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15" windowWidth="16935" windowHeight="8160"/>
  </bookViews>
  <sheets>
    <sheet name="T3 Q3 2017  (1st correction)" sheetId="2" r:id="rId1"/>
  </sheets>
  <definedNames>
    <definedName name="Excel_BuiltIn_Print_Area" localSheetId="0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_xlnm.Print_Area" localSheetId="0">'T3 Q3 2017  (1st correction)'!$A$1:$J$77</definedName>
    <definedName name="Sghsg" localSheetId="0">#REF!</definedName>
    <definedName name="Sghsg">#REF!</definedName>
    <definedName name="Y" localSheetId="0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I16" i="2" l="1"/>
  <c r="I17" i="2"/>
  <c r="I15" i="2"/>
  <c r="J15" i="2"/>
  <c r="F16" i="2"/>
  <c r="F17" i="2"/>
  <c r="D15" i="2"/>
  <c r="E15" i="2"/>
  <c r="F15" i="2"/>
  <c r="G15" i="2"/>
  <c r="H15" i="2"/>
  <c r="J36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J34" i="2"/>
  <c r="I34" i="2"/>
  <c r="D14" i="2"/>
  <c r="J14" i="2" s="1"/>
  <c r="D16" i="2"/>
  <c r="D17" i="2"/>
  <c r="J17" i="2" s="1"/>
  <c r="D18" i="2"/>
  <c r="D19" i="2"/>
  <c r="D20" i="2"/>
  <c r="J20" i="2" s="1"/>
  <c r="D21" i="2"/>
  <c r="J21" i="2" s="1"/>
  <c r="D22" i="2"/>
  <c r="J22" i="2" s="1"/>
  <c r="D23" i="2"/>
  <c r="J23" i="2" s="1"/>
  <c r="D24" i="2"/>
  <c r="D25" i="2"/>
  <c r="J25" i="2" s="1"/>
  <c r="D26" i="2"/>
  <c r="J26" i="2" s="1"/>
  <c r="D27" i="2"/>
  <c r="J27" i="2" s="1"/>
  <c r="D28" i="2"/>
  <c r="D29" i="2"/>
  <c r="D30" i="2"/>
  <c r="J30" i="2" s="1"/>
  <c r="C15" i="2"/>
  <c r="C16" i="2"/>
  <c r="E16" i="2" s="1"/>
  <c r="C17" i="2"/>
  <c r="C18" i="2"/>
  <c r="C19" i="2"/>
  <c r="C20" i="2"/>
  <c r="C21" i="2"/>
  <c r="I21" i="2" s="1"/>
  <c r="C22" i="2"/>
  <c r="I22" i="2" s="1"/>
  <c r="C23" i="2"/>
  <c r="I23" i="2" s="1"/>
  <c r="C24" i="2"/>
  <c r="I24" i="2" s="1"/>
  <c r="C25" i="2"/>
  <c r="C26" i="2"/>
  <c r="I26" i="2" s="1"/>
  <c r="C27" i="2"/>
  <c r="I27" i="2" s="1"/>
  <c r="C28" i="2"/>
  <c r="I28" i="2" s="1"/>
  <c r="C29" i="2"/>
  <c r="C30" i="2"/>
  <c r="C14" i="2"/>
  <c r="I14" i="2" s="1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4" i="2"/>
  <c r="E32" i="2" s="1"/>
  <c r="J70" i="2"/>
  <c r="H70" i="2"/>
  <c r="E70" i="2"/>
  <c r="J69" i="2"/>
  <c r="H69" i="2"/>
  <c r="E69" i="2"/>
  <c r="J68" i="2"/>
  <c r="I68" i="2"/>
  <c r="H68" i="2"/>
  <c r="E68" i="2"/>
  <c r="J67" i="2"/>
  <c r="H67" i="2"/>
  <c r="E67" i="2"/>
  <c r="J66" i="2"/>
  <c r="I66" i="2"/>
  <c r="H66" i="2"/>
  <c r="E66" i="2"/>
  <c r="J65" i="2"/>
  <c r="I65" i="2"/>
  <c r="H65" i="2"/>
  <c r="E65" i="2"/>
  <c r="J64" i="2"/>
  <c r="I64" i="2"/>
  <c r="H64" i="2"/>
  <c r="E64" i="2"/>
  <c r="J63" i="2"/>
  <c r="I63" i="2"/>
  <c r="H63" i="2"/>
  <c r="E63" i="2"/>
  <c r="J62" i="2"/>
  <c r="I62" i="2"/>
  <c r="H62" i="2"/>
  <c r="E62" i="2"/>
  <c r="J61" i="2"/>
  <c r="I61" i="2"/>
  <c r="H61" i="2"/>
  <c r="E61" i="2"/>
  <c r="J60" i="2"/>
  <c r="I60" i="2"/>
  <c r="H60" i="2"/>
  <c r="E60" i="2"/>
  <c r="J57" i="2"/>
  <c r="H57" i="2"/>
  <c r="E57" i="2"/>
  <c r="J56" i="2"/>
  <c r="H56" i="2"/>
  <c r="E56" i="2"/>
  <c r="J54" i="2"/>
  <c r="I54" i="2"/>
  <c r="H54" i="2"/>
  <c r="E54" i="2"/>
  <c r="G52" i="2"/>
  <c r="F52" i="2"/>
  <c r="H50" i="2"/>
  <c r="H49" i="2"/>
  <c r="H29" i="2" s="1"/>
  <c r="H48" i="2"/>
  <c r="H47" i="2"/>
  <c r="H46" i="2"/>
  <c r="H26" i="2" s="1"/>
  <c r="H45" i="2"/>
  <c r="H25" i="2" s="1"/>
  <c r="H44" i="2"/>
  <c r="H24" i="2" s="1"/>
  <c r="H43" i="2"/>
  <c r="H42" i="2"/>
  <c r="H22" i="2" s="1"/>
  <c r="H41" i="2"/>
  <c r="H21" i="2" s="1"/>
  <c r="H40" i="2"/>
  <c r="H20" i="2" s="1"/>
  <c r="H39" i="2"/>
  <c r="H19" i="2" s="1"/>
  <c r="H38" i="2"/>
  <c r="H18" i="2" s="1"/>
  <c r="H37" i="2"/>
  <c r="H17" i="2" s="1"/>
  <c r="H36" i="2"/>
  <c r="H34" i="2"/>
  <c r="G32" i="2"/>
  <c r="F32" i="2"/>
  <c r="H30" i="2"/>
  <c r="G30" i="2"/>
  <c r="F30" i="2"/>
  <c r="G29" i="2"/>
  <c r="J29" i="2" s="1"/>
  <c r="F29" i="2"/>
  <c r="H28" i="2"/>
  <c r="G28" i="2"/>
  <c r="J28" i="2" s="1"/>
  <c r="F28" i="2"/>
  <c r="H27" i="2"/>
  <c r="G27" i="2"/>
  <c r="F27" i="2"/>
  <c r="G26" i="2"/>
  <c r="F26" i="2"/>
  <c r="G25" i="2"/>
  <c r="F25" i="2"/>
  <c r="I25" i="2" s="1"/>
  <c r="G24" i="2"/>
  <c r="J24" i="2" s="1"/>
  <c r="F24" i="2"/>
  <c r="H23" i="2"/>
  <c r="G23" i="2"/>
  <c r="F23" i="2"/>
  <c r="G22" i="2"/>
  <c r="F22" i="2"/>
  <c r="G21" i="2"/>
  <c r="F21" i="2"/>
  <c r="G20" i="2"/>
  <c r="F20" i="2"/>
  <c r="I20" i="2" s="1"/>
  <c r="G19" i="2"/>
  <c r="F19" i="2"/>
  <c r="I19" i="2" s="1"/>
  <c r="G18" i="2"/>
  <c r="F18" i="2"/>
  <c r="I18" i="2" s="1"/>
  <c r="E18" i="2"/>
  <c r="G17" i="2"/>
  <c r="G16" i="2"/>
  <c r="J16" i="2" s="1"/>
  <c r="H14" i="2"/>
  <c r="G14" i="2"/>
  <c r="F14" i="2"/>
  <c r="G12" i="2" l="1"/>
  <c r="J19" i="2"/>
  <c r="J18" i="2"/>
  <c r="I29" i="2"/>
  <c r="I30" i="2"/>
  <c r="E14" i="2"/>
  <c r="E17" i="2"/>
  <c r="E22" i="2"/>
  <c r="E19" i="2"/>
  <c r="E26" i="2"/>
  <c r="E29" i="2"/>
  <c r="F12" i="2"/>
  <c r="E23" i="2"/>
  <c r="H16" i="2"/>
  <c r="E21" i="2"/>
  <c r="E25" i="2"/>
  <c r="E20" i="2"/>
  <c r="E24" i="2"/>
  <c r="E30" i="2"/>
  <c r="E27" i="2"/>
  <c r="E28" i="2"/>
</calcChain>
</file>

<file path=xl/sharedStrings.xml><?xml version="1.0" encoding="utf-8"?>
<sst xmlns="http://schemas.openxmlformats.org/spreadsheetml/2006/main" count="125" uniqueCount="55">
  <si>
    <t>REPUBLIC OF THE PHILIPPINES</t>
  </si>
  <si>
    <t>PHILIPPINE STATISTICS AUTHORITY</t>
  </si>
  <si>
    <t>Quezon City</t>
  </si>
  <si>
    <t>(VALUE in thousand pesos. Details may not add up to total due to rounding.)</t>
  </si>
  <si>
    <t>Mode of Transport and Region</t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</si>
  <si>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Quarter 2016</t>
    </r>
  </si>
  <si>
    <t>Annual Growth Rate %</t>
  </si>
  <si>
    <t>Outflow</t>
  </si>
  <si>
    <t>Inflow</t>
  </si>
  <si>
    <t>Balance</t>
  </si>
  <si>
    <t xml:space="preserve">    Philippines</t>
  </si>
  <si>
    <t>NCR</t>
  </si>
  <si>
    <t>CAR</t>
  </si>
  <si>
    <t>I</t>
  </si>
  <si>
    <t>- Ilocos Region</t>
  </si>
  <si>
    <t>II</t>
  </si>
  <si>
    <t>- Cagayan Valley</t>
  </si>
  <si>
    <t>III</t>
  </si>
  <si>
    <t>- Central Luzon</t>
  </si>
  <si>
    <t>IVa</t>
  </si>
  <si>
    <t>- CALABARZON</t>
  </si>
  <si>
    <t>IVb</t>
  </si>
  <si>
    <t>- MIMAROPA</t>
  </si>
  <si>
    <t>V</t>
  </si>
  <si>
    <t>- Bicol Region</t>
  </si>
  <si>
    <t>VI</t>
  </si>
  <si>
    <t>- Western Visayas</t>
  </si>
  <si>
    <t>VII</t>
  </si>
  <si>
    <t>- Central Visayas</t>
  </si>
  <si>
    <t>VIII</t>
  </si>
  <si>
    <t>- Eastern Visayas</t>
  </si>
  <si>
    <t>IX</t>
  </si>
  <si>
    <t>- Zamboanga Peninsula</t>
  </si>
  <si>
    <t>X</t>
  </si>
  <si>
    <t>- Northern Mindanao</t>
  </si>
  <si>
    <t>XI</t>
  </si>
  <si>
    <t>- Davao Region</t>
  </si>
  <si>
    <t>XII</t>
  </si>
  <si>
    <t>- SOCCSKSARGEN</t>
  </si>
  <si>
    <t>XIII</t>
  </si>
  <si>
    <t>- Caraga</t>
  </si>
  <si>
    <t>ARMM</t>
  </si>
  <si>
    <t xml:space="preserve">    W a t e r</t>
  </si>
  <si>
    <t xml:space="preserve">    A i r</t>
  </si>
  <si>
    <t xml:space="preserve">          </t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</si>
  <si>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Quarter 2017</t>
    </r>
  </si>
  <si>
    <r>
      <t>TABLE 3  Total Value of Domestic Trade Balances in the Philippines by Mode of Transport and Region:  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Quarter 2016 and 2017</t>
    </r>
  </si>
  <si>
    <t>n/a</t>
  </si>
  <si>
    <t>Economic Sector Statistics Service</t>
  </si>
  <si>
    <r>
      <t>182,438</t>
    </r>
    <r>
      <rPr>
        <b/>
        <vertAlign val="superscript"/>
        <sz val="10"/>
        <rFont val="Arial"/>
        <family val="2"/>
      </rPr>
      <t>P</t>
    </r>
  </si>
  <si>
    <t>Note:  P - Preliminary</t>
  </si>
  <si>
    <t xml:space="preserve">           No Rail Transaction in Third Quarter 2016 and 2017</t>
  </si>
  <si>
    <t xml:space="preserve">           Dash (-) means no transaction</t>
  </si>
  <si>
    <r>
      <t>153,991,563</t>
    </r>
    <r>
      <rPr>
        <b/>
        <vertAlign val="superscript"/>
        <sz val="10"/>
        <rFont val="Arial"/>
        <family val="2"/>
      </rPr>
      <t>P</t>
    </r>
  </si>
  <si>
    <r>
      <t>153,809,126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</si>
</sst>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5" x14ac:knownFonts="1"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/>
    <xf numFmtId="0" fontId="2" fillId="0" borderId="0" xfId="0" applyFont="1" applyAlignment="1">
      <alignment horizontal="right"/>
    </xf>
    <xf numFmtId="41" fontId="0" fillId="0" borderId="0" xfId="1" applyNumberFormat="1" applyFont="1"/>
    <xf numFmtId="41" fontId="0" fillId="0" borderId="0" xfId="0" applyNumberFormat="1"/>
    <xf numFmtId="165" fontId="0" fillId="0" borderId="0" xfId="0" applyNumberFormat="1"/>
    <xf numFmtId="167" fontId="2" fillId="0" borderId="0" xfId="1" applyNumberFormat="1" applyFont="1"/>
    <xf numFmtId="166" fontId="2" fillId="0" borderId="0" xfId="1" applyNumberFormat="1" applyFont="1"/>
    <xf numFmtId="0" fontId="2" fillId="0" borderId="0" xfId="0" applyFont="1"/>
    <xf numFmtId="166" fontId="0" fillId="0" borderId="0" xfId="1" applyNumberFormat="1" applyFo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7" fontId="0" fillId="0" borderId="0" xfId="0" applyNumberFormat="1"/>
    <xf numFmtId="167" fontId="0" fillId="0" borderId="0" xfId="1" applyNumberFormat="1" applyFont="1"/>
    <xf numFmtId="167" fontId="0" fillId="0" borderId="0" xfId="1" applyNumberFormat="1" applyFont="1" applyAlignment="1">
      <alignment horizontal="right"/>
    </xf>
    <xf numFmtId="0" fontId="0" fillId="0" borderId="0" xfId="0" applyBorder="1"/>
    <xf numFmtId="41" fontId="0" fillId="0" borderId="0" xfId="1" applyNumberFormat="1" applyFont="1" applyBorder="1"/>
    <xf numFmtId="166" fontId="0" fillId="0" borderId="0" xfId="1" applyNumberFormat="1" applyFont="1" applyBorder="1"/>
    <xf numFmtId="167" fontId="0" fillId="0" borderId="0" xfId="1" applyNumberFormat="1" applyFont="1" applyBorder="1"/>
    <xf numFmtId="0" fontId="0" fillId="0" borderId="3" xfId="0" applyBorder="1"/>
    <xf numFmtId="16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65515"/>
  <sheetViews>
    <sheetView tabSelected="1" view="pageBreakPreview" zoomScale="90" zoomScaleSheetLayoutView="90" workbookViewId="0">
      <pane xSplit="2" ySplit="12" topLeftCell="C61" activePane="bottomRight" state="frozen"/>
      <selection pane="topRight" activeCell="C1" sqref="C1"/>
      <selection pane="bottomLeft" activeCell="A13" sqref="A13"/>
      <selection pane="bottomRight" activeCell="L73" sqref="L73"/>
    </sheetView>
  </sheetViews>
  <sheetFormatPr defaultRowHeight="12.75" x14ac:dyDescent="0.2"/>
  <cols>
    <col min="1" max="1" width="3.7109375" customWidth="1"/>
    <col min="2" max="2" width="28" customWidth="1"/>
    <col min="3" max="4" width="15" bestFit="1" customWidth="1"/>
    <col min="5" max="5" width="15.7109375" bestFit="1" customWidth="1"/>
    <col min="6" max="7" width="13.28515625" customWidth="1"/>
    <col min="8" max="8" width="12.7109375" customWidth="1"/>
    <col min="9" max="10" width="11.28515625" customWidth="1"/>
    <col min="11" max="12" width="13.7109375" customWidth="1"/>
    <col min="13" max="13" width="2.7109375" customWidth="1"/>
    <col min="15" max="15" width="12.28515625" customWidth="1"/>
    <col min="16" max="31" width="11.7109375" customWidth="1"/>
  </cols>
  <sheetData>
    <row r="1" spans="1:14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x14ac:dyDescent="0.2">
      <c r="A3" s="25" t="s">
        <v>48</v>
      </c>
      <c r="B3" s="25"/>
      <c r="C3" s="25"/>
      <c r="D3" s="25"/>
      <c r="E3" s="25"/>
      <c r="F3" s="25"/>
      <c r="G3" s="25"/>
      <c r="H3" s="25"/>
      <c r="I3" s="25"/>
      <c r="J3" s="25"/>
    </row>
    <row r="4" spans="1:14" x14ac:dyDescent="0.2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</row>
    <row r="6" spans="1:14" ht="15" customHeight="1" x14ac:dyDescent="0.2">
      <c r="A6" s="26" t="s">
        <v>46</v>
      </c>
      <c r="B6" s="26"/>
      <c r="C6" s="26"/>
      <c r="D6" s="26"/>
      <c r="E6" s="26"/>
      <c r="F6" s="26"/>
      <c r="G6" s="26"/>
      <c r="H6" s="26"/>
      <c r="I6" s="26"/>
      <c r="J6" s="26"/>
    </row>
    <row r="7" spans="1:14" ht="14.1" customHeight="1" x14ac:dyDescent="0.2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</row>
    <row r="8" spans="1:14" ht="8.1" customHeight="1" x14ac:dyDescent="0.2"/>
    <row r="9" spans="1:14" ht="15" customHeight="1" x14ac:dyDescent="0.2">
      <c r="A9" s="22" t="s">
        <v>4</v>
      </c>
      <c r="B9" s="22"/>
      <c r="C9" s="23" t="s">
        <v>45</v>
      </c>
      <c r="D9" s="22"/>
      <c r="E9" s="22"/>
      <c r="F9" s="22" t="s">
        <v>5</v>
      </c>
      <c r="G9" s="22"/>
      <c r="H9" s="22"/>
      <c r="I9" s="22" t="s">
        <v>6</v>
      </c>
      <c r="J9" s="22"/>
    </row>
    <row r="10" spans="1:14" ht="15" customHeight="1" x14ac:dyDescent="0.2">
      <c r="A10" s="22"/>
      <c r="B10" s="22"/>
      <c r="C10" s="10" t="s">
        <v>7</v>
      </c>
      <c r="D10" s="11" t="s">
        <v>8</v>
      </c>
      <c r="E10" s="11" t="s">
        <v>9</v>
      </c>
      <c r="F10" s="11" t="s">
        <v>7</v>
      </c>
      <c r="G10" s="11" t="s">
        <v>8</v>
      </c>
      <c r="H10" s="11" t="s">
        <v>9</v>
      </c>
      <c r="I10" s="11" t="s">
        <v>7</v>
      </c>
      <c r="J10" s="11" t="s">
        <v>8</v>
      </c>
    </row>
    <row r="11" spans="1:14" ht="15" customHeight="1" x14ac:dyDescent="0.2">
      <c r="A11" s="22"/>
      <c r="B11" s="22"/>
      <c r="C11" s="20">
        <v>-1</v>
      </c>
      <c r="D11" s="20">
        <v>-2</v>
      </c>
      <c r="E11" s="20">
        <v>-3</v>
      </c>
      <c r="F11" s="20">
        <v>-4</v>
      </c>
      <c r="G11" s="20">
        <v>-5</v>
      </c>
      <c r="H11" s="20">
        <v>-6</v>
      </c>
      <c r="I11" s="20">
        <v>-7</v>
      </c>
      <c r="J11" s="20">
        <v>-8</v>
      </c>
    </row>
    <row r="12" spans="1:14" ht="14.25" x14ac:dyDescent="0.2">
      <c r="B12" t="s">
        <v>10</v>
      </c>
      <c r="C12" s="2" t="s">
        <v>53</v>
      </c>
      <c r="D12" s="2" t="s">
        <v>53</v>
      </c>
      <c r="E12" s="7">
        <v>1.4901161193847656E-8</v>
      </c>
      <c r="F12" s="7">
        <f>SUM(F14:F30)-1</f>
        <v>149142225</v>
      </c>
      <c r="G12" s="7">
        <f>SUM(G14:G30)-4</f>
        <v>149142225</v>
      </c>
      <c r="H12" s="8">
        <v>0</v>
      </c>
      <c r="I12" s="8">
        <v>3.3</v>
      </c>
      <c r="J12" s="8">
        <v>3.3</v>
      </c>
    </row>
    <row r="13" spans="1:14" ht="4.9000000000000004" customHeight="1" x14ac:dyDescent="0.2"/>
    <row r="14" spans="1:14" ht="15" customHeight="1" x14ac:dyDescent="0.2">
      <c r="A14" t="s">
        <v>11</v>
      </c>
      <c r="C14" s="12">
        <f>SUM(C34,C54)</f>
        <v>31529095</v>
      </c>
      <c r="D14" s="12">
        <f>SUM(D34,D54)</f>
        <v>19601145.504999999</v>
      </c>
      <c r="E14" s="12">
        <f>C14-D14</f>
        <v>11927949.495000001</v>
      </c>
      <c r="F14" s="12">
        <f t="shared" ref="F14:I29" si="0">SUM(F34,F54)</f>
        <v>33848418</v>
      </c>
      <c r="G14" s="12">
        <f t="shared" si="0"/>
        <v>24638618</v>
      </c>
      <c r="H14" s="12">
        <f t="shared" si="0"/>
        <v>9209800</v>
      </c>
      <c r="I14" s="5">
        <f>SUM(C14/F14-1)*100</f>
        <v>-6.8520868538080588</v>
      </c>
      <c r="J14" s="5">
        <f>SUM(D14/G14-1)*100</f>
        <v>-20.445434459838619</v>
      </c>
      <c r="N14" s="21"/>
    </row>
    <row r="15" spans="1:14" ht="15" customHeight="1" x14ac:dyDescent="0.2">
      <c r="A15" t="s">
        <v>12</v>
      </c>
      <c r="C15" s="4">
        <f t="shared" ref="C15:J30" si="1">SUM(C35,C55)</f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N15" s="21"/>
    </row>
    <row r="16" spans="1:14" ht="15" customHeight="1" x14ac:dyDescent="0.2">
      <c r="A16" t="s">
        <v>13</v>
      </c>
      <c r="B16" t="s">
        <v>14</v>
      </c>
      <c r="C16" s="4">
        <f t="shared" si="1"/>
        <v>0</v>
      </c>
      <c r="D16" s="12">
        <f t="shared" si="1"/>
        <v>1096616.902</v>
      </c>
      <c r="E16" s="12">
        <f t="shared" ref="E16:E30" si="2">C16-D16</f>
        <v>-1096616.902</v>
      </c>
      <c r="F16" s="4">
        <f t="shared" ref="F16" si="3">SUM(F36,F56)</f>
        <v>0</v>
      </c>
      <c r="G16" s="12">
        <f t="shared" si="0"/>
        <v>1274564</v>
      </c>
      <c r="H16" s="12">
        <f t="shared" si="0"/>
        <v>-1274564</v>
      </c>
      <c r="I16" s="4">
        <f t="shared" si="0"/>
        <v>0</v>
      </c>
      <c r="J16" s="5">
        <f t="shared" ref="J16:J30" si="4">SUM(D16/G16-1)*100</f>
        <v>-13.961409391760638</v>
      </c>
      <c r="N16" s="21"/>
    </row>
    <row r="17" spans="1:16" ht="15" customHeight="1" x14ac:dyDescent="0.2">
      <c r="A17" t="s">
        <v>15</v>
      </c>
      <c r="B17" t="s">
        <v>16</v>
      </c>
      <c r="C17" s="4">
        <f t="shared" si="1"/>
        <v>0</v>
      </c>
      <c r="D17" s="12">
        <f t="shared" si="1"/>
        <v>14303.2</v>
      </c>
      <c r="E17" s="12">
        <f t="shared" si="2"/>
        <v>-14303.2</v>
      </c>
      <c r="F17" s="4">
        <f t="shared" ref="F17" si="5">SUM(F37,F57)</f>
        <v>0</v>
      </c>
      <c r="G17" s="12">
        <f t="shared" si="0"/>
        <v>183183</v>
      </c>
      <c r="H17" s="12">
        <f t="shared" si="0"/>
        <v>-183183</v>
      </c>
      <c r="I17" s="4">
        <f t="shared" si="0"/>
        <v>0</v>
      </c>
      <c r="J17" s="5">
        <f t="shared" si="4"/>
        <v>-92.191851863983004</v>
      </c>
      <c r="N17" s="21"/>
    </row>
    <row r="18" spans="1:16" ht="15" customHeight="1" x14ac:dyDescent="0.2">
      <c r="A18" t="s">
        <v>17</v>
      </c>
      <c r="B18" t="s">
        <v>18</v>
      </c>
      <c r="C18" s="12">
        <f t="shared" si="1"/>
        <v>8299248</v>
      </c>
      <c r="D18" s="12">
        <f t="shared" si="1"/>
        <v>522150</v>
      </c>
      <c r="E18" s="12">
        <f t="shared" si="2"/>
        <v>7777098</v>
      </c>
      <c r="F18" s="12">
        <f t="shared" si="0"/>
        <v>13070747</v>
      </c>
      <c r="G18" s="12">
        <f t="shared" si="0"/>
        <v>467787</v>
      </c>
      <c r="H18" s="12">
        <f t="shared" si="0"/>
        <v>12602960</v>
      </c>
      <c r="I18" s="5">
        <f t="shared" ref="I18:I30" si="6">SUM(C18/F18-1)*100</f>
        <v>-36.505174493852564</v>
      </c>
      <c r="J18" s="5">
        <f t="shared" si="4"/>
        <v>11.621314829185071</v>
      </c>
    </row>
    <row r="19" spans="1:16" ht="15" customHeight="1" x14ac:dyDescent="0.2">
      <c r="A19" t="s">
        <v>19</v>
      </c>
      <c r="B19" t="s">
        <v>20</v>
      </c>
      <c r="C19" s="12">
        <f t="shared" si="1"/>
        <v>213710</v>
      </c>
      <c r="D19" s="12">
        <f t="shared" si="1"/>
        <v>5177387</v>
      </c>
      <c r="E19" s="12">
        <f t="shared" si="2"/>
        <v>-4963677</v>
      </c>
      <c r="F19" s="12">
        <f t="shared" si="0"/>
        <v>210895</v>
      </c>
      <c r="G19" s="12">
        <f t="shared" si="0"/>
        <v>6225340</v>
      </c>
      <c r="H19" s="12">
        <f t="shared" si="0"/>
        <v>-6014445</v>
      </c>
      <c r="I19" s="5">
        <f t="shared" si="6"/>
        <v>1.3347874534721083</v>
      </c>
      <c r="J19" s="5">
        <f t="shared" si="4"/>
        <v>-16.833666916184498</v>
      </c>
      <c r="N19" s="21"/>
    </row>
    <row r="20" spans="1:16" ht="15" customHeight="1" x14ac:dyDescent="0.2">
      <c r="A20" t="s">
        <v>21</v>
      </c>
      <c r="B20" t="s">
        <v>22</v>
      </c>
      <c r="C20" s="12">
        <f t="shared" si="1"/>
        <v>688282</v>
      </c>
      <c r="D20" s="12">
        <f t="shared" si="1"/>
        <v>3769422.4130000002</v>
      </c>
      <c r="E20" s="12">
        <f t="shared" si="2"/>
        <v>-3081140.4130000002</v>
      </c>
      <c r="F20" s="12">
        <f t="shared" si="0"/>
        <v>2419124</v>
      </c>
      <c r="G20" s="12">
        <f t="shared" si="0"/>
        <v>4533812</v>
      </c>
      <c r="H20" s="12">
        <f t="shared" si="0"/>
        <v>-2114688</v>
      </c>
      <c r="I20" s="5">
        <f t="shared" si="6"/>
        <v>-71.548295994748514</v>
      </c>
      <c r="J20" s="5">
        <f t="shared" si="4"/>
        <v>-16.859754815594464</v>
      </c>
      <c r="N20" s="21"/>
    </row>
    <row r="21" spans="1:16" ht="15" customHeight="1" x14ac:dyDescent="0.2">
      <c r="A21" t="s">
        <v>23</v>
      </c>
      <c r="B21" t="s">
        <v>24</v>
      </c>
      <c r="C21" s="12">
        <f t="shared" si="1"/>
        <v>1956855</v>
      </c>
      <c r="D21" s="12">
        <f t="shared" si="1"/>
        <v>1965185.7220000001</v>
      </c>
      <c r="E21" s="12">
        <f t="shared" si="2"/>
        <v>-8330.7220000000671</v>
      </c>
      <c r="F21" s="12">
        <f t="shared" si="0"/>
        <v>1954445</v>
      </c>
      <c r="G21" s="12">
        <f t="shared" si="0"/>
        <v>1501917</v>
      </c>
      <c r="H21" s="12">
        <f t="shared" si="0"/>
        <v>452528</v>
      </c>
      <c r="I21" s="5">
        <f>(C21/F21-1)*100</f>
        <v>0.12330866307315169</v>
      </c>
      <c r="J21" s="5">
        <f t="shared" ref="J21" si="7">SUM(D21/G21-1)*100</f>
        <v>30.845161350460781</v>
      </c>
      <c r="N21" s="21"/>
    </row>
    <row r="22" spans="1:16" ht="15" customHeight="1" x14ac:dyDescent="0.2">
      <c r="A22" t="s">
        <v>25</v>
      </c>
      <c r="B22" t="s">
        <v>26</v>
      </c>
      <c r="C22" s="12">
        <f t="shared" si="1"/>
        <v>27105039</v>
      </c>
      <c r="D22" s="12">
        <f t="shared" si="1"/>
        <v>27743671.006000001</v>
      </c>
      <c r="E22" s="12">
        <f t="shared" si="2"/>
        <v>-638632.00600000098</v>
      </c>
      <c r="F22" s="12">
        <f t="shared" si="0"/>
        <v>31702573</v>
      </c>
      <c r="G22" s="12">
        <f t="shared" si="0"/>
        <v>29707496</v>
      </c>
      <c r="H22" s="12">
        <f t="shared" si="0"/>
        <v>1995077</v>
      </c>
      <c r="I22" s="5">
        <f t="shared" si="6"/>
        <v>-14.5020847361506</v>
      </c>
      <c r="J22" s="5">
        <f t="shared" si="4"/>
        <v>-6.6105369298038452</v>
      </c>
      <c r="N22" s="21"/>
    </row>
    <row r="23" spans="1:16" ht="15" customHeight="1" x14ac:dyDescent="0.2">
      <c r="A23" t="s">
        <v>27</v>
      </c>
      <c r="B23" t="s">
        <v>28</v>
      </c>
      <c r="C23" s="12">
        <f t="shared" si="1"/>
        <v>24461813</v>
      </c>
      <c r="D23" s="12">
        <f t="shared" si="1"/>
        <v>28035273.785</v>
      </c>
      <c r="E23" s="12">
        <f t="shared" si="2"/>
        <v>-3573460.7850000001</v>
      </c>
      <c r="F23" s="12">
        <f t="shared" si="0"/>
        <v>8412651</v>
      </c>
      <c r="G23" s="12">
        <f t="shared" si="0"/>
        <v>27907131</v>
      </c>
      <c r="H23" s="12">
        <f t="shared" si="0"/>
        <v>-19494480</v>
      </c>
      <c r="I23" s="5">
        <f t="shared" si="6"/>
        <v>190.77413291006607</v>
      </c>
      <c r="J23" s="5">
        <f t="shared" si="4"/>
        <v>0.45917577482257332</v>
      </c>
    </row>
    <row r="24" spans="1:16" ht="15" customHeight="1" x14ac:dyDescent="0.2">
      <c r="A24" t="s">
        <v>29</v>
      </c>
      <c r="B24" t="s">
        <v>30</v>
      </c>
      <c r="C24" s="12">
        <f t="shared" si="1"/>
        <v>24649359</v>
      </c>
      <c r="D24" s="12">
        <f t="shared" si="1"/>
        <v>7705749.2999999998</v>
      </c>
      <c r="E24" s="12">
        <f t="shared" si="2"/>
        <v>16943609.699999999</v>
      </c>
      <c r="F24" s="12">
        <f t="shared" si="0"/>
        <v>17953928</v>
      </c>
      <c r="G24" s="12">
        <f t="shared" si="0"/>
        <v>7281620</v>
      </c>
      <c r="H24" s="12">
        <f t="shared" si="0"/>
        <v>10672308</v>
      </c>
      <c r="I24" s="5">
        <f t="shared" si="6"/>
        <v>37.292290578418275</v>
      </c>
      <c r="J24" s="5">
        <f t="shared" si="4"/>
        <v>5.8246557771484797</v>
      </c>
    </row>
    <row r="25" spans="1:16" ht="15" customHeight="1" x14ac:dyDescent="0.2">
      <c r="A25" t="s">
        <v>31</v>
      </c>
      <c r="B25" t="s">
        <v>32</v>
      </c>
      <c r="C25" s="12">
        <f t="shared" si="1"/>
        <v>6393984</v>
      </c>
      <c r="D25" s="12">
        <f t="shared" si="1"/>
        <v>10205975.504000001</v>
      </c>
      <c r="E25" s="12">
        <f t="shared" si="2"/>
        <v>-3811991.5040000007</v>
      </c>
      <c r="F25" s="12">
        <f t="shared" si="0"/>
        <v>2026674</v>
      </c>
      <c r="G25" s="12">
        <f t="shared" si="0"/>
        <v>6429741</v>
      </c>
      <c r="H25" s="12">
        <f t="shared" si="0"/>
        <v>-4403067</v>
      </c>
      <c r="I25" s="5">
        <f t="shared" si="6"/>
        <v>215.49148999789804</v>
      </c>
      <c r="J25" s="5">
        <f t="shared" si="4"/>
        <v>58.730740538382499</v>
      </c>
    </row>
    <row r="26" spans="1:16" ht="15" customHeight="1" x14ac:dyDescent="0.2">
      <c r="A26" t="s">
        <v>33</v>
      </c>
      <c r="B26" t="s">
        <v>34</v>
      </c>
      <c r="C26" s="12">
        <f t="shared" si="1"/>
        <v>15317901</v>
      </c>
      <c r="D26" s="12">
        <f t="shared" si="1"/>
        <v>17505806.872000001</v>
      </c>
      <c r="E26" s="12">
        <f t="shared" si="2"/>
        <v>-2187905.8720000014</v>
      </c>
      <c r="F26" s="12">
        <f t="shared" si="0"/>
        <v>18191535</v>
      </c>
      <c r="G26" s="12">
        <f t="shared" si="0"/>
        <v>12941836</v>
      </c>
      <c r="H26" s="12">
        <f t="shared" si="0"/>
        <v>5249699</v>
      </c>
      <c r="I26" s="5">
        <f t="shared" si="6"/>
        <v>-15.796544931474997</v>
      </c>
      <c r="J26" s="5">
        <f t="shared" si="4"/>
        <v>35.26525040187498</v>
      </c>
    </row>
    <row r="27" spans="1:16" ht="15" customHeight="1" x14ac:dyDescent="0.2">
      <c r="A27" t="s">
        <v>35</v>
      </c>
      <c r="B27" t="s">
        <v>36</v>
      </c>
      <c r="C27" s="12">
        <f t="shared" si="1"/>
        <v>7539109</v>
      </c>
      <c r="D27" s="12">
        <f t="shared" si="1"/>
        <v>2769526.26</v>
      </c>
      <c r="E27" s="12">
        <f t="shared" si="2"/>
        <v>4769582.74</v>
      </c>
      <c r="F27" s="12">
        <f t="shared" si="0"/>
        <v>7003397</v>
      </c>
      <c r="G27" s="12">
        <f t="shared" si="0"/>
        <v>2327774</v>
      </c>
      <c r="H27" s="12">
        <f t="shared" si="0"/>
        <v>4675623</v>
      </c>
      <c r="I27" s="5">
        <f t="shared" si="6"/>
        <v>7.6493164674228842</v>
      </c>
      <c r="J27" s="5">
        <f t="shared" si="4"/>
        <v>18.977454856012656</v>
      </c>
    </row>
    <row r="28" spans="1:16" ht="15" customHeight="1" x14ac:dyDescent="0.2">
      <c r="A28" t="s">
        <v>37</v>
      </c>
      <c r="B28" t="s">
        <v>38</v>
      </c>
      <c r="C28" s="12">
        <f t="shared" si="1"/>
        <v>2194640</v>
      </c>
      <c r="D28" s="12">
        <f t="shared" si="1"/>
        <v>992827.75399999996</v>
      </c>
      <c r="E28" s="12">
        <f t="shared" si="2"/>
        <v>1201812.246</v>
      </c>
      <c r="F28" s="12">
        <f t="shared" si="0"/>
        <v>2992545</v>
      </c>
      <c r="G28" s="12">
        <f t="shared" si="0"/>
        <v>1195322</v>
      </c>
      <c r="H28" s="12">
        <f t="shared" si="0"/>
        <v>1797223</v>
      </c>
      <c r="I28" s="5">
        <f t="shared" si="6"/>
        <v>-26.663091114753502</v>
      </c>
      <c r="J28" s="5">
        <f t="shared" si="4"/>
        <v>-16.940560451493415</v>
      </c>
    </row>
    <row r="29" spans="1:16" ht="15" customHeight="1" x14ac:dyDescent="0.2">
      <c r="A29" t="s">
        <v>39</v>
      </c>
      <c r="B29" t="s">
        <v>40</v>
      </c>
      <c r="C29" s="12">
        <f t="shared" si="1"/>
        <v>1521371</v>
      </c>
      <c r="D29" s="12">
        <f t="shared" si="1"/>
        <v>25440583</v>
      </c>
      <c r="E29" s="12">
        <f t="shared" si="2"/>
        <v>-23919212</v>
      </c>
      <c r="F29" s="12">
        <f t="shared" si="0"/>
        <v>8381816</v>
      </c>
      <c r="G29" s="12">
        <f t="shared" si="0"/>
        <v>21404394</v>
      </c>
      <c r="H29" s="12">
        <f t="shared" si="0"/>
        <v>-13022578</v>
      </c>
      <c r="I29" s="5">
        <f t="shared" si="6"/>
        <v>-81.84914820368283</v>
      </c>
      <c r="J29" s="5">
        <f t="shared" si="4"/>
        <v>18.856824444550966</v>
      </c>
    </row>
    <row r="30" spans="1:16" ht="15" customHeight="1" x14ac:dyDescent="0.2">
      <c r="A30" t="s">
        <v>41</v>
      </c>
      <c r="C30" s="12">
        <f t="shared" si="1"/>
        <v>2121157</v>
      </c>
      <c r="D30" s="12">
        <f t="shared" si="1"/>
        <v>1445940.8</v>
      </c>
      <c r="E30" s="12">
        <f t="shared" si="2"/>
        <v>675216.2</v>
      </c>
      <c r="F30" s="12">
        <f t="shared" ref="F30:H30" si="8">SUM(F50,F70)</f>
        <v>973478</v>
      </c>
      <c r="G30" s="12">
        <f t="shared" si="8"/>
        <v>1121694</v>
      </c>
      <c r="H30" s="12">
        <f t="shared" si="8"/>
        <v>-148216</v>
      </c>
      <c r="I30" s="5">
        <f t="shared" si="6"/>
        <v>117.89470332149263</v>
      </c>
      <c r="J30" s="5">
        <f t="shared" si="4"/>
        <v>28.90688547857081</v>
      </c>
    </row>
    <row r="31" spans="1:16" ht="4.9000000000000004" customHeight="1" x14ac:dyDescent="0.2"/>
    <row r="32" spans="1:16" ht="15" customHeight="1" x14ac:dyDescent="0.2">
      <c r="B32" t="s">
        <v>42</v>
      </c>
      <c r="C32" s="2" t="s">
        <v>54</v>
      </c>
      <c r="D32" s="2" t="s">
        <v>54</v>
      </c>
      <c r="E32" s="8">
        <f>SUM(E34:E50)+1</f>
        <v>0</v>
      </c>
      <c r="F32" s="7">
        <f>SUM(F34:F50)-1</f>
        <v>148542758</v>
      </c>
      <c r="G32" s="7">
        <f>SUM(G34:G50)-2</f>
        <v>148542758</v>
      </c>
      <c r="H32" s="8">
        <v>0</v>
      </c>
      <c r="I32" s="8">
        <v>3.5</v>
      </c>
      <c r="J32" s="8">
        <v>3.5</v>
      </c>
      <c r="O32" s="21"/>
      <c r="P32" s="21"/>
    </row>
    <row r="33" spans="1:10" ht="3.95" customHeight="1" x14ac:dyDescent="0.2"/>
    <row r="34" spans="1:10" ht="15" customHeight="1" x14ac:dyDescent="0.2">
      <c r="A34" t="s">
        <v>11</v>
      </c>
      <c r="C34" s="9">
        <v>31493724</v>
      </c>
      <c r="D34" s="9">
        <v>19469952</v>
      </c>
      <c r="E34" s="9">
        <f t="shared" ref="E34:E50" si="9">C34-D34</f>
        <v>12023772</v>
      </c>
      <c r="F34" s="9">
        <v>33401744</v>
      </c>
      <c r="G34" s="9">
        <v>24500516</v>
      </c>
      <c r="H34" s="9">
        <f>F34-G34</f>
        <v>8901228</v>
      </c>
      <c r="I34" s="13">
        <f>SUM(C34/F34-1)*100</f>
        <v>-5.7123364576412534</v>
      </c>
      <c r="J34" s="13">
        <f>SUM(D34/G34-1)*100</f>
        <v>-20.53248184650478</v>
      </c>
    </row>
    <row r="35" spans="1:10" ht="15" customHeight="1" x14ac:dyDescent="0.2">
      <c r="A35" t="s">
        <v>12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customHeight="1" x14ac:dyDescent="0.2">
      <c r="A36" t="s">
        <v>13</v>
      </c>
      <c r="B36" t="s">
        <v>14</v>
      </c>
      <c r="C36" s="3">
        <v>0</v>
      </c>
      <c r="D36" s="9">
        <v>1095740</v>
      </c>
      <c r="E36" s="9">
        <f t="shared" si="9"/>
        <v>-1095740</v>
      </c>
      <c r="F36" s="3">
        <v>0</v>
      </c>
      <c r="G36" s="9">
        <v>1270181</v>
      </c>
      <c r="H36" s="9">
        <f t="shared" ref="H36:H50" si="10">F36-G36</f>
        <v>-1270181</v>
      </c>
      <c r="I36" s="3">
        <v>0</v>
      </c>
      <c r="J36" s="13">
        <f t="shared" ref="J36:J50" si="11">SUM(D36/G36-1)*100</f>
        <v>-13.733554509160506</v>
      </c>
    </row>
    <row r="37" spans="1:10" ht="15" customHeight="1" x14ac:dyDescent="0.2">
      <c r="A37" t="s">
        <v>15</v>
      </c>
      <c r="B37" t="s">
        <v>16</v>
      </c>
      <c r="C37" s="3">
        <v>0</v>
      </c>
      <c r="D37" s="9">
        <v>14300</v>
      </c>
      <c r="E37" s="9">
        <f t="shared" si="9"/>
        <v>-14300</v>
      </c>
      <c r="F37" s="3">
        <v>0</v>
      </c>
      <c r="G37" s="9">
        <v>183176</v>
      </c>
      <c r="H37" s="9">
        <f t="shared" si="10"/>
        <v>-183176</v>
      </c>
      <c r="I37" s="3">
        <v>0</v>
      </c>
      <c r="J37" s="13">
        <f t="shared" si="11"/>
        <v>-92.193300432371046</v>
      </c>
    </row>
    <row r="38" spans="1:10" ht="15" customHeight="1" x14ac:dyDescent="0.2">
      <c r="A38" t="s">
        <v>17</v>
      </c>
      <c r="B38" t="s">
        <v>18</v>
      </c>
      <c r="C38" s="9">
        <v>8299248</v>
      </c>
      <c r="D38" s="9">
        <v>522150</v>
      </c>
      <c r="E38" s="9">
        <f t="shared" si="9"/>
        <v>7777098</v>
      </c>
      <c r="F38" s="9">
        <v>13070747</v>
      </c>
      <c r="G38" s="9">
        <v>467787</v>
      </c>
      <c r="H38" s="9">
        <f t="shared" si="10"/>
        <v>12602960</v>
      </c>
      <c r="I38" s="13">
        <f t="shared" ref="I38:I50" si="12">SUM(C38/F38-1)*100</f>
        <v>-36.505174493852564</v>
      </c>
      <c r="J38" s="13">
        <f t="shared" si="11"/>
        <v>11.621314829185071</v>
      </c>
    </row>
    <row r="39" spans="1:10" ht="15" customHeight="1" x14ac:dyDescent="0.2">
      <c r="A39" t="s">
        <v>19</v>
      </c>
      <c r="B39" t="s">
        <v>20</v>
      </c>
      <c r="C39" s="9">
        <v>213710</v>
      </c>
      <c r="D39" s="9">
        <v>5177387</v>
      </c>
      <c r="E39" s="9">
        <f t="shared" si="9"/>
        <v>-4963677</v>
      </c>
      <c r="F39" s="9">
        <v>210895</v>
      </c>
      <c r="G39" s="9">
        <v>6225340</v>
      </c>
      <c r="H39" s="9">
        <f t="shared" si="10"/>
        <v>-6014445</v>
      </c>
      <c r="I39" s="13">
        <f t="shared" si="12"/>
        <v>1.3347874534721083</v>
      </c>
      <c r="J39" s="13">
        <f t="shared" si="11"/>
        <v>-16.833666916184498</v>
      </c>
    </row>
    <row r="40" spans="1:10" ht="15" customHeight="1" x14ac:dyDescent="0.2">
      <c r="A40" t="s">
        <v>21</v>
      </c>
      <c r="B40" t="s">
        <v>22</v>
      </c>
      <c r="C40" s="9">
        <v>675630</v>
      </c>
      <c r="D40" s="9">
        <v>3767308</v>
      </c>
      <c r="E40" s="9">
        <f t="shared" si="9"/>
        <v>-3091678</v>
      </c>
      <c r="F40" s="9">
        <v>2418451</v>
      </c>
      <c r="G40" s="9">
        <v>4533481</v>
      </c>
      <c r="H40" s="9">
        <f t="shared" si="10"/>
        <v>-2115030</v>
      </c>
      <c r="I40" s="13">
        <f t="shared" si="12"/>
        <v>-72.063523304793023</v>
      </c>
      <c r="J40" s="13">
        <f t="shared" si="11"/>
        <v>-16.900324496782936</v>
      </c>
    </row>
    <row r="41" spans="1:10" ht="15" customHeight="1" x14ac:dyDescent="0.2">
      <c r="A41" t="s">
        <v>23</v>
      </c>
      <c r="B41" t="s">
        <v>24</v>
      </c>
      <c r="C41" s="9">
        <v>1956701</v>
      </c>
      <c r="D41" s="9">
        <v>1963872</v>
      </c>
      <c r="E41" s="9">
        <f t="shared" si="9"/>
        <v>-7171</v>
      </c>
      <c r="F41" s="9">
        <v>1951695</v>
      </c>
      <c r="G41" s="9">
        <v>1500904</v>
      </c>
      <c r="H41" s="9">
        <f t="shared" si="10"/>
        <v>450791</v>
      </c>
      <c r="I41" s="13">
        <f t="shared" si="12"/>
        <v>0.25649499537581111</v>
      </c>
      <c r="J41" s="13">
        <f t="shared" si="11"/>
        <v>30.845943511377151</v>
      </c>
    </row>
    <row r="42" spans="1:10" ht="15" customHeight="1" x14ac:dyDescent="0.2">
      <c r="A42" t="s">
        <v>25</v>
      </c>
      <c r="B42" t="s">
        <v>26</v>
      </c>
      <c r="C42" s="9">
        <v>27013093</v>
      </c>
      <c r="D42" s="9">
        <v>27735116</v>
      </c>
      <c r="E42" s="9">
        <f t="shared" si="9"/>
        <v>-722023</v>
      </c>
      <c r="F42" s="9">
        <v>31584407</v>
      </c>
      <c r="G42" s="9">
        <v>29594431</v>
      </c>
      <c r="H42" s="9">
        <f t="shared" si="10"/>
        <v>1989976</v>
      </c>
      <c r="I42" s="13">
        <f t="shared" si="12"/>
        <v>-14.473325397560888</v>
      </c>
      <c r="J42" s="13">
        <f t="shared" si="11"/>
        <v>-6.2826516245573334</v>
      </c>
    </row>
    <row r="43" spans="1:10" ht="15" customHeight="1" x14ac:dyDescent="0.2">
      <c r="A43" t="s">
        <v>27</v>
      </c>
      <c r="B43" t="s">
        <v>28</v>
      </c>
      <c r="C43" s="9">
        <v>24452947</v>
      </c>
      <c r="D43" s="9">
        <v>28013358</v>
      </c>
      <c r="E43" s="9">
        <f t="shared" si="9"/>
        <v>-3560411</v>
      </c>
      <c r="F43" s="9">
        <v>8392565</v>
      </c>
      <c r="G43" s="9">
        <v>27748798</v>
      </c>
      <c r="H43" s="9">
        <f t="shared" si="10"/>
        <v>-19356233</v>
      </c>
      <c r="I43" s="13">
        <f t="shared" si="12"/>
        <v>191.36440408861893</v>
      </c>
      <c r="J43" s="13">
        <f t="shared" si="11"/>
        <v>0.95341066665302066</v>
      </c>
    </row>
    <row r="44" spans="1:10" ht="15" customHeight="1" x14ac:dyDescent="0.2">
      <c r="A44" t="s">
        <v>29</v>
      </c>
      <c r="B44" t="s">
        <v>30</v>
      </c>
      <c r="C44" s="9">
        <v>24649328</v>
      </c>
      <c r="D44" s="9">
        <v>7704660</v>
      </c>
      <c r="E44" s="9">
        <f t="shared" si="9"/>
        <v>16944668</v>
      </c>
      <c r="F44" s="9">
        <v>17953309</v>
      </c>
      <c r="G44" s="9">
        <v>7278930</v>
      </c>
      <c r="H44" s="9">
        <f t="shared" si="10"/>
        <v>10674379</v>
      </c>
      <c r="I44" s="13">
        <f t="shared" si="12"/>
        <v>37.296851516341633</v>
      </c>
      <c r="J44" s="13">
        <f t="shared" si="11"/>
        <v>5.8487992053777083</v>
      </c>
    </row>
    <row r="45" spans="1:10" ht="15" customHeight="1" x14ac:dyDescent="0.2">
      <c r="A45" t="s">
        <v>31</v>
      </c>
      <c r="B45" t="s">
        <v>32</v>
      </c>
      <c r="C45" s="9">
        <v>6393125</v>
      </c>
      <c r="D45" s="9">
        <v>10205173</v>
      </c>
      <c r="E45" s="9">
        <f t="shared" si="9"/>
        <v>-3812048</v>
      </c>
      <c r="F45" s="9">
        <v>2020637</v>
      </c>
      <c r="G45" s="9">
        <v>6429479</v>
      </c>
      <c r="H45" s="9">
        <f t="shared" si="10"/>
        <v>-4408842</v>
      </c>
      <c r="I45" s="13">
        <f t="shared" si="12"/>
        <v>216.39156365047262</v>
      </c>
      <c r="J45" s="13">
        <f t="shared" si="11"/>
        <v>58.724727151297948</v>
      </c>
    </row>
    <row r="46" spans="1:10" ht="15" customHeight="1" x14ac:dyDescent="0.2">
      <c r="A46" t="s">
        <v>33</v>
      </c>
      <c r="B46" t="s">
        <v>34</v>
      </c>
      <c r="C46" s="9">
        <v>15309411</v>
      </c>
      <c r="D46" s="9">
        <v>17504970</v>
      </c>
      <c r="E46" s="9">
        <f t="shared" si="9"/>
        <v>-2195559</v>
      </c>
      <c r="F46" s="9">
        <v>18190619</v>
      </c>
      <c r="G46" s="9">
        <v>12938696</v>
      </c>
      <c r="H46" s="9">
        <f t="shared" si="10"/>
        <v>5251923</v>
      </c>
      <c r="I46" s="13">
        <f t="shared" si="12"/>
        <v>-15.838977222270445</v>
      </c>
      <c r="J46" s="13">
        <f t="shared" si="11"/>
        <v>35.291608984398422</v>
      </c>
    </row>
    <row r="47" spans="1:10" ht="15" customHeight="1" x14ac:dyDescent="0.2">
      <c r="A47" t="s">
        <v>35</v>
      </c>
      <c r="B47" t="s">
        <v>36</v>
      </c>
      <c r="C47" s="9">
        <v>7524414</v>
      </c>
      <c r="D47" s="9">
        <v>2759884</v>
      </c>
      <c r="E47" s="9">
        <f t="shared" si="9"/>
        <v>4764530</v>
      </c>
      <c r="F47" s="9">
        <v>7003397</v>
      </c>
      <c r="G47" s="9">
        <v>2221753</v>
      </c>
      <c r="H47" s="9">
        <f t="shared" si="10"/>
        <v>4781644</v>
      </c>
      <c r="I47" s="13">
        <f t="shared" si="12"/>
        <v>7.4394897219163703</v>
      </c>
      <c r="J47" s="13">
        <f t="shared" si="11"/>
        <v>24.221009266106531</v>
      </c>
    </row>
    <row r="48" spans="1:10" ht="15" customHeight="1" x14ac:dyDescent="0.2">
      <c r="A48" t="s">
        <v>37</v>
      </c>
      <c r="B48" t="s">
        <v>38</v>
      </c>
      <c r="C48" s="9">
        <v>2185267</v>
      </c>
      <c r="D48" s="9">
        <v>989333</v>
      </c>
      <c r="E48" s="9">
        <f t="shared" si="9"/>
        <v>1195934</v>
      </c>
      <c r="F48" s="9">
        <v>2988999</v>
      </c>
      <c r="G48" s="9">
        <v>1125664</v>
      </c>
      <c r="H48" s="9">
        <f t="shared" si="10"/>
        <v>1863335</v>
      </c>
      <c r="I48" s="13">
        <f t="shared" si="12"/>
        <v>-26.889671090555733</v>
      </c>
      <c r="J48" s="13">
        <f t="shared" si="11"/>
        <v>-12.111162833669731</v>
      </c>
    </row>
    <row r="49" spans="1:10" ht="15" customHeight="1" x14ac:dyDescent="0.2">
      <c r="A49" t="s">
        <v>39</v>
      </c>
      <c r="B49" t="s">
        <v>40</v>
      </c>
      <c r="C49" s="9">
        <v>1521371</v>
      </c>
      <c r="D49" s="9">
        <v>25439990</v>
      </c>
      <c r="E49" s="9">
        <f t="shared" si="9"/>
        <v>-23918619</v>
      </c>
      <c r="F49" s="9">
        <v>8381816</v>
      </c>
      <c r="G49" s="9">
        <v>21402015</v>
      </c>
      <c r="H49" s="9">
        <f t="shared" si="10"/>
        <v>-13020199</v>
      </c>
      <c r="I49" s="13">
        <f t="shared" si="12"/>
        <v>-81.84914820368283</v>
      </c>
      <c r="J49" s="13">
        <f t="shared" si="11"/>
        <v>18.8672655355115</v>
      </c>
    </row>
    <row r="50" spans="1:10" ht="15" customHeight="1" x14ac:dyDescent="0.2">
      <c r="A50" t="s">
        <v>41</v>
      </c>
      <c r="C50" s="9">
        <v>2121157</v>
      </c>
      <c r="D50" s="9">
        <v>1445934</v>
      </c>
      <c r="E50" s="9">
        <f t="shared" si="9"/>
        <v>675223</v>
      </c>
      <c r="F50" s="9">
        <v>973478</v>
      </c>
      <c r="G50" s="9">
        <v>1121609</v>
      </c>
      <c r="H50" s="9">
        <f t="shared" si="10"/>
        <v>-148131</v>
      </c>
      <c r="I50" s="13">
        <f t="shared" si="12"/>
        <v>117.89470332149263</v>
      </c>
      <c r="J50" s="13">
        <f t="shared" si="11"/>
        <v>28.916048284205999</v>
      </c>
    </row>
    <row r="51" spans="1:10" ht="4.9000000000000004" customHeight="1" x14ac:dyDescent="0.2">
      <c r="B51" s="21"/>
      <c r="C51" s="21"/>
      <c r="D51" s="21"/>
      <c r="E51" s="21"/>
      <c r="F51" s="21"/>
      <c r="G51" s="21"/>
      <c r="H51" s="21"/>
    </row>
    <row r="52" spans="1:10" s="8" customFormat="1" ht="15" customHeight="1" x14ac:dyDescent="0.2">
      <c r="B52" s="8" t="s">
        <v>43</v>
      </c>
      <c r="C52" s="2" t="s">
        <v>49</v>
      </c>
      <c r="D52" s="2" t="s">
        <v>49</v>
      </c>
      <c r="E52" s="8">
        <v>0</v>
      </c>
      <c r="F52" s="1">
        <f>SUM(F54:F70)+1</f>
        <v>599468</v>
      </c>
      <c r="G52" s="1">
        <f>SUM(G54:G70)-1</f>
        <v>599468</v>
      </c>
      <c r="H52" s="8">
        <v>0</v>
      </c>
      <c r="I52" s="6">
        <v>-69.599999999999994</v>
      </c>
      <c r="J52" s="6">
        <v>-69.599999999999994</v>
      </c>
    </row>
    <row r="53" spans="1:10" ht="3.95" customHeight="1" x14ac:dyDescent="0.2"/>
    <row r="54" spans="1:10" ht="15" customHeight="1" x14ac:dyDescent="0.2">
      <c r="A54" t="s">
        <v>11</v>
      </c>
      <c r="C54" s="9">
        <v>35371</v>
      </c>
      <c r="D54" s="9">
        <v>131193.505</v>
      </c>
      <c r="E54" s="9">
        <f>SUM(C54-D54)</f>
        <v>-95822.505000000005</v>
      </c>
      <c r="F54" s="9">
        <v>446674</v>
      </c>
      <c r="G54" s="9">
        <v>138102</v>
      </c>
      <c r="H54" s="9">
        <f>SUM(F54-G54)</f>
        <v>308572</v>
      </c>
      <c r="I54" s="13">
        <f t="shared" ref="I54:J54" si="13">(C54/F54-1)*100</f>
        <v>-92.081249412323089</v>
      </c>
      <c r="J54" s="13">
        <f t="shared" si="13"/>
        <v>-5.0024583279025592</v>
      </c>
    </row>
    <row r="55" spans="1:10" ht="15" customHeight="1" x14ac:dyDescent="0.2">
      <c r="A55" t="s">
        <v>12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</row>
    <row r="56" spans="1:10" ht="15" customHeight="1" x14ac:dyDescent="0.2">
      <c r="A56" t="s">
        <v>13</v>
      </c>
      <c r="B56" t="s">
        <v>14</v>
      </c>
      <c r="C56" s="3">
        <v>0</v>
      </c>
      <c r="D56" s="9">
        <v>876.90200000000004</v>
      </c>
      <c r="E56" s="9">
        <f t="shared" ref="E56:E70" si="14">SUM(C56-D56)</f>
        <v>-876.90200000000004</v>
      </c>
      <c r="F56" s="3">
        <v>0</v>
      </c>
      <c r="G56" s="9">
        <v>4383</v>
      </c>
      <c r="H56" s="9">
        <f t="shared" ref="H56:H70" si="15">SUM(F56-G56)</f>
        <v>-4383</v>
      </c>
      <c r="I56" s="3">
        <v>0</v>
      </c>
      <c r="J56" s="13">
        <f t="shared" ref="J56:J57" si="16">(D56/G56-1)*100</f>
        <v>-79.993109742185723</v>
      </c>
    </row>
    <row r="57" spans="1:10" ht="15" customHeight="1" x14ac:dyDescent="0.2">
      <c r="A57" t="s">
        <v>15</v>
      </c>
      <c r="B57" t="s">
        <v>16</v>
      </c>
      <c r="C57" s="3">
        <v>0</v>
      </c>
      <c r="D57" s="9">
        <v>3.2</v>
      </c>
      <c r="E57" s="9">
        <f t="shared" si="14"/>
        <v>-3.2</v>
      </c>
      <c r="F57" s="3">
        <v>0</v>
      </c>
      <c r="G57" s="9">
        <v>7</v>
      </c>
      <c r="H57" s="9">
        <f t="shared" si="15"/>
        <v>-7</v>
      </c>
      <c r="I57" s="3">
        <v>0</v>
      </c>
      <c r="J57" s="13">
        <f t="shared" si="16"/>
        <v>-54.285714285714285</v>
      </c>
    </row>
    <row r="58" spans="1:10" ht="15" customHeight="1" x14ac:dyDescent="0.2">
      <c r="A58" t="s">
        <v>17</v>
      </c>
      <c r="B58" t="s">
        <v>18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ht="15" customHeight="1" x14ac:dyDescent="0.2">
      <c r="A59" t="s">
        <v>19</v>
      </c>
      <c r="B59" t="s">
        <v>20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</row>
    <row r="60" spans="1:10" ht="15" customHeight="1" x14ac:dyDescent="0.2">
      <c r="A60" t="s">
        <v>21</v>
      </c>
      <c r="B60" t="s">
        <v>22</v>
      </c>
      <c r="C60" s="9">
        <v>12652</v>
      </c>
      <c r="D60" s="9">
        <v>2114.413</v>
      </c>
      <c r="E60" s="9">
        <f t="shared" si="14"/>
        <v>10537.587</v>
      </c>
      <c r="F60" s="9">
        <v>673</v>
      </c>
      <c r="G60" s="9">
        <v>331</v>
      </c>
      <c r="H60" s="9">
        <f t="shared" si="15"/>
        <v>342</v>
      </c>
      <c r="I60" s="13">
        <f t="shared" ref="I60:J70" si="17">(C60/F60-1)*100</f>
        <v>1779.9405646359585</v>
      </c>
      <c r="J60" s="13">
        <f t="shared" si="17"/>
        <v>538.7954682779457</v>
      </c>
    </row>
    <row r="61" spans="1:10" ht="15" customHeight="1" x14ac:dyDescent="0.2">
      <c r="A61" t="s">
        <v>23</v>
      </c>
      <c r="B61" t="s">
        <v>24</v>
      </c>
      <c r="C61" s="9">
        <v>154</v>
      </c>
      <c r="D61" s="9">
        <v>1313.722</v>
      </c>
      <c r="E61" s="9">
        <f t="shared" si="14"/>
        <v>-1159.722</v>
      </c>
      <c r="F61" s="9">
        <v>2750</v>
      </c>
      <c r="G61" s="9">
        <v>1013</v>
      </c>
      <c r="H61" s="9">
        <f t="shared" si="15"/>
        <v>1737</v>
      </c>
      <c r="I61" s="13">
        <f t="shared" si="17"/>
        <v>-94.399999999999991</v>
      </c>
      <c r="J61" s="13">
        <f t="shared" si="17"/>
        <v>29.686278381046407</v>
      </c>
    </row>
    <row r="62" spans="1:10" ht="15" customHeight="1" x14ac:dyDescent="0.2">
      <c r="A62" t="s">
        <v>25</v>
      </c>
      <c r="B62" t="s">
        <v>26</v>
      </c>
      <c r="C62" s="9">
        <v>91946</v>
      </c>
      <c r="D62" s="9">
        <v>8555.0059999999994</v>
      </c>
      <c r="E62" s="9">
        <f t="shared" si="14"/>
        <v>83390.994000000006</v>
      </c>
      <c r="F62" s="9">
        <v>118166</v>
      </c>
      <c r="G62" s="9">
        <v>113065</v>
      </c>
      <c r="H62" s="9">
        <f t="shared" si="15"/>
        <v>5101</v>
      </c>
      <c r="I62" s="13">
        <f t="shared" si="17"/>
        <v>-22.189123775028353</v>
      </c>
      <c r="J62" s="13">
        <f t="shared" si="17"/>
        <v>-92.43355061247955</v>
      </c>
    </row>
    <row r="63" spans="1:10" ht="15" customHeight="1" x14ac:dyDescent="0.2">
      <c r="A63" t="s">
        <v>27</v>
      </c>
      <c r="B63" t="s">
        <v>28</v>
      </c>
      <c r="C63" s="9">
        <v>8866</v>
      </c>
      <c r="D63" s="9">
        <v>21915.785</v>
      </c>
      <c r="E63" s="9">
        <f t="shared" si="14"/>
        <v>-13049.785</v>
      </c>
      <c r="F63" s="9">
        <v>20086</v>
      </c>
      <c r="G63" s="9">
        <v>158333</v>
      </c>
      <c r="H63" s="9">
        <f t="shared" si="15"/>
        <v>-138247</v>
      </c>
      <c r="I63" s="13">
        <f t="shared" si="17"/>
        <v>-55.859802847754651</v>
      </c>
      <c r="J63" s="13">
        <f t="shared" si="17"/>
        <v>-86.158422438784086</v>
      </c>
    </row>
    <row r="64" spans="1:10" ht="15" customHeight="1" x14ac:dyDescent="0.2">
      <c r="A64" t="s">
        <v>29</v>
      </c>
      <c r="B64" t="s">
        <v>30</v>
      </c>
      <c r="C64" s="9">
        <v>31</v>
      </c>
      <c r="D64" s="9">
        <v>1089.3</v>
      </c>
      <c r="E64" s="9">
        <f t="shared" si="14"/>
        <v>-1058.3</v>
      </c>
      <c r="F64" s="9">
        <v>619</v>
      </c>
      <c r="G64" s="9">
        <v>2690</v>
      </c>
      <c r="H64" s="9">
        <f t="shared" si="15"/>
        <v>-2071</v>
      </c>
      <c r="I64" s="13">
        <f t="shared" si="17"/>
        <v>-94.991922455573501</v>
      </c>
      <c r="J64" s="13">
        <f t="shared" si="17"/>
        <v>-59.505576208178447</v>
      </c>
    </row>
    <row r="65" spans="1:10" ht="15" customHeight="1" x14ac:dyDescent="0.2">
      <c r="A65" t="s">
        <v>31</v>
      </c>
      <c r="B65" t="s">
        <v>32</v>
      </c>
      <c r="C65" s="9">
        <v>859</v>
      </c>
      <c r="D65" s="9">
        <v>802.50400000000002</v>
      </c>
      <c r="E65" s="9">
        <f t="shared" si="14"/>
        <v>56.495999999999981</v>
      </c>
      <c r="F65" s="9">
        <v>6037</v>
      </c>
      <c r="G65" s="9">
        <v>262</v>
      </c>
      <c r="H65" s="9">
        <f t="shared" si="15"/>
        <v>5775</v>
      </c>
      <c r="I65" s="13">
        <f t="shared" si="17"/>
        <v>-85.771078350173923</v>
      </c>
      <c r="J65" s="13">
        <f t="shared" si="17"/>
        <v>206.2992366412214</v>
      </c>
    </row>
    <row r="66" spans="1:10" ht="15" customHeight="1" x14ac:dyDescent="0.2">
      <c r="A66" t="s">
        <v>33</v>
      </c>
      <c r="B66" t="s">
        <v>34</v>
      </c>
      <c r="C66" s="9">
        <v>8490</v>
      </c>
      <c r="D66" s="9">
        <v>836.87199999999996</v>
      </c>
      <c r="E66" s="9">
        <f t="shared" si="14"/>
        <v>7653.1279999999997</v>
      </c>
      <c r="F66" s="9">
        <v>916</v>
      </c>
      <c r="G66" s="9">
        <v>3140</v>
      </c>
      <c r="H66" s="9">
        <f t="shared" si="15"/>
        <v>-2224</v>
      </c>
      <c r="I66" s="13">
        <f t="shared" si="17"/>
        <v>826.85589519650659</v>
      </c>
      <c r="J66" s="13">
        <f t="shared" si="17"/>
        <v>-73.348025477706997</v>
      </c>
    </row>
    <row r="67" spans="1:10" ht="15" customHeight="1" x14ac:dyDescent="0.2">
      <c r="A67" t="s">
        <v>35</v>
      </c>
      <c r="B67" t="s">
        <v>36</v>
      </c>
      <c r="C67" s="9">
        <v>14695</v>
      </c>
      <c r="D67" s="9">
        <v>9642.26</v>
      </c>
      <c r="E67" s="9">
        <f t="shared" si="14"/>
        <v>5052.74</v>
      </c>
      <c r="F67" s="9">
        <v>0</v>
      </c>
      <c r="G67" s="9">
        <v>106021</v>
      </c>
      <c r="H67" s="9">
        <f t="shared" si="15"/>
        <v>-106021</v>
      </c>
      <c r="I67" s="14" t="s">
        <v>47</v>
      </c>
      <c r="J67" s="13">
        <f t="shared" si="17"/>
        <v>-90.905330076116996</v>
      </c>
    </row>
    <row r="68" spans="1:10" ht="15" customHeight="1" x14ac:dyDescent="0.2">
      <c r="A68" t="s">
        <v>37</v>
      </c>
      <c r="B68" t="s">
        <v>38</v>
      </c>
      <c r="C68" s="9">
        <v>9373</v>
      </c>
      <c r="D68" s="9">
        <v>3494.7539999999999</v>
      </c>
      <c r="E68" s="9">
        <f t="shared" si="14"/>
        <v>5878.2460000000001</v>
      </c>
      <c r="F68" s="9">
        <v>3546</v>
      </c>
      <c r="G68" s="9">
        <v>69658</v>
      </c>
      <c r="H68" s="9">
        <f t="shared" si="15"/>
        <v>-66112</v>
      </c>
      <c r="I68" s="13">
        <f t="shared" si="17"/>
        <v>164.32600112803161</v>
      </c>
      <c r="J68" s="13">
        <f t="shared" si="17"/>
        <v>-94.982982571994597</v>
      </c>
    </row>
    <row r="69" spans="1:10" ht="15" customHeight="1" x14ac:dyDescent="0.2">
      <c r="A69" t="s">
        <v>39</v>
      </c>
      <c r="B69" t="s">
        <v>40</v>
      </c>
      <c r="C69" s="3">
        <v>0</v>
      </c>
      <c r="D69" s="9">
        <v>593</v>
      </c>
      <c r="E69" s="9">
        <f t="shared" si="14"/>
        <v>-593</v>
      </c>
      <c r="F69" s="3">
        <v>0</v>
      </c>
      <c r="G69" s="9">
        <v>2379</v>
      </c>
      <c r="H69" s="9">
        <f t="shared" si="15"/>
        <v>-2379</v>
      </c>
      <c r="I69" s="3">
        <v>0</v>
      </c>
      <c r="J69" s="13">
        <f t="shared" si="17"/>
        <v>-75.073560319461961</v>
      </c>
    </row>
    <row r="70" spans="1:10" ht="15" customHeight="1" x14ac:dyDescent="0.2">
      <c r="A70" s="15" t="s">
        <v>41</v>
      </c>
      <c r="B70" s="15"/>
      <c r="C70" s="16">
        <v>0</v>
      </c>
      <c r="D70" s="17">
        <v>6.8</v>
      </c>
      <c r="E70" s="17">
        <f t="shared" si="14"/>
        <v>-6.8</v>
      </c>
      <c r="F70" s="16">
        <v>0</v>
      </c>
      <c r="G70" s="17">
        <v>85</v>
      </c>
      <c r="H70" s="17">
        <f t="shared" si="15"/>
        <v>-85</v>
      </c>
      <c r="I70" s="16">
        <v>0</v>
      </c>
      <c r="J70" s="18">
        <f t="shared" si="17"/>
        <v>-92</v>
      </c>
    </row>
    <row r="71" spans="1:10" ht="6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3.95" customHeight="1" x14ac:dyDescent="0.2"/>
    <row r="73" spans="1:10" ht="14.1" customHeight="1" x14ac:dyDescent="0.2"/>
    <row r="74" spans="1:10" ht="14.1" customHeight="1" x14ac:dyDescent="0.2">
      <c r="B74" t="s">
        <v>50</v>
      </c>
    </row>
    <row r="75" spans="1:10" ht="14.1" customHeight="1" x14ac:dyDescent="0.2">
      <c r="B75" t="s">
        <v>51</v>
      </c>
    </row>
    <row r="76" spans="1:10" ht="14.1" customHeight="1" x14ac:dyDescent="0.2">
      <c r="B76" t="s">
        <v>52</v>
      </c>
    </row>
    <row r="77" spans="1:10" ht="3.95" customHeight="1" x14ac:dyDescent="0.2">
      <c r="B77" t="s">
        <v>44</v>
      </c>
    </row>
    <row r="78" spans="1:10" ht="15" customHeight="1" x14ac:dyDescent="0.2"/>
    <row r="79" spans="1:10" ht="15" customHeight="1" x14ac:dyDescent="0.2"/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  <row r="65512" ht="15" customHeight="1" x14ac:dyDescent="0.2"/>
    <row r="65513" ht="15" customHeight="1" x14ac:dyDescent="0.2"/>
    <row r="65514" ht="15" customHeight="1" x14ac:dyDescent="0.2"/>
    <row r="65515" ht="15" customHeight="1" x14ac:dyDescent="0.2"/>
  </sheetData>
  <sheetProtection selectLockedCells="1" selectUnlockedCells="1"/>
  <mergeCells count="14">
    <mergeCell ref="A7:J7"/>
    <mergeCell ref="A1:J1"/>
    <mergeCell ref="A2:J2"/>
    <mergeCell ref="A3:J3"/>
    <mergeCell ref="A4:J4"/>
    <mergeCell ref="A6:J6"/>
    <mergeCell ref="O32:P32"/>
    <mergeCell ref="B51:H51"/>
    <mergeCell ref="A9:B11"/>
    <mergeCell ref="C9:E9"/>
    <mergeCell ref="F9:H9"/>
    <mergeCell ref="I9:J9"/>
    <mergeCell ref="N14:N17"/>
    <mergeCell ref="N19:N22"/>
  </mergeCells>
  <printOptions horizontalCentered="1"/>
  <pageMargins left="0.25" right="0.25" top="0.80972222222222201" bottom="0" header="0.51180555555555596" footer="0.5"/>
  <pageSetup scale="71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 Q3 2017  (1st correction)</vt:lpstr>
      <vt:lpstr>'T3 Q3 2017  (1st correction)'!Print_Area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APOL-R</cp:lastModifiedBy>
  <cp:lastPrinted>2017-11-22T00:00:16Z</cp:lastPrinted>
  <dcterms:created xsi:type="dcterms:W3CDTF">2017-11-03T08:34:22Z</dcterms:created>
  <dcterms:modified xsi:type="dcterms:W3CDTF">2017-11-22T00:01:17Z</dcterms:modified>
</cp:coreProperties>
</file>