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9750"/>
  </bookViews>
  <sheets>
    <sheet name="1b" sheetId="1" r:id="rId1"/>
  </sheets>
  <definedNames>
    <definedName name="_xlnm.Print_Area" localSheetId="0">'1b'!$A$1:$J$55</definedName>
  </definedNames>
  <calcPr calcId="144525"/>
</workbook>
</file>

<file path=xl/calcChain.xml><?xml version="1.0" encoding="utf-8"?>
<calcChain xmlns="http://schemas.openxmlformats.org/spreadsheetml/2006/main">
  <c r="F10" i="1" l="1"/>
  <c r="I10" i="1"/>
  <c r="J10" i="1"/>
  <c r="M10" i="1"/>
  <c r="N10" i="1"/>
  <c r="F11" i="1"/>
  <c r="J11" i="1"/>
  <c r="M11" i="1"/>
  <c r="N11" i="1"/>
  <c r="F12" i="1"/>
  <c r="J12" i="1"/>
  <c r="M12" i="1"/>
  <c r="N12" i="1"/>
  <c r="F13" i="1"/>
  <c r="J13" i="1"/>
  <c r="M13" i="1"/>
  <c r="N13" i="1"/>
  <c r="F14" i="1"/>
  <c r="I14" i="1"/>
  <c r="J14" i="1"/>
  <c r="F15" i="1"/>
  <c r="J15" i="1"/>
  <c r="F16" i="1"/>
  <c r="J16" i="1"/>
  <c r="B17" i="1"/>
  <c r="C17" i="1"/>
  <c r="D17" i="1"/>
  <c r="E39" i="1" s="1"/>
  <c r="E17" i="1"/>
  <c r="F17" i="1"/>
  <c r="G17" i="1"/>
  <c r="H17" i="1"/>
  <c r="I13" i="1" s="1"/>
  <c r="J17" i="1"/>
  <c r="M27" i="1"/>
  <c r="N27" i="1"/>
  <c r="O27" i="1" s="1"/>
  <c r="P27" i="1"/>
  <c r="M28" i="1"/>
  <c r="N28" i="1"/>
  <c r="O28" i="1" s="1"/>
  <c r="P28" i="1"/>
  <c r="M29" i="1"/>
  <c r="N29" i="1"/>
  <c r="O29" i="1" s="1"/>
  <c r="P29" i="1"/>
  <c r="M30" i="1"/>
  <c r="N30" i="1"/>
  <c r="O30" i="1" s="1"/>
  <c r="P30" i="1"/>
  <c r="M31" i="1"/>
  <c r="N31" i="1"/>
  <c r="O31" i="1" s="1"/>
  <c r="P31" i="1"/>
  <c r="M32" i="1"/>
  <c r="N32" i="1"/>
  <c r="O32" i="1" s="1"/>
  <c r="P32" i="1"/>
  <c r="M33" i="1"/>
  <c r="N33" i="1"/>
  <c r="O33" i="1" s="1"/>
  <c r="P33" i="1"/>
  <c r="M34" i="1"/>
  <c r="N34" i="1"/>
  <c r="P34" i="1"/>
  <c r="F39" i="1"/>
  <c r="M42" i="1"/>
  <c r="N42" i="1"/>
  <c r="O34" i="1" l="1"/>
  <c r="I16" i="1"/>
  <c r="I12" i="1"/>
  <c r="I11" i="1"/>
  <c r="I17" i="1" s="1"/>
  <c r="I15" i="1"/>
</calcChain>
</file>

<file path=xl/sharedStrings.xml><?xml version="1.0" encoding="utf-8"?>
<sst xmlns="http://schemas.openxmlformats.org/spreadsheetml/2006/main" count="45" uniqueCount="31">
  <si>
    <t>Q2 
2012</t>
  </si>
  <si>
    <t>Q2 
2011</t>
  </si>
  <si>
    <t>in billion pesos</t>
  </si>
  <si>
    <t>Q3 2010</t>
  </si>
  <si>
    <t>Q3 2009</t>
  </si>
  <si>
    <t>Total</t>
  </si>
  <si>
    <t>SBMA</t>
  </si>
  <si>
    <t>PEZA</t>
  </si>
  <si>
    <t>CEZA</t>
  </si>
  <si>
    <t>CDC</t>
  </si>
  <si>
    <t>BOI ARMM</t>
  </si>
  <si>
    <t>BOI</t>
  </si>
  <si>
    <t>AFAB</t>
  </si>
  <si>
    <t>Q2 2012</t>
  </si>
  <si>
    <t>Q2 2011</t>
  </si>
  <si>
    <t>Growth Rate 
Q2 2011 - Q2 2012</t>
  </si>
  <si>
    <t>Percent to Total Q2 2012</t>
  </si>
  <si>
    <t>Approved FDI</t>
  </si>
  <si>
    <t>Agency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</si>
  <si>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</si>
  <si>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</si>
  <si>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Notes:   </t>
  </si>
  <si>
    <t>Q2</t>
  </si>
  <si>
    <t>Q1</t>
  </si>
  <si>
    <t>Q4</t>
  </si>
  <si>
    <t>Q3</t>
  </si>
  <si>
    <t>Growth Rate
Q2 2011  -   Q2 2012</t>
  </si>
  <si>
    <t>(in million pesos)</t>
  </si>
  <si>
    <t>First Quarter 2011 to Second Quarter 2012</t>
  </si>
  <si>
    <t>Total Approved Foreign Direct Investments by Promotion Agency</t>
  </si>
  <si>
    <t>Table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</si>
</sst>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_);[Red]\(0.0\)"/>
    <numFmt numFmtId="167" formatCode="0.00_);[Red]\(0.00\)"/>
    <numFmt numFmtId="168" formatCode="#,##0.0_);[Red]\(#,##0.0\)"/>
    <numFmt numFmtId="169" formatCode="0.0"/>
    <numFmt numFmtId="170" formatCode="#,##0;[Red]#,##0"/>
    <numFmt numFmtId="171" formatCode="General_)"/>
  </numFmts>
  <fonts count="12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2" fillId="3" borderId="0" xfId="0" applyFont="1" applyFill="1"/>
    <xf numFmtId="0" fontId="4" fillId="3" borderId="0" xfId="0" applyFont="1" applyFill="1"/>
    <xf numFmtId="165" fontId="4" fillId="3" borderId="0" xfId="0" applyNumberFormat="1" applyFont="1" applyFill="1"/>
    <xf numFmtId="0" fontId="4" fillId="3" borderId="0" xfId="0" applyFont="1" applyFill="1" applyAlignment="1">
      <alignment horizontal="center"/>
    </xf>
    <xf numFmtId="166" fontId="5" fillId="4" borderId="2" xfId="1" applyNumberFormat="1" applyFont="1" applyFill="1" applyBorder="1" applyAlignment="1">
      <alignment horizontal="right" vertical="center" indent="3"/>
    </xf>
    <xf numFmtId="164" fontId="5" fillId="4" borderId="3" xfId="1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66" fontId="0" fillId="4" borderId="5" xfId="0" applyNumberFormat="1" applyFill="1" applyBorder="1" applyAlignment="1">
      <alignment horizontal="right" indent="3"/>
    </xf>
    <xf numFmtId="164" fontId="0" fillId="4" borderId="0" xfId="0" applyNumberFormat="1" applyFill="1" applyBorder="1"/>
    <xf numFmtId="0" fontId="0" fillId="4" borderId="6" xfId="0" applyFill="1" applyBorder="1"/>
    <xf numFmtId="166" fontId="0" fillId="4" borderId="5" xfId="0" applyNumberFormat="1" applyFill="1" applyBorder="1" applyAlignment="1">
      <alignment horizontal="center"/>
    </xf>
    <xf numFmtId="164" fontId="3" fillId="4" borderId="0" xfId="1" applyNumberFormat="1" applyFont="1" applyFill="1" applyBorder="1" applyAlignment="1">
      <alignment vertical="center"/>
    </xf>
    <xf numFmtId="43" fontId="0" fillId="4" borderId="0" xfId="0" applyNumberFormat="1" applyFill="1" applyBorder="1"/>
    <xf numFmtId="166" fontId="3" fillId="4" borderId="5" xfId="1" applyNumberFormat="1" applyFont="1" applyFill="1" applyBorder="1" applyAlignment="1">
      <alignment horizontal="right" vertical="center" indent="3"/>
    </xf>
    <xf numFmtId="164" fontId="3" fillId="4" borderId="0" xfId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166" fontId="3" fillId="4" borderId="5" xfId="1" applyNumberFormat="1" applyFont="1" applyFill="1" applyBorder="1" applyAlignment="1">
      <alignment horizontal="center" vertical="center"/>
    </xf>
    <xf numFmtId="43" fontId="3" fillId="4" borderId="0" xfId="1" applyNumberFormat="1" applyFont="1" applyFill="1" applyBorder="1" applyAlignment="1">
      <alignment vertical="center"/>
    </xf>
    <xf numFmtId="167" fontId="3" fillId="4" borderId="5" xfId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/>
    <xf numFmtId="0" fontId="6" fillId="3" borderId="0" xfId="0" applyFont="1" applyFill="1" applyBorder="1" applyAlignment="1"/>
    <xf numFmtId="3" fontId="7" fillId="3" borderId="0" xfId="0" quotePrefix="1" applyNumberFormat="1" applyFont="1" applyFill="1" applyBorder="1" applyAlignment="1"/>
    <xf numFmtId="165" fontId="8" fillId="3" borderId="0" xfId="0" quotePrefix="1" applyNumberFormat="1" applyFont="1" applyFill="1" applyBorder="1" applyAlignment="1"/>
    <xf numFmtId="3" fontId="8" fillId="3" borderId="0" xfId="0" applyNumberFormat="1" applyFont="1" applyFill="1" applyBorder="1" applyAlignment="1"/>
    <xf numFmtId="165" fontId="8" fillId="3" borderId="0" xfId="0" applyNumberFormat="1" applyFont="1" applyFill="1" applyBorder="1"/>
    <xf numFmtId="165" fontId="8" fillId="3" borderId="0" xfId="0" applyNumberFormat="1" applyFont="1" applyFill="1" applyBorder="1" applyAlignment="1"/>
    <xf numFmtId="0" fontId="0" fillId="2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168" fontId="5" fillId="3" borderId="9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8" fontId="5" fillId="4" borderId="0" xfId="0" applyNumberFormat="1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8" fontId="5" fillId="5" borderId="0" xfId="0" applyNumberFormat="1" applyFont="1" applyFill="1" applyBorder="1" applyAlignment="1">
      <alignment vertical="center"/>
    </xf>
    <xf numFmtId="165" fontId="5" fillId="5" borderId="0" xfId="0" applyNumberFormat="1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8" fontId="5" fillId="4" borderId="0" xfId="0" applyNumberFormat="1" applyFont="1" applyFill="1" applyBorder="1" applyAlignment="1">
      <alignment horizontal="right" vertical="center" indent="1"/>
    </xf>
    <xf numFmtId="168" fontId="5" fillId="3" borderId="0" xfId="0" applyNumberFormat="1" applyFont="1" applyFill="1" applyBorder="1" applyAlignment="1">
      <alignment horizontal="right" vertical="center" indent="1"/>
    </xf>
    <xf numFmtId="43" fontId="5" fillId="3" borderId="0" xfId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8" fontId="9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8" fontId="9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8" fontId="9" fillId="3" borderId="18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vertical="center"/>
    </xf>
    <xf numFmtId="170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25184"/>
        <c:axId val="117339264"/>
      </c:barChart>
      <c:catAx>
        <c:axId val="1173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3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39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2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Second Quarter, 2011 and 2012</a:t>
            </a:r>
          </a:p>
        </c:rich>
      </c:tx>
      <c:layout>
        <c:manualLayout>
          <c:xMode val="edge"/>
          <c:yMode val="edge"/>
          <c:x val="0.33540452604714732"/>
          <c:y val="1.2255042705297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81859570448106"/>
          <c:y val="0.20596260470286221"/>
          <c:w val="0.79254259666055837"/>
          <c:h val="0.65853832819467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'1b'!$M$41:$N$41</c:f>
              <c:strCache>
                <c:ptCount val="2"/>
                <c:pt idx="0">
                  <c:v>Q2 
2011</c:v>
                </c:pt>
                <c:pt idx="1">
                  <c:v>Q2 
2012</c:v>
                </c:pt>
              </c:strCache>
            </c:strRef>
          </c:cat>
          <c:val>
            <c:numRef>
              <c:f>'1b'!$M$42:$N$42</c:f>
              <c:numCache>
                <c:formatCode>_(* #,##0.0_);_(* \(#,##0.0\);_(* "-"??_);_(@_)</c:formatCode>
                <c:ptCount val="2"/>
                <c:pt idx="0">
                  <c:v>40.280020930578203</c:v>
                </c:pt>
                <c:pt idx="1">
                  <c:v>44.068494393758698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08352"/>
        <c:axId val="117510144"/>
      </c:barChart>
      <c:catAx>
        <c:axId val="1175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101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1851179892835E-2"/>
              <c:y val="0.4289227244384507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0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1a
Total Approved FDI
Second Quarter, 2011 and 2012</a:t>
            </a:r>
          </a:p>
        </c:rich>
      </c:tx>
      <c:layout>
        <c:manualLayout>
          <c:xMode val="edge"/>
          <c:yMode val="edge"/>
          <c:x val="0.26548719341116844"/>
          <c:y val="1.838235294117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6908263355755"/>
          <c:y val="0.3125"/>
          <c:w val="0.77286358333213301"/>
          <c:h val="0.518382352941176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'1b'!$M$41:$N$41</c:f>
              <c:strCache>
                <c:ptCount val="2"/>
                <c:pt idx="0">
                  <c:v>Q2 
2011</c:v>
                </c:pt>
                <c:pt idx="1">
                  <c:v>Q2 
2012</c:v>
                </c:pt>
              </c:strCache>
            </c:strRef>
          </c:cat>
          <c:val>
            <c:numRef>
              <c:f>'1b'!$M$42:$N$42</c:f>
              <c:numCache>
                <c:formatCode>_(* #,##0.0_);_(* \(#,##0.0\);_(* "-"??_);_(@_)</c:formatCode>
                <c:ptCount val="2"/>
                <c:pt idx="0">
                  <c:v>40.280020930578203</c:v>
                </c:pt>
                <c:pt idx="1">
                  <c:v>44.068494393758698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52256"/>
        <c:axId val="117553792"/>
      </c:barChart>
      <c:catAx>
        <c:axId val="1175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5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53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4749208073128789E-2"/>
              <c:y val="0.4154411764705882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5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45</xdr:row>
      <xdr:rowOff>0</xdr:rowOff>
    </xdr:from>
    <xdr:to>
      <xdr:col>8</xdr:col>
      <xdr:colOff>781050</xdr:colOff>
      <xdr:row>45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647700</xdr:colOff>
      <xdr:row>27</xdr:row>
      <xdr:rowOff>9525</xdr:rowOff>
    </xdr:from>
    <xdr:to>
      <xdr:col>8</xdr:col>
      <xdr:colOff>0</xdr:colOff>
      <xdr:row>49</xdr:row>
      <xdr:rowOff>57150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304800</xdr:colOff>
      <xdr:row>53</xdr:row>
      <xdr:rowOff>85725</xdr:rowOff>
    </xdr:from>
    <xdr:to>
      <xdr:col>14</xdr:col>
      <xdr:colOff>752475</xdr:colOff>
      <xdr:row>69</xdr:row>
      <xdr:rowOff>85725</xdr:rowOff>
    </xdr:to>
    <xdr:graphicFrame macro="">
      <xdr:nvGraphicFramePr>
        <xdr:cNvPr id="4" name="Chart 4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zoomScaleNormal="70" zoomScaleSheetLayoutView="100" workbookViewId="0">
      <selection activeCell="AI43" sqref="AI43"/>
    </sheetView>
  </sheetViews>
  <sheetFormatPr defaultColWidth="8.85546875" defaultRowHeight="12.75" x14ac:dyDescent="0.2"/>
  <cols>
    <col min="1" max="1" width="9.85546875" style="2" customWidth="1"/>
    <col min="2" max="6" width="10.5703125" style="2" customWidth="1"/>
    <col min="7" max="8" width="9.42578125" style="2" customWidth="1"/>
    <col min="9" max="9" width="9" style="2" customWidth="1"/>
    <col min="10" max="10" width="10.5703125" style="2" customWidth="1"/>
    <col min="11" max="11" width="8.85546875" style="2" customWidth="1"/>
    <col min="12" max="14" width="11.5703125" style="1" customWidth="1"/>
    <col min="15" max="15" width="14.5703125" style="1" customWidth="1"/>
    <col min="16" max="16" width="17.85546875" style="1" customWidth="1"/>
    <col min="17" max="16384" width="8.85546875" style="1"/>
  </cols>
  <sheetData>
    <row r="1" spans="1:14" s="46" customFormat="1" ht="14.1" customHeight="1" x14ac:dyDescent="0.2">
      <c r="A1" s="100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4" s="46" customFormat="1" ht="14.1" customHeight="1" x14ac:dyDescent="0.2">
      <c r="A2" s="69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4" s="46" customFormat="1" ht="14.1" customHeight="1" x14ac:dyDescent="0.2">
      <c r="A3" s="99" t="s">
        <v>28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4" s="46" customFormat="1" ht="14.1" customHeight="1" x14ac:dyDescent="0.2">
      <c r="A4" s="97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4" ht="14.1" customHeight="1" thickBot="1" x14ac:dyDescent="0.25">
      <c r="A5" s="95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4" s="46" customFormat="1" ht="15" customHeight="1" x14ac:dyDescent="0.2">
      <c r="A6" s="93"/>
      <c r="B6" s="92" t="s">
        <v>17</v>
      </c>
      <c r="C6" s="91"/>
      <c r="D6" s="91"/>
      <c r="E6" s="91"/>
      <c r="F6" s="91"/>
      <c r="G6" s="91"/>
      <c r="H6" s="90"/>
      <c r="I6" s="89" t="s">
        <v>16</v>
      </c>
      <c r="J6" s="88" t="s">
        <v>26</v>
      </c>
      <c r="K6" s="47"/>
    </row>
    <row r="7" spans="1:14" s="46" customFormat="1" ht="15" customHeight="1" x14ac:dyDescent="0.2">
      <c r="A7" s="87" t="s">
        <v>18</v>
      </c>
      <c r="B7" s="86">
        <v>2011</v>
      </c>
      <c r="C7" s="86"/>
      <c r="D7" s="86"/>
      <c r="E7" s="86"/>
      <c r="F7" s="86"/>
      <c r="G7" s="85">
        <v>2012</v>
      </c>
      <c r="H7" s="84"/>
      <c r="I7" s="83"/>
      <c r="J7" s="82"/>
      <c r="K7" s="47"/>
    </row>
    <row r="8" spans="1:14" s="46" customFormat="1" ht="15" customHeight="1" thickBot="1" x14ac:dyDescent="0.25">
      <c r="A8" s="81"/>
      <c r="B8" s="80" t="s">
        <v>23</v>
      </c>
      <c r="C8" s="79" t="s">
        <v>22</v>
      </c>
      <c r="D8" s="79" t="s">
        <v>25</v>
      </c>
      <c r="E8" s="79" t="s">
        <v>24</v>
      </c>
      <c r="F8" s="79" t="s">
        <v>5</v>
      </c>
      <c r="G8" s="79" t="s">
        <v>23</v>
      </c>
      <c r="H8" s="79" t="s">
        <v>22</v>
      </c>
      <c r="I8" s="78"/>
      <c r="J8" s="77"/>
      <c r="K8" s="47"/>
    </row>
    <row r="9" spans="1:14" s="46" customFormat="1" ht="5.0999999999999996" customHeight="1" x14ac:dyDescent="0.2">
      <c r="A9" s="76"/>
      <c r="B9" s="75"/>
      <c r="C9" s="75"/>
      <c r="D9" s="75"/>
      <c r="E9" s="75"/>
      <c r="F9" s="75"/>
      <c r="G9" s="75"/>
      <c r="H9" s="75"/>
      <c r="I9" s="74"/>
      <c r="J9" s="73"/>
      <c r="K9" s="47"/>
    </row>
    <row r="10" spans="1:14" s="46" customFormat="1" ht="15" customHeight="1" x14ac:dyDescent="0.2">
      <c r="A10" s="72" t="s">
        <v>12</v>
      </c>
      <c r="B10" s="68">
        <v>0</v>
      </c>
      <c r="C10" s="68">
        <v>0</v>
      </c>
      <c r="D10" s="68">
        <v>0</v>
      </c>
      <c r="E10" s="68">
        <v>86</v>
      </c>
      <c r="F10" s="50">
        <f>SUM(B10:E10)</f>
        <v>86</v>
      </c>
      <c r="G10" s="50">
        <v>153.27608000000001</v>
      </c>
      <c r="H10" s="50">
        <v>12.589919999999999</v>
      </c>
      <c r="I10" s="71">
        <f>(H10/$H$17)*100</f>
        <v>2.8568981475761684E-2</v>
      </c>
      <c r="J10" s="66" t="str">
        <f>IFERROR((H10/C10-1)*100,"-")</f>
        <v>-</v>
      </c>
      <c r="K10" s="70"/>
      <c r="M10" s="55">
        <f>C10</f>
        <v>0</v>
      </c>
      <c r="N10" s="55">
        <f>H10</f>
        <v>12.589919999999999</v>
      </c>
    </row>
    <row r="11" spans="1:14" s="46" customFormat="1" ht="15" customHeight="1" x14ac:dyDescent="0.2">
      <c r="A11" s="64" t="s">
        <v>11</v>
      </c>
      <c r="B11" s="63">
        <v>2435.0004248385994</v>
      </c>
      <c r="C11" s="63">
        <v>8806.4517391962017</v>
      </c>
      <c r="D11" s="63">
        <v>10662.423208580001</v>
      </c>
      <c r="E11" s="63">
        <v>1330.9768218814002</v>
      </c>
      <c r="F11" s="62">
        <f>SUM(B11:E11)</f>
        <v>23234.852194496201</v>
      </c>
      <c r="G11" s="62">
        <v>3733.4300421748012</v>
      </c>
      <c r="H11" s="62">
        <v>6688.7508679300008</v>
      </c>
      <c r="I11" s="61">
        <f>(H11/$H$17)*100</f>
        <v>15.178078942668188</v>
      </c>
      <c r="J11" s="60">
        <f>IFERROR((H11/C11-1)*100,"-")</f>
        <v>-24.04715240578258</v>
      </c>
      <c r="K11" s="70"/>
      <c r="M11" s="55">
        <f>C11</f>
        <v>8806.4517391962017</v>
      </c>
      <c r="N11" s="55">
        <f>H11</f>
        <v>6688.7508679300008</v>
      </c>
    </row>
    <row r="12" spans="1:14" s="46" customFormat="1" ht="15" customHeight="1" x14ac:dyDescent="0.2">
      <c r="A12" s="69" t="s">
        <v>10</v>
      </c>
      <c r="B12" s="68">
        <v>0</v>
      </c>
      <c r="C12" s="68">
        <v>0</v>
      </c>
      <c r="D12" s="68">
        <v>0</v>
      </c>
      <c r="E12" s="68">
        <v>0</v>
      </c>
      <c r="F12" s="50">
        <f>SUM(B12:E12)</f>
        <v>0</v>
      </c>
      <c r="G12" s="50">
        <v>0</v>
      </c>
      <c r="H12" s="50">
        <v>0</v>
      </c>
      <c r="I12" s="67">
        <f>(H12/$H$17)*100</f>
        <v>0</v>
      </c>
      <c r="J12" s="66" t="str">
        <f>IFERROR((H12/C12-1)*100,"-")</f>
        <v>-</v>
      </c>
      <c r="K12" s="47"/>
      <c r="M12" s="55">
        <f>C12</f>
        <v>0</v>
      </c>
      <c r="N12" s="55">
        <f>H12</f>
        <v>0</v>
      </c>
    </row>
    <row r="13" spans="1:14" s="46" customFormat="1" ht="15" customHeight="1" x14ac:dyDescent="0.2">
      <c r="A13" s="64" t="s">
        <v>9</v>
      </c>
      <c r="B13" s="63">
        <v>1851.83884896</v>
      </c>
      <c r="C13" s="63">
        <v>14602.076499999999</v>
      </c>
      <c r="D13" s="63">
        <v>2149.0155249999998</v>
      </c>
      <c r="E13" s="63">
        <v>202.986164</v>
      </c>
      <c r="F13" s="62">
        <f>SUM(B13:E13)</f>
        <v>18805.91703796</v>
      </c>
      <c r="G13" s="62">
        <v>1604.5017944000001</v>
      </c>
      <c r="H13" s="62">
        <v>532.63937540000006</v>
      </c>
      <c r="I13" s="61">
        <f>(H13/$H$17)*100</f>
        <v>1.2086625212125157</v>
      </c>
      <c r="J13" s="60">
        <f>IFERROR((H13/C13-1)*100,"-")</f>
        <v>-96.352303897325825</v>
      </c>
      <c r="K13" s="47"/>
      <c r="M13" s="55">
        <f>C13</f>
        <v>14602.076499999999</v>
      </c>
      <c r="N13" s="55">
        <f>H13</f>
        <v>532.63937540000006</v>
      </c>
    </row>
    <row r="14" spans="1:14" s="46" customFormat="1" ht="15" customHeight="1" x14ac:dyDescent="0.2">
      <c r="A14" s="59" t="s">
        <v>8</v>
      </c>
      <c r="B14" s="18">
        <v>11.4499</v>
      </c>
      <c r="C14" s="18">
        <v>0</v>
      </c>
      <c r="D14" s="18">
        <v>13.158500000000002</v>
      </c>
      <c r="E14" s="18">
        <v>208.85219800000002</v>
      </c>
      <c r="F14" s="58">
        <f>SUM(B14:E14)</f>
        <v>233.460598</v>
      </c>
      <c r="G14" s="58">
        <v>82.551827000000003</v>
      </c>
      <c r="H14" s="58">
        <v>15.66985</v>
      </c>
      <c r="I14" s="57">
        <f>(H14/$H$17)*100</f>
        <v>3.5557942733390226E-2</v>
      </c>
      <c r="J14" s="65" t="str">
        <f>IFERROR((H14/C14-1)*100,"-")</f>
        <v>-</v>
      </c>
      <c r="K14" s="47"/>
      <c r="M14" s="55"/>
      <c r="N14" s="55"/>
    </row>
    <row r="15" spans="1:14" s="46" customFormat="1" ht="15" customHeight="1" x14ac:dyDescent="0.2">
      <c r="A15" s="64" t="s">
        <v>7</v>
      </c>
      <c r="B15" s="63">
        <v>17674.914903307228</v>
      </c>
      <c r="C15" s="63">
        <v>16770.469400782</v>
      </c>
      <c r="D15" s="63">
        <v>14510.553201353001</v>
      </c>
      <c r="E15" s="63">
        <v>86397.804428505566</v>
      </c>
      <c r="F15" s="62">
        <f>SUM(B15:E15)</f>
        <v>135353.74193394778</v>
      </c>
      <c r="G15" s="62">
        <v>12787.117548157799</v>
      </c>
      <c r="H15" s="62">
        <v>36689.9021407076</v>
      </c>
      <c r="I15" s="61">
        <f>(H15/$H$17)*100</f>
        <v>83.25653654712535</v>
      </c>
      <c r="J15" s="60">
        <f>IFERROR((H15/C15-1)*100,"-")</f>
        <v>118.77683482727539</v>
      </c>
      <c r="K15" s="47"/>
      <c r="M15" s="55"/>
      <c r="N15" s="55"/>
    </row>
    <row r="16" spans="1:14" s="46" customFormat="1" ht="15" customHeight="1" thickBot="1" x14ac:dyDescent="0.25">
      <c r="A16" s="59" t="s">
        <v>6</v>
      </c>
      <c r="B16" s="18">
        <v>60.156187301300001</v>
      </c>
      <c r="C16" s="18">
        <v>101.0232906</v>
      </c>
      <c r="D16" s="18">
        <v>664.60343499999988</v>
      </c>
      <c r="E16" s="18">
        <v>19511.106857319999</v>
      </c>
      <c r="F16" s="58">
        <f>SUM(B16:E16)</f>
        <v>20336.8897702213</v>
      </c>
      <c r="G16" s="58">
        <v>144.14844190843999</v>
      </c>
      <c r="H16" s="58">
        <v>128.94223972110001</v>
      </c>
      <c r="I16" s="57">
        <f>(H16/$H$17)*100</f>
        <v>0.29259506478479042</v>
      </c>
      <c r="J16" s="56">
        <f>IFERROR((H16/C16-1)*100,"-")</f>
        <v>27.636150985859899</v>
      </c>
      <c r="K16" s="47"/>
      <c r="M16" s="55"/>
      <c r="N16" s="55"/>
    </row>
    <row r="17" spans="1:16" s="46" customFormat="1" ht="15" customHeight="1" thickBot="1" x14ac:dyDescent="0.25">
      <c r="A17" s="54" t="s">
        <v>5</v>
      </c>
      <c r="B17" s="53">
        <f>SUM(B10:B16)</f>
        <v>22033.360264407129</v>
      </c>
      <c r="C17" s="53">
        <f>SUM(C10:C16)</f>
        <v>40280.020930578205</v>
      </c>
      <c r="D17" s="53">
        <f>SUM(D10:D16)</f>
        <v>27999.753869933003</v>
      </c>
      <c r="E17" s="53">
        <f>SUM(E10:E16)</f>
        <v>107737.72646970696</v>
      </c>
      <c r="F17" s="53">
        <f>SUM(F10:F16)</f>
        <v>198050.86153462529</v>
      </c>
      <c r="G17" s="53">
        <f>SUM(G10:G16)</f>
        <v>18505.025733641043</v>
      </c>
      <c r="H17" s="53">
        <f>SUM(H10:H16)</f>
        <v>44068.494393758701</v>
      </c>
      <c r="I17" s="52">
        <f>SUM(I10:I16)</f>
        <v>100</v>
      </c>
      <c r="J17" s="51">
        <f>IFERROR((H17/C17-1)*100,"-")</f>
        <v>9.4053413470411407</v>
      </c>
      <c r="K17" s="47"/>
    </row>
    <row r="18" spans="1:16" s="46" customFormat="1" x14ac:dyDescent="0.2">
      <c r="A18" s="40"/>
      <c r="B18" s="50"/>
      <c r="C18" s="50"/>
      <c r="D18" s="50"/>
      <c r="E18" s="50"/>
      <c r="F18" s="50"/>
      <c r="G18" s="50"/>
      <c r="H18" s="50"/>
      <c r="I18" s="49"/>
      <c r="J18" s="48"/>
      <c r="K18" s="47"/>
    </row>
    <row r="19" spans="1:16" s="37" customFormat="1" ht="11.25" x14ac:dyDescent="0.2">
      <c r="A19" s="40" t="s">
        <v>21</v>
      </c>
      <c r="B19" s="45"/>
      <c r="C19" s="44"/>
      <c r="D19" s="43"/>
      <c r="E19" s="43"/>
      <c r="F19" s="43"/>
      <c r="G19" s="42"/>
      <c r="H19" s="42"/>
      <c r="I19" s="41"/>
      <c r="J19" s="41"/>
      <c r="K19" s="41"/>
    </row>
    <row r="20" spans="1:16" s="37" customFormat="1" ht="11.25" x14ac:dyDescent="0.2">
      <c r="A20" s="40" t="s">
        <v>20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6" s="37" customFormat="1" ht="12" customHeight="1" x14ac:dyDescent="0.2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8"/>
    </row>
    <row r="22" spans="1:16" ht="33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6" ht="7.5" customHeight="1" x14ac:dyDescent="0.2"/>
    <row r="24" spans="1:16" x14ac:dyDescent="0.2">
      <c r="L24" s="33" t="s">
        <v>18</v>
      </c>
      <c r="M24" s="35" t="s">
        <v>17</v>
      </c>
      <c r="N24" s="35"/>
      <c r="O24" s="34" t="s">
        <v>16</v>
      </c>
      <c r="P24" s="34" t="s">
        <v>15</v>
      </c>
    </row>
    <row r="25" spans="1:16" x14ac:dyDescent="0.2">
      <c r="L25" s="33"/>
      <c r="M25" s="32" t="s">
        <v>14</v>
      </c>
      <c r="N25" s="32" t="s">
        <v>13</v>
      </c>
      <c r="O25" s="31"/>
      <c r="P25" s="31"/>
    </row>
    <row r="26" spans="1:16" ht="5.25" customHeight="1" x14ac:dyDescent="0.2">
      <c r="L26" s="30"/>
      <c r="M26" s="29"/>
      <c r="N26" s="28"/>
      <c r="O26" s="28"/>
      <c r="P26" s="27"/>
    </row>
    <row r="27" spans="1:16" ht="13.5" customHeight="1" x14ac:dyDescent="0.2">
      <c r="L27" s="26" t="s">
        <v>12</v>
      </c>
      <c r="M27" s="24">
        <f>C10</f>
        <v>0</v>
      </c>
      <c r="N27" s="18">
        <f>H10</f>
        <v>12.589919999999999</v>
      </c>
      <c r="O27" s="21">
        <f>(N27/$N$34)*100</f>
        <v>2.8568981475761684E-2</v>
      </c>
      <c r="P27" s="25" t="str">
        <f>IFERROR((N27/M27-1)*100,"-")</f>
        <v>-</v>
      </c>
    </row>
    <row r="28" spans="1:16" ht="12.75" customHeight="1" x14ac:dyDescent="0.2">
      <c r="L28" s="22" t="s">
        <v>11</v>
      </c>
      <c r="M28" s="18">
        <f>C11</f>
        <v>8806.4517391962017</v>
      </c>
      <c r="N28" s="18">
        <f>H11</f>
        <v>6688.7508679300008</v>
      </c>
      <c r="O28" s="21">
        <f>(N28/$N$34)*100</f>
        <v>15.178078942668188</v>
      </c>
      <c r="P28" s="20">
        <f>IFERROR((N28/M28-1)*100,"-")</f>
        <v>-24.04715240578258</v>
      </c>
    </row>
    <row r="29" spans="1:16" x14ac:dyDescent="0.2">
      <c r="L29" s="22" t="s">
        <v>10</v>
      </c>
      <c r="M29" s="24">
        <f>C12</f>
        <v>0</v>
      </c>
      <c r="N29" s="18">
        <f>H12</f>
        <v>0</v>
      </c>
      <c r="O29" s="21">
        <f>(N29/$N$34)*100</f>
        <v>0</v>
      </c>
      <c r="P29" s="23" t="str">
        <f>IFERROR((N29/M29-1)*100,"-")</f>
        <v>-</v>
      </c>
    </row>
    <row r="30" spans="1:16" x14ac:dyDescent="0.2">
      <c r="L30" s="22" t="s">
        <v>9</v>
      </c>
      <c r="M30" s="18">
        <f>C13</f>
        <v>14602.076499999999</v>
      </c>
      <c r="N30" s="18">
        <f>H13</f>
        <v>532.63937540000006</v>
      </c>
      <c r="O30" s="21">
        <f>(N30/$N$34)*100</f>
        <v>1.2086625212125157</v>
      </c>
      <c r="P30" s="20">
        <f>IFERROR((N30/M30-1)*100,"-")</f>
        <v>-96.352303897325825</v>
      </c>
    </row>
    <row r="31" spans="1:16" x14ac:dyDescent="0.2">
      <c r="L31" s="16" t="s">
        <v>8</v>
      </c>
      <c r="M31" s="19">
        <f>C14</f>
        <v>0</v>
      </c>
      <c r="N31" s="18">
        <f>H14</f>
        <v>15.66985</v>
      </c>
      <c r="O31" s="15">
        <f>(N31/$N$34)*100</f>
        <v>3.5557942733390226E-2</v>
      </c>
      <c r="P31" s="17" t="str">
        <f>IFERROR((N31/M31-1)*100,"-")</f>
        <v>-</v>
      </c>
    </row>
    <row r="32" spans="1:16" x14ac:dyDescent="0.2">
      <c r="L32" s="16" t="s">
        <v>7</v>
      </c>
      <c r="M32" s="15">
        <f>C15</f>
        <v>16770.469400782</v>
      </c>
      <c r="N32" s="15">
        <f>H15</f>
        <v>36689.9021407076</v>
      </c>
      <c r="O32" s="15">
        <f>(N32/$N$34)*100</f>
        <v>83.25653654712535</v>
      </c>
      <c r="P32" s="14">
        <f>IFERROR((N32/M32-1)*100,"-")</f>
        <v>118.77683482727539</v>
      </c>
    </row>
    <row r="33" spans="4:16" x14ac:dyDescent="0.2">
      <c r="L33" s="16" t="s">
        <v>6</v>
      </c>
      <c r="M33" s="15">
        <f>C16</f>
        <v>101.0232906</v>
      </c>
      <c r="N33" s="15">
        <f>H16</f>
        <v>128.94223972110001</v>
      </c>
      <c r="O33" s="15">
        <f>(N33/$N$34)*100</f>
        <v>0.29259506478479042</v>
      </c>
      <c r="P33" s="14">
        <f>IFERROR((N33/M33-1)*100,"-")</f>
        <v>27.636150985859899</v>
      </c>
    </row>
    <row r="34" spans="4:16" x14ac:dyDescent="0.2">
      <c r="L34" s="13" t="s">
        <v>5</v>
      </c>
      <c r="M34" s="12">
        <f>SUM(M27:M33)</f>
        <v>40280.020930578205</v>
      </c>
      <c r="N34" s="12">
        <f>SUM(N27:N33)</f>
        <v>44068.494393758701</v>
      </c>
      <c r="O34" s="12">
        <f>SUM(O27:O33)</f>
        <v>100</v>
      </c>
      <c r="P34" s="11">
        <f>IFERROR((N34/M34-1)*100,"-")</f>
        <v>9.4053413470411407</v>
      </c>
    </row>
    <row r="35" spans="4:16" x14ac:dyDescent="0.2">
      <c r="D35" s="3"/>
      <c r="E35" s="3"/>
      <c r="F35" s="3"/>
      <c r="G35" s="3"/>
      <c r="H35" s="3"/>
    </row>
    <row r="36" spans="4:16" x14ac:dyDescent="0.2">
      <c r="D36" s="7"/>
      <c r="E36" s="8"/>
      <c r="F36" s="8"/>
      <c r="G36" s="7"/>
      <c r="H36" s="7"/>
    </row>
    <row r="37" spans="4:16" x14ac:dyDescent="0.2">
      <c r="D37" s="7"/>
      <c r="E37" s="8"/>
      <c r="F37" s="8"/>
      <c r="G37" s="7"/>
      <c r="H37" s="7"/>
    </row>
    <row r="38" spans="4:16" x14ac:dyDescent="0.2">
      <c r="D38" s="7"/>
      <c r="E38" s="10" t="s">
        <v>4</v>
      </c>
      <c r="F38" s="10" t="s">
        <v>3</v>
      </c>
      <c r="G38" s="7"/>
      <c r="H38" s="7"/>
    </row>
    <row r="39" spans="4:16" x14ac:dyDescent="0.2">
      <c r="D39" s="7"/>
      <c r="E39" s="9">
        <f>D17/1000</f>
        <v>27.999753869933002</v>
      </c>
      <c r="F39" s="9" t="e">
        <f>#REF!/1000</f>
        <v>#REF!</v>
      </c>
      <c r="G39" s="7"/>
      <c r="H39" s="7"/>
    </row>
    <row r="40" spans="4:16" x14ac:dyDescent="0.2">
      <c r="D40" s="7"/>
      <c r="E40" s="8"/>
      <c r="F40" s="8"/>
      <c r="G40" s="7"/>
      <c r="H40" s="7"/>
      <c r="M40" s="1" t="s">
        <v>2</v>
      </c>
    </row>
    <row r="41" spans="4:16" ht="25.5" x14ac:dyDescent="0.2">
      <c r="D41" s="3"/>
      <c r="E41" s="6"/>
      <c r="F41" s="6"/>
      <c r="G41" s="3"/>
      <c r="H41" s="3"/>
      <c r="M41" s="5" t="s">
        <v>1</v>
      </c>
      <c r="N41" s="5" t="s">
        <v>0</v>
      </c>
    </row>
    <row r="42" spans="4:16" x14ac:dyDescent="0.2">
      <c r="D42" s="3"/>
      <c r="E42" s="3"/>
      <c r="F42" s="3"/>
      <c r="G42" s="3"/>
      <c r="H42" s="3"/>
      <c r="M42" s="4">
        <f>C17/1000</f>
        <v>40.280020930578203</v>
      </c>
      <c r="N42" s="4">
        <f>H17/1000</f>
        <v>44.068494393758698</v>
      </c>
    </row>
    <row r="43" spans="4:16" x14ac:dyDescent="0.2">
      <c r="D43" s="3"/>
      <c r="E43" s="3"/>
      <c r="F43" s="3"/>
      <c r="G43" s="3"/>
      <c r="H43" s="3"/>
    </row>
    <row r="44" spans="4:16" x14ac:dyDescent="0.2">
      <c r="D44" s="3"/>
      <c r="E44" s="3"/>
      <c r="F44" s="3"/>
      <c r="G44" s="3"/>
      <c r="H44" s="3"/>
    </row>
    <row r="45" spans="4:16" hidden="1" x14ac:dyDescent="0.2">
      <c r="D45" s="3"/>
      <c r="E45" s="3"/>
      <c r="F45" s="3"/>
      <c r="G45" s="3"/>
      <c r="H45" s="3"/>
    </row>
    <row r="46" spans="4:16" hidden="1" x14ac:dyDescent="0.2"/>
  </sheetData>
  <mergeCells count="10">
    <mergeCell ref="B7:F7"/>
    <mergeCell ref="B6:G6"/>
    <mergeCell ref="A21:J22"/>
    <mergeCell ref="L24:L25"/>
    <mergeCell ref="G7:H7"/>
    <mergeCell ref="P24:P25"/>
    <mergeCell ref="M24:N24"/>
    <mergeCell ref="I6:I8"/>
    <mergeCell ref="J6:J8"/>
    <mergeCell ref="O24:O25"/>
  </mergeCells>
  <printOptions horizontalCentered="1"/>
  <pageMargins left="0.75" right="0.75" top="0.75" bottom="0.5" header="0" footer="0"/>
  <pageSetup scale="90" firstPageNumber="14" orientation="portrait" r:id="rId1"/>
  <headerFooter alignWithMargins="0">
    <oddFooter>&amp;R&amp;9&amp;A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2016-08-12T02:10:05Z</dcterms:created>
  <dcterms:modified xsi:type="dcterms:W3CDTF">2016-08-12T02:10:38Z</dcterms:modified>
</cp:coreProperties>
</file>