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1b" sheetId="1" r:id="rId1"/>
  </sheets>
  <definedNames>
    <definedName name="_xlnm.Print_Area" localSheetId="0">'1b'!$A$1:$J$41</definedName>
  </definedNames>
  <calcPr calcId="124519"/>
</workbook>
</file>

<file path=xl/calcChain.xml><?xml version="1.0" encoding="utf-8"?>
<calcChain xmlns="http://schemas.openxmlformats.org/spreadsheetml/2006/main">
  <c r="F10" i="1"/>
  <c r="J10"/>
  <c r="M10"/>
  <c r="N10"/>
  <c r="P10"/>
  <c r="F11"/>
  <c r="J11"/>
  <c r="M11"/>
  <c r="N11"/>
  <c r="P11"/>
  <c r="F12"/>
  <c r="J12"/>
  <c r="M12"/>
  <c r="M17" s="1"/>
  <c r="N12"/>
  <c r="O12" s="1"/>
  <c r="P12"/>
  <c r="F13"/>
  <c r="J13"/>
  <c r="M13"/>
  <c r="P13" s="1"/>
  <c r="N13"/>
  <c r="F14"/>
  <c r="F17" s="1"/>
  <c r="J14"/>
  <c r="M14"/>
  <c r="N14"/>
  <c r="N17" s="1"/>
  <c r="F15"/>
  <c r="I15"/>
  <c r="J15"/>
  <c r="M15"/>
  <c r="N15"/>
  <c r="P15" s="1"/>
  <c r="F16"/>
  <c r="J16"/>
  <c r="M16"/>
  <c r="N16"/>
  <c r="P16"/>
  <c r="B17"/>
  <c r="C17"/>
  <c r="D17"/>
  <c r="E17"/>
  <c r="G17"/>
  <c r="H17"/>
  <c r="I12" s="1"/>
  <c r="B29"/>
  <c r="M28" s="1"/>
  <c r="C29"/>
  <c r="N28" s="1"/>
  <c r="B30"/>
  <c r="M29" s="1"/>
  <c r="C30"/>
  <c r="N29" s="1"/>
  <c r="B31"/>
  <c r="M30" s="1"/>
  <c r="C31"/>
  <c r="N30" s="1"/>
  <c r="B32"/>
  <c r="M31" s="1"/>
  <c r="C32"/>
  <c r="N31" s="1"/>
  <c r="E32"/>
  <c r="B33"/>
  <c r="M32" s="1"/>
  <c r="C33"/>
  <c r="N32" s="1"/>
  <c r="E33"/>
  <c r="B34"/>
  <c r="M33" s="1"/>
  <c r="C34"/>
  <c r="N33" s="1"/>
  <c r="E34"/>
  <c r="B35"/>
  <c r="M34" s="1"/>
  <c r="C35"/>
  <c r="N34" s="1"/>
  <c r="E35"/>
  <c r="B36"/>
  <c r="M42"/>
  <c r="M51"/>
  <c r="P33" l="1"/>
  <c r="P30"/>
  <c r="N35"/>
  <c r="P28"/>
  <c r="P32"/>
  <c r="P31"/>
  <c r="P29"/>
  <c r="O29"/>
  <c r="O16"/>
  <c r="O10"/>
  <c r="P17"/>
  <c r="O11"/>
  <c r="O15"/>
  <c r="O13"/>
  <c r="P34"/>
  <c r="M35"/>
  <c r="I11"/>
  <c r="E30"/>
  <c r="E29"/>
  <c r="J17"/>
  <c r="O14"/>
  <c r="I14"/>
  <c r="I10"/>
  <c r="I17" s="1"/>
  <c r="N42"/>
  <c r="C36"/>
  <c r="P14"/>
  <c r="I13"/>
  <c r="I16"/>
  <c r="P35" l="1"/>
  <c r="O33"/>
  <c r="O31"/>
  <c r="D32"/>
  <c r="D33"/>
  <c r="D34"/>
  <c r="D35"/>
  <c r="D29"/>
  <c r="D30"/>
  <c r="D31"/>
  <c r="E36"/>
  <c r="N51"/>
  <c r="O17"/>
  <c r="O28"/>
  <c r="O34"/>
  <c r="O32"/>
  <c r="O30"/>
  <c r="O35" l="1"/>
  <c r="D36"/>
</calcChain>
</file>

<file path=xl/sharedStrings.xml><?xml version="1.0" encoding="utf-8"?>
<sst xmlns="http://schemas.openxmlformats.org/spreadsheetml/2006/main" count="78" uniqueCount="37">
  <si>
    <t>Sem1 
2015</t>
  </si>
  <si>
    <t>Sem1 
2014</t>
  </si>
  <si>
    <t>in billion pesos</t>
  </si>
  <si>
    <t>Q2 2015</t>
  </si>
  <si>
    <t>Q2 2014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</si>
  <si>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</si>
  <si>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</si>
  <si>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Note:   </t>
  </si>
  <si>
    <t>Total</t>
  </si>
  <si>
    <t>SBMA</t>
  </si>
  <si>
    <t>PEZA</t>
  </si>
  <si>
    <t>CEZA</t>
  </si>
  <si>
    <t>CDC</t>
  </si>
  <si>
    <t>BOI ARMM</t>
  </si>
  <si>
    <t>BOI</t>
  </si>
  <si>
    <t>AFAB</t>
  </si>
  <si>
    <t>Sem1 2015</t>
  </si>
  <si>
    <t>Sem1 2014</t>
  </si>
  <si>
    <t>Agency</t>
  </si>
  <si>
    <t>Growth Rate 
Sem1 2014- Sem1 2015</t>
  </si>
  <si>
    <t>Percent to Total Sem1 2015</t>
  </si>
  <si>
    <t>Approved FI</t>
  </si>
  <si>
    <t>Growth Rate
Sem1 2014  -   Sem1 2015</t>
  </si>
  <si>
    <t>Percent to Total  
Sem1 2015</t>
  </si>
  <si>
    <t>(in million pesos)</t>
  </si>
  <si>
    <t>First Semester 2013 to First Semester 2015</t>
  </si>
  <si>
    <t>Total Approved Foreign Investments by Investment Promotion Agency</t>
  </si>
  <si>
    <t>Table 1c</t>
  </si>
  <si>
    <t>Q2</t>
  </si>
  <si>
    <t>Q1</t>
  </si>
  <si>
    <t>Q4</t>
  </si>
  <si>
    <t>Q3</t>
  </si>
  <si>
    <t>Growth Rate 
Q2 2014 - Q2 2015</t>
  </si>
  <si>
    <t>Percent to Total Q2 2015</t>
  </si>
  <si>
    <t>Growth Rate
Q2 2014  -   Q2 2015</t>
  </si>
  <si>
    <t>First Quarter 2014 to Second Quarter 2015</t>
  </si>
  <si>
    <t>Table 1b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</si>
</sst>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#,##0.0_);[Red]\(#,##0.0\)"/>
    <numFmt numFmtId="167" formatCode="#,##0;[Red]#,##0"/>
    <numFmt numFmtId="168" formatCode="0.0_);[Red]\(0.0\)"/>
    <numFmt numFmtId="169" formatCode="_(* #,##0.00000_);_(* \(#,##0.00000\);_(* &quot;-&quot;??_);_(@_)"/>
    <numFmt numFmtId="170" formatCode="0.0"/>
    <numFmt numFmtId="171" formatCode="0.000000"/>
    <numFmt numFmtId="172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/>
    <xf numFmtId="0" fontId="5" fillId="3" borderId="0" xfId="0" applyFont="1" applyFill="1" applyBorder="1" applyAlignment="1"/>
    <xf numFmtId="3" fontId="6" fillId="3" borderId="0" xfId="0" quotePrefix="1" applyNumberFormat="1" applyFont="1" applyFill="1" applyBorder="1" applyAlignment="1"/>
    <xf numFmtId="165" fontId="7" fillId="3" borderId="0" xfId="0" quotePrefix="1" applyNumberFormat="1" applyFont="1" applyFill="1" applyBorder="1" applyAlignment="1"/>
    <xf numFmtId="3" fontId="7" fillId="3" borderId="0" xfId="0" applyNumberFormat="1" applyFont="1" applyFill="1" applyBorder="1" applyAlignment="1"/>
    <xf numFmtId="165" fontId="7" fillId="3" borderId="0" xfId="0" applyNumberFormat="1" applyFont="1" applyFill="1" applyBorder="1"/>
    <xf numFmtId="165" fontId="7" fillId="3" borderId="0" xfId="0" applyNumberFormat="1" applyFont="1" applyFill="1" applyBorder="1" applyAlignment="1"/>
    <xf numFmtId="0" fontId="4" fillId="3" borderId="0" xfId="0" applyFont="1" applyFill="1"/>
    <xf numFmtId="0" fontId="8" fillId="3" borderId="0" xfId="0" applyFont="1" applyFill="1"/>
    <xf numFmtId="166" fontId="9" fillId="3" borderId="2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6" fontId="9" fillId="4" borderId="3" xfId="1" applyNumberFormat="1" applyFont="1" applyFill="1" applyBorder="1" applyAlignment="1">
      <alignment horizontal="center" vertical="center"/>
    </xf>
    <xf numFmtId="164" fontId="9" fillId="4" borderId="3" xfId="1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166" fontId="9" fillId="4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6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/>
    <xf numFmtId="0" fontId="0" fillId="4" borderId="0" xfId="0" applyFill="1" applyBorder="1"/>
    <xf numFmtId="166" fontId="9" fillId="5" borderId="0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4" fontId="9" fillId="3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66" fontId="10" fillId="3" borderId="11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167" fontId="9" fillId="3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3" fontId="0" fillId="2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6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168" fontId="9" fillId="4" borderId="10" xfId="1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vertical="center"/>
    </xf>
    <xf numFmtId="166" fontId="9" fillId="3" borderId="2" xfId="0" applyNumberFormat="1" applyFont="1" applyFill="1" applyBorder="1" applyAlignment="1">
      <alignment vertical="center"/>
    </xf>
    <xf numFmtId="168" fontId="0" fillId="4" borderId="14" xfId="0" applyNumberFormat="1" applyFill="1" applyBorder="1" applyAlignment="1">
      <alignment horizontal="center"/>
    </xf>
    <xf numFmtId="164" fontId="0" fillId="4" borderId="0" xfId="0" applyNumberFormat="1" applyFill="1" applyBorder="1"/>
    <xf numFmtId="0" fontId="0" fillId="4" borderId="22" xfId="0" applyFill="1" applyBorder="1"/>
    <xf numFmtId="166" fontId="9" fillId="4" borderId="0" xfId="1" applyNumberFormat="1" applyFont="1" applyFill="1" applyBorder="1" applyAlignment="1">
      <alignment horizontal="right" vertical="center"/>
    </xf>
    <xf numFmtId="164" fontId="9" fillId="4" borderId="0" xfId="1" applyNumberFormat="1" applyFont="1" applyFill="1" applyBorder="1" applyAlignment="1">
      <alignment vertical="center"/>
    </xf>
    <xf numFmtId="166" fontId="9" fillId="5" borderId="0" xfId="1" applyNumberFormat="1" applyFont="1" applyFill="1" applyBorder="1" applyAlignment="1">
      <alignment horizontal="right" vertical="center"/>
    </xf>
    <xf numFmtId="164" fontId="9" fillId="5" borderId="0" xfId="1" applyNumberFormat="1" applyFont="1" applyFill="1" applyBorder="1" applyAlignment="1">
      <alignment vertical="center"/>
    </xf>
    <xf numFmtId="168" fontId="3" fillId="4" borderId="14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43" fontId="3" fillId="4" borderId="0" xfId="1" applyNumberFormat="1" applyFont="1" applyFill="1" applyBorder="1" applyAlignment="1">
      <alignment vertical="center"/>
    </xf>
    <xf numFmtId="166" fontId="9" fillId="3" borderId="0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171" fontId="3" fillId="3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3" borderId="25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Continuous" vertical="center"/>
    </xf>
    <xf numFmtId="3" fontId="3" fillId="3" borderId="0" xfId="0" applyNumberFormat="1" applyFont="1" applyFill="1" applyBorder="1" applyAlignment="1">
      <alignment vertical="center"/>
    </xf>
    <xf numFmtId="167" fontId="9" fillId="3" borderId="0" xfId="0" applyNumberFormat="1" applyFont="1" applyFill="1" applyBorder="1" applyAlignment="1">
      <alignment horizontal="left" vertical="center"/>
    </xf>
  </cellXfs>
  <cellStyles count="2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 5" xfId="8"/>
    <cellStyle name="Comma 6" xfId="9"/>
    <cellStyle name="Normal" xfId="0" builtinId="0"/>
    <cellStyle name="Normal 2" xfId="10"/>
    <cellStyle name="Normal 2 2" xfId="11"/>
    <cellStyle name="Normal 2 3" xfId="12"/>
    <cellStyle name="Normal 2 3 2" xfId="13"/>
    <cellStyle name="Normal 3" xfId="14"/>
    <cellStyle name="Normal 3 2" xfId="15"/>
    <cellStyle name="Normal 3 5" xfId="16"/>
    <cellStyle name="Normal 4" xfId="17"/>
    <cellStyle name="Normal 5" xfId="18"/>
    <cellStyle name="Normal 5 2" xfId="19"/>
    <cellStyle name="Percent 2" xfId="20"/>
    <cellStyle name="Percent 2 2" xfId="21"/>
    <cellStyle name="Percent 2 3" xfId="22"/>
    <cellStyle name="Percent 2 3 2" xfId="23"/>
    <cellStyle name="Percent 3" xfId="24"/>
    <cellStyle name="Percent 3 2" xfId="25"/>
    <cellStyle name="Percent 4" xfId="26"/>
    <cellStyle name="Percent 4 2" xfId="27"/>
    <cellStyle name="Percent 5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1b
Total Approved FDI
Sem1 2008 and Sem1 2009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478720"/>
        <c:axId val="94480256"/>
      </c:barChart>
      <c:catAx>
        <c:axId val="94478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80256"/>
        <c:crosses val="autoZero"/>
        <c:auto val="1"/>
        <c:lblAlgn val="ctr"/>
        <c:lblOffset val="100"/>
        <c:tickLblSkip val="1"/>
        <c:tickMarkSkip val="1"/>
      </c:catAx>
      <c:valAx>
        <c:axId val="944802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billion pesos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
Total Approved FI
First Semester, 2013 and 2014</a:t>
            </a:r>
          </a:p>
        </c:rich>
      </c:tx>
      <c:layout>
        <c:manualLayout>
          <c:xMode val="edge"/>
          <c:yMode val="edge"/>
          <c:x val="0.31208068379207726"/>
          <c:y val="4.54043538675312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060283280916421"/>
          <c:y val="0.19689117121229416"/>
          <c:w val="0.75510311575129219"/>
          <c:h val="0.6735751295336789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pattFill prst="solidDmnd">
                <a:fgClr>
                  <a:srgbClr val="007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'1b'!$M$50:$N$50</c:f>
              <c:strCache>
                <c:ptCount val="2"/>
                <c:pt idx="0">
                  <c:v>Sem1 
2014</c:v>
                </c:pt>
                <c:pt idx="1">
                  <c:v>Sem1 
2015</c:v>
                </c:pt>
              </c:strCache>
            </c:strRef>
          </c:cat>
          <c:val>
            <c:numRef>
              <c:f>'1b'!$M$51:$N$51</c:f>
              <c:numCache>
                <c:formatCode>_(* #,##0.0_);_(* \(#,##0.0\);_(* "-"??_);_(@_)</c:formatCode>
                <c:ptCount val="2"/>
                <c:pt idx="0">
                  <c:v>73.443954543585875</c:v>
                </c:pt>
                <c:pt idx="1">
                  <c:v>58.026735593025414</c:v>
                </c:pt>
              </c:numCache>
            </c:numRef>
          </c:val>
        </c:ser>
        <c:axId val="94415104"/>
        <c:axId val="94433280"/>
      </c:barChart>
      <c:catAx>
        <c:axId val="94415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33280"/>
        <c:crosses val="autoZero"/>
        <c:auto val="1"/>
        <c:lblAlgn val="ctr"/>
        <c:lblOffset val="100"/>
        <c:tickLblSkip val="1"/>
        <c:tickMarkSkip val="1"/>
      </c:catAx>
      <c:valAx>
        <c:axId val="944332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2073337771555E-2"/>
              <c:y val="0.4289229581596421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1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187321526158199"/>
          <c:y val="0.2313594134066575"/>
          <c:w val="0.71434117656114138"/>
          <c:h val="0.650072740907386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'1b'!$M$41:$N$41</c:f>
              <c:strCache>
                <c:ptCount val="2"/>
                <c:pt idx="0">
                  <c:v>Q2 2014</c:v>
                </c:pt>
                <c:pt idx="1">
                  <c:v>Q2 2015</c:v>
                </c:pt>
              </c:strCache>
            </c:strRef>
          </c:cat>
          <c:val>
            <c:numRef>
              <c:f>'1b'!$M$42:$N$42</c:f>
              <c:numCache>
                <c:formatCode>_(* #,##0.0_);_(* \(#,##0.0\);_(* "-"??_);_(@_)</c:formatCode>
                <c:ptCount val="2"/>
                <c:pt idx="0">
                  <c:v>36.030537280615015</c:v>
                </c:pt>
                <c:pt idx="1">
                  <c:v>36.210663261059757</c:v>
                </c:pt>
              </c:numCache>
            </c:numRef>
          </c:val>
        </c:ser>
        <c:axId val="94790400"/>
        <c:axId val="94791936"/>
      </c:barChart>
      <c:catAx>
        <c:axId val="9479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91936"/>
        <c:crosses val="autoZero"/>
        <c:auto val="1"/>
        <c:lblAlgn val="ctr"/>
        <c:lblOffset val="100"/>
        <c:tickLblSkip val="1"/>
        <c:tickMarkSkip val="1"/>
      </c:catAx>
      <c:valAx>
        <c:axId val="9479193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1829188506861E-2"/>
              <c:y val="0.42892271799358433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9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45</xdr:row>
      <xdr:rowOff>0</xdr:rowOff>
    </xdr:from>
    <xdr:to>
      <xdr:col>8</xdr:col>
      <xdr:colOff>781050</xdr:colOff>
      <xdr:row>45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22</xdr:col>
      <xdr:colOff>314325</xdr:colOff>
      <xdr:row>21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22</xdr:col>
      <xdr:colOff>295275</xdr:colOff>
      <xdr:row>41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showWhiteSpace="0" view="pageBreakPreview" zoomScaleNormal="70" zoomScaleSheetLayoutView="100" workbookViewId="0">
      <selection activeCell="O44" sqref="O44"/>
    </sheetView>
  </sheetViews>
  <sheetFormatPr defaultColWidth="8.85546875" defaultRowHeight="12.75"/>
  <cols>
    <col min="1" max="1" width="9.85546875" style="3" customWidth="1"/>
    <col min="2" max="4" width="10.5703125" style="3" customWidth="1"/>
    <col min="5" max="5" width="11.5703125" style="3" bestFit="1" customWidth="1"/>
    <col min="6" max="6" width="10.5703125" style="3" customWidth="1"/>
    <col min="7" max="8" width="9.42578125" style="3" customWidth="1"/>
    <col min="9" max="9" width="9" style="3" customWidth="1"/>
    <col min="10" max="10" width="10.5703125" style="3" customWidth="1"/>
    <col min="11" max="11" width="8.85546875" style="3" customWidth="1"/>
    <col min="12" max="14" width="11.5703125" style="1" customWidth="1"/>
    <col min="15" max="15" width="14.5703125" style="1" customWidth="1"/>
    <col min="16" max="16" width="21.42578125" style="2" bestFit="1" customWidth="1"/>
    <col min="17" max="16384" width="8.85546875" style="1"/>
  </cols>
  <sheetData>
    <row r="1" spans="1:16" s="82" customFormat="1" ht="14.1" customHeight="1">
      <c r="A1" s="8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P1" s="83"/>
    </row>
    <row r="2" spans="1:16" s="82" customFormat="1" ht="14.1" customHeight="1">
      <c r="A2" s="44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P2" s="83"/>
    </row>
    <row r="3" spans="1:16" s="82" customFormat="1" ht="14.1" customHeight="1">
      <c r="A3" s="124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P3" s="83"/>
    </row>
    <row r="4" spans="1:16" s="82" customFormat="1" ht="14.1" customHeight="1">
      <c r="A4" s="75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P4" s="83"/>
    </row>
    <row r="5" spans="1:16" ht="14.1" customHeight="1" thickBot="1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6" s="82" customFormat="1" ht="15" customHeight="1">
      <c r="A6" s="74"/>
      <c r="B6" s="73" t="s">
        <v>21</v>
      </c>
      <c r="C6" s="72"/>
      <c r="D6" s="72"/>
      <c r="E6" s="72"/>
      <c r="F6" s="72"/>
      <c r="G6" s="72"/>
      <c r="H6" s="119"/>
      <c r="I6" s="71" t="s">
        <v>33</v>
      </c>
      <c r="J6" s="70" t="s">
        <v>34</v>
      </c>
      <c r="K6" s="85"/>
      <c r="L6" s="115" t="s">
        <v>18</v>
      </c>
      <c r="M6" s="69" t="s">
        <v>21</v>
      </c>
      <c r="N6" s="69"/>
      <c r="O6" s="68" t="s">
        <v>33</v>
      </c>
      <c r="P6" s="68" t="s">
        <v>32</v>
      </c>
    </row>
    <row r="7" spans="1:16" s="82" customFormat="1">
      <c r="A7" s="66" t="s">
        <v>18</v>
      </c>
      <c r="B7" s="118">
        <v>2014</v>
      </c>
      <c r="C7" s="118"/>
      <c r="D7" s="118"/>
      <c r="E7" s="118"/>
      <c r="F7" s="118"/>
      <c r="G7" s="117">
        <v>2015</v>
      </c>
      <c r="H7" s="116"/>
      <c r="I7" s="64"/>
      <c r="J7" s="63"/>
      <c r="K7" s="85"/>
      <c r="L7" s="115"/>
      <c r="M7" s="61" t="s">
        <v>4</v>
      </c>
      <c r="N7" s="61" t="s">
        <v>3</v>
      </c>
      <c r="O7" s="60"/>
      <c r="P7" s="60"/>
    </row>
    <row r="8" spans="1:16" s="82" customFormat="1" ht="16.5" customHeight="1" thickBot="1">
      <c r="A8" s="58"/>
      <c r="B8" s="114" t="s">
        <v>29</v>
      </c>
      <c r="C8" s="113" t="s">
        <v>28</v>
      </c>
      <c r="D8" s="113" t="s">
        <v>31</v>
      </c>
      <c r="E8" s="113" t="s">
        <v>30</v>
      </c>
      <c r="F8" s="113" t="s">
        <v>8</v>
      </c>
      <c r="G8" s="113" t="s">
        <v>29</v>
      </c>
      <c r="H8" s="113" t="s">
        <v>28</v>
      </c>
      <c r="I8" s="56"/>
      <c r="J8" s="55"/>
      <c r="K8" s="85"/>
      <c r="L8" s="112"/>
      <c r="M8" s="39"/>
      <c r="N8" s="53"/>
      <c r="O8" s="53"/>
      <c r="P8" s="111"/>
    </row>
    <row r="9" spans="1:16" s="82" customFormat="1" ht="5.0999999999999996" customHeight="1">
      <c r="A9" s="51"/>
      <c r="B9" s="50"/>
      <c r="C9" s="50"/>
      <c r="D9" s="50"/>
      <c r="E9" s="50"/>
      <c r="F9" s="50"/>
      <c r="G9" s="50"/>
      <c r="H9" s="50"/>
      <c r="I9" s="49"/>
      <c r="J9" s="48"/>
      <c r="K9" s="85"/>
      <c r="L9" s="110"/>
      <c r="M9" s="109"/>
      <c r="N9" s="109"/>
      <c r="O9" s="109"/>
      <c r="P9" s="108"/>
    </row>
    <row r="10" spans="1:16" s="82" customFormat="1" ht="15" customHeight="1">
      <c r="A10" s="46" t="s">
        <v>15</v>
      </c>
      <c r="B10" s="43"/>
      <c r="C10" s="43">
        <v>74.616269000000003</v>
      </c>
      <c r="D10" s="43">
        <v>155.62200000000001</v>
      </c>
      <c r="E10" s="43">
        <v>175.77772439999998</v>
      </c>
      <c r="F10" s="42">
        <f>SUM(B10:E10)</f>
        <v>406.01599339999996</v>
      </c>
      <c r="G10" s="42">
        <v>97.84</v>
      </c>
      <c r="H10" s="42">
        <v>5.03</v>
      </c>
      <c r="I10" s="104">
        <f>(H10/$H$17)*100</f>
        <v>1.389093583770161E-2</v>
      </c>
      <c r="J10" s="103">
        <f>IFERROR((H10/C10-1)*100,"-")</f>
        <v>-93.258842786685037</v>
      </c>
      <c r="K10" s="107"/>
      <c r="L10" s="106" t="s">
        <v>15</v>
      </c>
      <c r="M10" s="102">
        <f>C10</f>
        <v>74.616269000000003</v>
      </c>
      <c r="N10" s="27">
        <f>H10</f>
        <v>5.03</v>
      </c>
      <c r="O10" s="100">
        <f>(N10/$N$17)*100</f>
        <v>1.389093583770161E-2</v>
      </c>
      <c r="P10" s="99">
        <f>IFERROR((N10/M10-1)*100,"-")</f>
        <v>-93.258842786685037</v>
      </c>
    </row>
    <row r="11" spans="1:16" s="82" customFormat="1" ht="15" customHeight="1">
      <c r="A11" s="36" t="s">
        <v>14</v>
      </c>
      <c r="B11" s="35">
        <v>4686.3886763250002</v>
      </c>
      <c r="C11" s="35">
        <v>6776.144921522</v>
      </c>
      <c r="D11" s="35">
        <v>1933.3809376255997</v>
      </c>
      <c r="E11" s="35">
        <v>23492.446198179987</v>
      </c>
      <c r="F11" s="34">
        <f>SUM(B11:E11)</f>
        <v>36888.360733652589</v>
      </c>
      <c r="G11" s="34">
        <v>2378.3448322949998</v>
      </c>
      <c r="H11" s="34">
        <v>10908.252965008582</v>
      </c>
      <c r="I11" s="98">
        <f>(H11/$H$17)*100</f>
        <v>30.124421876412033</v>
      </c>
      <c r="J11" s="97">
        <f>IFERROR((H11/C11-1)*100,"-")</f>
        <v>60.980219451364135</v>
      </c>
      <c r="K11" s="105"/>
      <c r="L11" s="101" t="s">
        <v>14</v>
      </c>
      <c r="M11" s="27">
        <f>C11</f>
        <v>6776.144921522</v>
      </c>
      <c r="N11" s="27">
        <f>H11</f>
        <v>10908.252965008582</v>
      </c>
      <c r="O11" s="100">
        <f>(N11/$N$17)*100</f>
        <v>30.124421876412033</v>
      </c>
      <c r="P11" s="99">
        <f>IFERROR((N11/M11-1)*100,"-")</f>
        <v>60.980219451364135</v>
      </c>
    </row>
    <row r="12" spans="1:16" s="82" customFormat="1" ht="15" customHeight="1">
      <c r="A12" s="44" t="s">
        <v>13</v>
      </c>
      <c r="B12" s="43">
        <v>36.862400000000001</v>
      </c>
      <c r="C12" s="43">
        <v>314.70000000000005</v>
      </c>
      <c r="D12" s="43">
        <v>228</v>
      </c>
      <c r="E12" s="43">
        <v>0</v>
      </c>
      <c r="F12" s="42">
        <f>SUM(B12:E12)</f>
        <v>579.56240000000003</v>
      </c>
      <c r="G12" s="42">
        <v>0</v>
      </c>
      <c r="H12" s="42">
        <v>0</v>
      </c>
      <c r="I12" s="104">
        <f>(H12/$H$17)*100</f>
        <v>0</v>
      </c>
      <c r="J12" s="103">
        <f>IFERROR((H12/C12-1)*100,"-")</f>
        <v>-100</v>
      </c>
      <c r="K12" s="85"/>
      <c r="L12" s="101" t="s">
        <v>13</v>
      </c>
      <c r="M12" s="102">
        <f>C12</f>
        <v>314.70000000000005</v>
      </c>
      <c r="N12" s="27">
        <f>H12</f>
        <v>0</v>
      </c>
      <c r="O12" s="100">
        <f>(N12/$N$17)*100</f>
        <v>0</v>
      </c>
      <c r="P12" s="99">
        <f>IFERROR((N12/M12-1)*100,"-")</f>
        <v>-100</v>
      </c>
    </row>
    <row r="13" spans="1:16" s="82" customFormat="1" ht="15" customHeight="1">
      <c r="A13" s="36" t="s">
        <v>12</v>
      </c>
      <c r="B13" s="35">
        <v>358.63830395000002</v>
      </c>
      <c r="C13" s="35">
        <v>7582.1392465704002</v>
      </c>
      <c r="D13" s="35">
        <v>596.86889064475781</v>
      </c>
      <c r="E13" s="35">
        <v>449.66181729021503</v>
      </c>
      <c r="F13" s="34">
        <f>SUM(B13:E13)</f>
        <v>8987.3082584553722</v>
      </c>
      <c r="G13" s="34">
        <v>4636.4146148314376</v>
      </c>
      <c r="H13" s="34">
        <v>720.39591699683604</v>
      </c>
      <c r="I13" s="98">
        <f>(H13/$H$17)*100</f>
        <v>1.9894579444821596</v>
      </c>
      <c r="J13" s="97">
        <f>IFERROR((H13/C13-1)*100,"-")</f>
        <v>-90.498777540617041</v>
      </c>
      <c r="K13" s="85"/>
      <c r="L13" s="101" t="s">
        <v>12</v>
      </c>
      <c r="M13" s="27">
        <f>C13</f>
        <v>7582.1392465704002</v>
      </c>
      <c r="N13" s="27">
        <f>H13</f>
        <v>720.39591699683604</v>
      </c>
      <c r="O13" s="100">
        <f>(N13/$N$17)*100</f>
        <v>1.9894579444821596</v>
      </c>
      <c r="P13" s="99">
        <f>IFERROR((N13/M13-1)*100,"-")</f>
        <v>-90.498777540617041</v>
      </c>
    </row>
    <row r="14" spans="1:16" s="82" customFormat="1" ht="15" customHeight="1">
      <c r="A14" s="28" t="s">
        <v>11</v>
      </c>
      <c r="B14" s="27">
        <v>36.737062700000003</v>
      </c>
      <c r="C14" s="27">
        <v>14.41400949</v>
      </c>
      <c r="D14" s="27">
        <v>82.001662042000007</v>
      </c>
      <c r="E14" s="27">
        <v>208.716664667</v>
      </c>
      <c r="F14" s="26">
        <f>SUM(B14:E14)</f>
        <v>341.86939889899998</v>
      </c>
      <c r="G14" s="26">
        <v>88.57738350000001</v>
      </c>
      <c r="H14" s="26">
        <v>345.15775528400002</v>
      </c>
      <c r="I14" s="96">
        <f>(H14/$H$17)*100</f>
        <v>0.95319368440062779</v>
      </c>
      <c r="J14" s="95">
        <f>IFERROR((H14/C14-1)*100,"-")</f>
        <v>2294.5991954803412</v>
      </c>
      <c r="K14" s="85"/>
      <c r="L14" s="94" t="s">
        <v>11</v>
      </c>
      <c r="M14" s="93">
        <f>C14</f>
        <v>14.41400949</v>
      </c>
      <c r="N14" s="27">
        <f>H14</f>
        <v>345.15775528400002</v>
      </c>
      <c r="O14" s="93">
        <f>(N14/$N$17)*100</f>
        <v>0.95319368440062779</v>
      </c>
      <c r="P14" s="92">
        <f>IFERROR((N14/M14-1)*100,"-")</f>
        <v>2294.5991954803412</v>
      </c>
    </row>
    <row r="15" spans="1:16" s="82" customFormat="1" ht="15" customHeight="1">
      <c r="A15" s="36" t="s">
        <v>10</v>
      </c>
      <c r="B15" s="35">
        <v>20976.413555786472</v>
      </c>
      <c r="C15" s="35">
        <v>21080.92852023261</v>
      </c>
      <c r="D15" s="35">
        <v>15210.116328073776</v>
      </c>
      <c r="E15" s="35">
        <v>70212.207801277153</v>
      </c>
      <c r="F15" s="34">
        <f>SUM(B15:E15)</f>
        <v>127479.66620537001</v>
      </c>
      <c r="G15" s="34">
        <v>14422.979401339222</v>
      </c>
      <c r="H15" s="34">
        <v>23961.003441777939</v>
      </c>
      <c r="I15" s="98">
        <f>(H15/$H$17)*100</f>
        <v>66.171125530156019</v>
      </c>
      <c r="J15" s="97">
        <f>IFERROR((H15/C15-1)*100,"-")</f>
        <v>13.661992728551553</v>
      </c>
      <c r="K15" s="85"/>
      <c r="L15" s="94" t="s">
        <v>10</v>
      </c>
      <c r="M15" s="93">
        <f>C15</f>
        <v>21080.92852023261</v>
      </c>
      <c r="N15" s="93">
        <f>H15</f>
        <v>23961.003441777939</v>
      </c>
      <c r="O15" s="93">
        <f>(N15/$N$17)*100</f>
        <v>66.171125530156019</v>
      </c>
      <c r="P15" s="92">
        <f>IFERROR((N15/M15-1)*100,"-")</f>
        <v>13.661992728551553</v>
      </c>
    </row>
    <row r="16" spans="1:16" s="82" customFormat="1" ht="15" customHeight="1" thickBot="1">
      <c r="A16" s="28" t="s">
        <v>9</v>
      </c>
      <c r="B16" s="27">
        <v>11318.377264209399</v>
      </c>
      <c r="C16" s="27">
        <v>187.59431380000001</v>
      </c>
      <c r="D16" s="27">
        <v>124.46546432495802</v>
      </c>
      <c r="E16" s="27">
        <v>646.79847336659589</v>
      </c>
      <c r="F16" s="26">
        <f>SUM(B16:E16)</f>
        <v>12277.235515700953</v>
      </c>
      <c r="G16" s="26">
        <v>191.9161</v>
      </c>
      <c r="H16" s="26">
        <v>270.82318199240001</v>
      </c>
      <c r="I16" s="96">
        <f>(H16/$H$17)*100</f>
        <v>0.74791002871145407</v>
      </c>
      <c r="J16" s="95">
        <f>IFERROR((H16/C16-1)*100,"-")</f>
        <v>44.366413089222313</v>
      </c>
      <c r="K16" s="85"/>
      <c r="L16" s="94" t="s">
        <v>9</v>
      </c>
      <c r="M16" s="93">
        <f>C16</f>
        <v>187.59431380000001</v>
      </c>
      <c r="N16" s="93">
        <f>H16</f>
        <v>270.82318199240001</v>
      </c>
      <c r="O16" s="93">
        <f>(N16/$N$17)*100</f>
        <v>0.74791002871145407</v>
      </c>
      <c r="P16" s="92">
        <f>IFERROR((N16/M16-1)*100,"-")</f>
        <v>44.366413089222313</v>
      </c>
    </row>
    <row r="17" spans="1:16" s="82" customFormat="1" ht="15" customHeight="1" thickBot="1">
      <c r="A17" s="20" t="s">
        <v>8</v>
      </c>
      <c r="B17" s="19">
        <f>SUM(B10:B16)</f>
        <v>37413.41726297087</v>
      </c>
      <c r="C17" s="19">
        <f>SUM(C10:C16)</f>
        <v>36030.537280615012</v>
      </c>
      <c r="D17" s="19">
        <f>SUM(D10:D16)</f>
        <v>18330.455282711093</v>
      </c>
      <c r="E17" s="19">
        <f>SUM(E10:E16)</f>
        <v>95185.60867918095</v>
      </c>
      <c r="F17" s="19">
        <f>SUM(F10:F16)</f>
        <v>186960.01850547793</v>
      </c>
      <c r="G17" s="19">
        <f>SUM(G10:G16)</f>
        <v>21816.072331965657</v>
      </c>
      <c r="H17" s="19">
        <f>SUM(H10:H16)</f>
        <v>36210.663261059759</v>
      </c>
      <c r="I17" s="18">
        <f>SUM(I10:I16)</f>
        <v>100</v>
      </c>
      <c r="J17" s="91">
        <f>IFERROR((H17/C17-1)*100,"-")</f>
        <v>0.49992587965557167</v>
      </c>
      <c r="K17" s="90"/>
      <c r="L17" s="89" t="s">
        <v>8</v>
      </c>
      <c r="M17" s="22">
        <f>SUM(M10:M16)</f>
        <v>36030.537280615012</v>
      </c>
      <c r="N17" s="22">
        <f>SUM(N10:N16)</f>
        <v>36210.663261059759</v>
      </c>
      <c r="O17" s="22">
        <f>SUM(O10:O16)</f>
        <v>100</v>
      </c>
      <c r="P17" s="88">
        <f>IFERROR((N17/M17-1)*100,"-")</f>
        <v>0.49992587965557167</v>
      </c>
    </row>
    <row r="18" spans="1:16" s="82" customFormat="1">
      <c r="A18" s="9"/>
      <c r="B18" s="42"/>
      <c r="C18" s="42"/>
      <c r="D18" s="42"/>
      <c r="E18" s="42"/>
      <c r="F18" s="42"/>
      <c r="G18" s="42"/>
      <c r="H18" s="42"/>
      <c r="I18" s="87"/>
      <c r="J18" s="86"/>
      <c r="K18" s="85"/>
      <c r="M18" s="84"/>
      <c r="P18" s="83"/>
    </row>
    <row r="19" spans="1:16" s="78" customFormat="1" ht="11.25">
      <c r="A19" s="9"/>
      <c r="B19" s="14"/>
      <c r="C19" s="13"/>
      <c r="D19" s="12"/>
      <c r="E19" s="12"/>
      <c r="F19" s="12"/>
      <c r="G19" s="11"/>
      <c r="H19" s="11"/>
      <c r="I19" s="10"/>
      <c r="J19" s="10"/>
      <c r="K19" s="10"/>
      <c r="P19" s="79"/>
    </row>
    <row r="20" spans="1:16" s="78" customFormat="1">
      <c r="A20" s="81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P20" s="79"/>
    </row>
    <row r="21" spans="1:16" s="78" customFormat="1" ht="12" customHeight="1">
      <c r="A21" s="44" t="s">
        <v>26</v>
      </c>
      <c r="B21" s="76"/>
      <c r="C21" s="76"/>
      <c r="D21" s="76"/>
      <c r="E21" s="76"/>
      <c r="F21" s="76"/>
      <c r="G21" s="76"/>
      <c r="H21" s="76"/>
      <c r="I21" s="76"/>
      <c r="J21" s="76"/>
      <c r="K21" s="80"/>
      <c r="P21" s="79"/>
    </row>
    <row r="22" spans="1:16">
      <c r="A22" s="77" t="s">
        <v>25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6">
      <c r="A23" s="75" t="s">
        <v>24</v>
      </c>
    </row>
    <row r="24" spans="1:16" ht="13.5" thickBot="1"/>
    <row r="25" spans="1:16">
      <c r="A25" s="74"/>
      <c r="B25" s="73" t="s">
        <v>21</v>
      </c>
      <c r="C25" s="72"/>
      <c r="D25" s="71" t="s">
        <v>23</v>
      </c>
      <c r="E25" s="70" t="s">
        <v>22</v>
      </c>
      <c r="L25" s="62" t="s">
        <v>18</v>
      </c>
      <c r="M25" s="69" t="s">
        <v>21</v>
      </c>
      <c r="N25" s="69"/>
      <c r="O25" s="68" t="s">
        <v>20</v>
      </c>
      <c r="P25" s="67" t="s">
        <v>19</v>
      </c>
    </row>
    <row r="26" spans="1:16">
      <c r="A26" s="66" t="s">
        <v>18</v>
      </c>
      <c r="B26" s="65" t="s">
        <v>17</v>
      </c>
      <c r="C26" s="65" t="s">
        <v>16</v>
      </c>
      <c r="D26" s="64"/>
      <c r="E26" s="63"/>
      <c r="L26" s="62"/>
      <c r="M26" s="61" t="s">
        <v>17</v>
      </c>
      <c r="N26" s="61" t="s">
        <v>16</v>
      </c>
      <c r="O26" s="60"/>
      <c r="P26" s="59"/>
    </row>
    <row r="27" spans="1:16" ht="13.5" thickBot="1">
      <c r="A27" s="58"/>
      <c r="B27" s="57"/>
      <c r="C27" s="57"/>
      <c r="D27" s="56"/>
      <c r="E27" s="55"/>
      <c r="L27" s="54"/>
      <c r="M27" s="39"/>
      <c r="N27" s="53"/>
      <c r="O27" s="53"/>
      <c r="P27" s="52"/>
    </row>
    <row r="28" spans="1:16" ht="12.75" customHeight="1">
      <c r="A28" s="51"/>
      <c r="B28" s="50"/>
      <c r="C28" s="50"/>
      <c r="D28" s="49"/>
      <c r="E28" s="48"/>
      <c r="L28" s="47" t="s">
        <v>15</v>
      </c>
      <c r="M28" s="27">
        <f>B29</f>
        <v>74.616269000000003</v>
      </c>
      <c r="N28" s="27">
        <f>C29</f>
        <v>102.87</v>
      </c>
      <c r="O28" s="38">
        <f>(N28/$N$35)*100</f>
        <v>0.17728035008118667</v>
      </c>
      <c r="P28" s="37">
        <f>IFERROR((N28/M28-1)*100,"-")</f>
        <v>37.865376249246665</v>
      </c>
    </row>
    <row r="29" spans="1:16">
      <c r="A29" s="46" t="s">
        <v>15</v>
      </c>
      <c r="B29" s="43">
        <f>SUM(B10:C10)</f>
        <v>74.616269000000003</v>
      </c>
      <c r="C29" s="42">
        <f>SUM(G10:H10)</f>
        <v>102.87</v>
      </c>
      <c r="D29" s="45">
        <f>(C29/$C$36)*100</f>
        <v>0.17728035008118667</v>
      </c>
      <c r="E29" s="45">
        <f>IFERROR((C29/B29-1)*100,"-")</f>
        <v>37.865376249246665</v>
      </c>
      <c r="L29" s="39" t="s">
        <v>14</v>
      </c>
      <c r="M29" s="27">
        <f>B30</f>
        <v>11462.533597846999</v>
      </c>
      <c r="N29" s="27">
        <f>C30</f>
        <v>13286.597797303581</v>
      </c>
      <c r="O29" s="38">
        <f>(N29/$N$35)*100</f>
        <v>22.897372498239548</v>
      </c>
      <c r="P29" s="37">
        <f>IFERROR((N29/M29-1)*100,"-")</f>
        <v>15.913272435678572</v>
      </c>
    </row>
    <row r="30" spans="1:16">
      <c r="A30" s="36" t="s">
        <v>14</v>
      </c>
      <c r="B30" s="35">
        <f>SUM(B11:C11)</f>
        <v>11462.533597846999</v>
      </c>
      <c r="C30" s="34">
        <f>SUM(G11:H11)</f>
        <v>13286.597797303581</v>
      </c>
      <c r="D30" s="33">
        <f>(C30/$C$36)*100</f>
        <v>22.897372498239548</v>
      </c>
      <c r="E30" s="32">
        <f>IFERROR((C30/B30-1)*100,"-")</f>
        <v>15.913272435678572</v>
      </c>
      <c r="L30" s="39" t="s">
        <v>13</v>
      </c>
      <c r="M30" s="27">
        <f>B31</f>
        <v>351.56240000000003</v>
      </c>
      <c r="N30" s="27">
        <f>C31</f>
        <v>0</v>
      </c>
      <c r="O30" s="38">
        <f>(N30/$N$35)*100</f>
        <v>0</v>
      </c>
      <c r="P30" s="37">
        <f>IFERROR((N30/M30-1)*100,"-")</f>
        <v>-100</v>
      </c>
    </row>
    <row r="31" spans="1:16">
      <c r="A31" s="44" t="s">
        <v>13</v>
      </c>
      <c r="B31" s="43">
        <f>SUM(B12:C12)</f>
        <v>351.56240000000003</v>
      </c>
      <c r="C31" s="42">
        <f>SUM(G12:H12)</f>
        <v>0</v>
      </c>
      <c r="D31" s="41">
        <f>(C31/$C$36)*100</f>
        <v>0</v>
      </c>
      <c r="E31" s="40">
        <v>0</v>
      </c>
      <c r="L31" s="39" t="s">
        <v>12</v>
      </c>
      <c r="M31" s="27">
        <f>B32</f>
        <v>7940.7775505203999</v>
      </c>
      <c r="N31" s="27">
        <f>C32</f>
        <v>5356.8105318282733</v>
      </c>
      <c r="O31" s="38">
        <f>(N31/$N$35)*100</f>
        <v>9.2316248313512599</v>
      </c>
      <c r="P31" s="37">
        <f>IFERROR((N31/M31-1)*100,"-")</f>
        <v>-32.540478589817525</v>
      </c>
    </row>
    <row r="32" spans="1:16">
      <c r="A32" s="36" t="s">
        <v>12</v>
      </c>
      <c r="B32" s="35">
        <f>SUM(B13:C13)</f>
        <v>7940.7775505203999</v>
      </c>
      <c r="C32" s="34">
        <f>SUM(G13:H13)</f>
        <v>5356.8105318282733</v>
      </c>
      <c r="D32" s="33">
        <f>(C32/$C$36)*100</f>
        <v>9.2316248313512599</v>
      </c>
      <c r="E32" s="32">
        <f>IFERROR((C32/B32-1)*100,"-")</f>
        <v>-32.540478589817525</v>
      </c>
      <c r="L32" s="31" t="s">
        <v>11</v>
      </c>
      <c r="M32" s="30">
        <f>B33</f>
        <v>51.151072190000001</v>
      </c>
      <c r="N32" s="30">
        <f>C33</f>
        <v>433.73513878400001</v>
      </c>
      <c r="O32" s="30">
        <f>(N32/$N$35)*100</f>
        <v>0.74747465000621771</v>
      </c>
      <c r="P32" s="29">
        <f>IFERROR((N32/M32-1)*100,"-")</f>
        <v>747.94926130364661</v>
      </c>
    </row>
    <row r="33" spans="1:16">
      <c r="A33" s="28" t="s">
        <v>11</v>
      </c>
      <c r="B33" s="27">
        <f>SUM(B14:C14)</f>
        <v>51.151072190000001</v>
      </c>
      <c r="C33" s="26">
        <f>SUM(G14:H14)</f>
        <v>433.73513878400001</v>
      </c>
      <c r="D33" s="25">
        <f>(C33/$C$36)*100</f>
        <v>0.74747465000621771</v>
      </c>
      <c r="E33" s="24">
        <f>IFERROR((C33/B33-1)*100,"-")</f>
        <v>747.94926130364661</v>
      </c>
      <c r="L33" s="31" t="s">
        <v>10</v>
      </c>
      <c r="M33" s="30">
        <f>B34</f>
        <v>42057.342076019078</v>
      </c>
      <c r="N33" s="30">
        <f>C34</f>
        <v>38383.982843117163</v>
      </c>
      <c r="O33" s="30">
        <f>(N33/$N$35)*100</f>
        <v>66.14878891744992</v>
      </c>
      <c r="P33" s="29">
        <f>IFERROR((N33/M33-1)*100,"-")</f>
        <v>-8.73416876002835</v>
      </c>
    </row>
    <row r="34" spans="1:16">
      <c r="A34" s="36" t="s">
        <v>10</v>
      </c>
      <c r="B34" s="35">
        <f>SUM(B15:C15)</f>
        <v>42057.342076019078</v>
      </c>
      <c r="C34" s="34">
        <f>SUM(G15:H15)</f>
        <v>38383.982843117163</v>
      </c>
      <c r="D34" s="33">
        <f>(C34/$C$36)*100</f>
        <v>66.14878891744992</v>
      </c>
      <c r="E34" s="32">
        <f>IFERROR((C34/B34-1)*100,"-")</f>
        <v>-8.73416876002835</v>
      </c>
      <c r="L34" s="31" t="s">
        <v>9</v>
      </c>
      <c r="M34" s="30">
        <f>B35</f>
        <v>11505.971578009399</v>
      </c>
      <c r="N34" s="30">
        <f>C35</f>
        <v>462.73928199240004</v>
      </c>
      <c r="O34" s="30">
        <f>(N34/$N$35)*100</f>
        <v>0.79745875287187351</v>
      </c>
      <c r="P34" s="29">
        <f>IFERROR((N34/M34-1)*100,"-")</f>
        <v>-95.97826851165874</v>
      </c>
    </row>
    <row r="35" spans="1:16" ht="13.5" thickBot="1">
      <c r="A35" s="28" t="s">
        <v>9</v>
      </c>
      <c r="B35" s="27">
        <f>SUM(B16:C16)</f>
        <v>11505.971578009399</v>
      </c>
      <c r="C35" s="26">
        <f>SUM(G16:H16)</f>
        <v>462.73928199240004</v>
      </c>
      <c r="D35" s="25">
        <f>(C35/$C$36)*100</f>
        <v>0.79745875287187351</v>
      </c>
      <c r="E35" s="24">
        <f>IFERROR((C35/B35-1)*100,"-")</f>
        <v>-95.97826851165874</v>
      </c>
      <c r="F35" s="6"/>
      <c r="G35" s="6"/>
      <c r="H35" s="6"/>
      <c r="L35" s="23" t="s">
        <v>8</v>
      </c>
      <c r="M35" s="22">
        <f>SUM(M28:M34)</f>
        <v>73443.954543585874</v>
      </c>
      <c r="N35" s="22">
        <f>SUM(N28:N34)</f>
        <v>58026.735593025413</v>
      </c>
      <c r="O35" s="22">
        <f>SUM(O28:O34)</f>
        <v>100</v>
      </c>
      <c r="P35" s="21">
        <f>IFERROR((N35/M35-1)*100,"-")</f>
        <v>-20.991814842174648</v>
      </c>
    </row>
    <row r="36" spans="1:16" ht="13.5" thickBot="1">
      <c r="A36" s="20" t="s">
        <v>8</v>
      </c>
      <c r="B36" s="19">
        <f>SUM(B29:B35)</f>
        <v>73443.954543585874</v>
      </c>
      <c r="C36" s="19">
        <f>SUM(C29:C35)</f>
        <v>58026.735593025413</v>
      </c>
      <c r="D36" s="18">
        <f>SUM(D29:D35)</f>
        <v>100</v>
      </c>
      <c r="E36" s="17">
        <f>IFERROR((C36/B36-1)*100,"-")</f>
        <v>-20.991814842174648</v>
      </c>
      <c r="F36" s="16"/>
      <c r="G36" s="15"/>
      <c r="H36" s="15"/>
    </row>
    <row r="37" spans="1:16">
      <c r="D37" s="15"/>
      <c r="E37" s="16"/>
      <c r="F37" s="16"/>
      <c r="G37" s="15"/>
      <c r="H37" s="15"/>
    </row>
    <row r="38" spans="1:16">
      <c r="A38" s="9" t="s">
        <v>7</v>
      </c>
      <c r="B38" s="14"/>
      <c r="C38" s="13"/>
      <c r="D38" s="12"/>
      <c r="E38" s="12"/>
      <c r="F38" s="12"/>
      <c r="G38" s="11"/>
      <c r="H38" s="11"/>
      <c r="I38" s="10"/>
      <c r="J38" s="10"/>
    </row>
    <row r="39" spans="1:16">
      <c r="A39" s="9" t="s">
        <v>6</v>
      </c>
      <c r="B39" s="8"/>
      <c r="C39" s="8"/>
      <c r="D39" s="8"/>
      <c r="E39" s="8"/>
      <c r="F39" s="8"/>
      <c r="G39" s="8"/>
      <c r="H39" s="8"/>
      <c r="I39" s="8"/>
      <c r="J39" s="8"/>
    </row>
    <row r="40" spans="1:16">
      <c r="A40" s="7" t="s">
        <v>5</v>
      </c>
      <c r="B40" s="7"/>
      <c r="C40" s="7"/>
      <c r="D40" s="7"/>
      <c r="E40" s="7"/>
      <c r="F40" s="7"/>
      <c r="G40" s="7"/>
      <c r="H40" s="7"/>
      <c r="I40" s="7"/>
      <c r="J40" s="7"/>
      <c r="M40" s="1" t="s">
        <v>2</v>
      </c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M41" s="5" t="s">
        <v>4</v>
      </c>
      <c r="N41" s="5" t="s">
        <v>3</v>
      </c>
    </row>
    <row r="42" spans="1:16">
      <c r="D42" s="6"/>
      <c r="E42" s="6"/>
      <c r="F42" s="6"/>
      <c r="G42" s="6"/>
      <c r="H42" s="6"/>
      <c r="M42" s="4">
        <f>C17/1000</f>
        <v>36.030537280615015</v>
      </c>
      <c r="N42" s="4">
        <f>H17/1000</f>
        <v>36.210663261059757</v>
      </c>
    </row>
    <row r="43" spans="1:16">
      <c r="D43" s="6"/>
      <c r="E43" s="6"/>
      <c r="F43" s="6"/>
      <c r="G43" s="6"/>
      <c r="H43" s="6"/>
    </row>
    <row r="44" spans="1:16">
      <c r="D44" s="6"/>
      <c r="E44" s="6"/>
      <c r="F44" s="6"/>
      <c r="G44" s="6"/>
      <c r="H44" s="6"/>
    </row>
    <row r="45" spans="1:16" hidden="1">
      <c r="D45" s="6"/>
      <c r="E45" s="6"/>
      <c r="F45" s="6"/>
      <c r="G45" s="6"/>
      <c r="H45" s="6"/>
    </row>
    <row r="46" spans="1:16" hidden="1"/>
    <row r="49" spans="13:14" s="1" customFormat="1">
      <c r="M49" s="1" t="s">
        <v>2</v>
      </c>
    </row>
    <row r="50" spans="13:14" s="1" customFormat="1" ht="25.5">
      <c r="M50" s="5" t="s">
        <v>1</v>
      </c>
      <c r="N50" s="5" t="s">
        <v>0</v>
      </c>
    </row>
    <row r="51" spans="13:14" s="1" customFormat="1">
      <c r="M51" s="4">
        <f>B36/1000</f>
        <v>73.443954543585875</v>
      </c>
      <c r="N51" s="4">
        <f>C36/1000</f>
        <v>58.026735593025414</v>
      </c>
    </row>
    <row r="54" spans="13:14" s="1" customFormat="1" ht="24.95" customHeight="1"/>
    <row r="55" spans="13:14" s="1" customFormat="1" ht="24.95" customHeight="1"/>
    <row r="56" spans="13:14" s="1" customFormat="1" ht="24.95" customHeight="1"/>
  </sheetData>
  <mergeCells count="19">
    <mergeCell ref="B7:F7"/>
    <mergeCell ref="B6:G6"/>
    <mergeCell ref="L6:L7"/>
    <mergeCell ref="G7:H7"/>
    <mergeCell ref="P6:P7"/>
    <mergeCell ref="M6:N6"/>
    <mergeCell ref="I6:I8"/>
    <mergeCell ref="J6:J8"/>
    <mergeCell ref="O6:O7"/>
    <mergeCell ref="O25:O26"/>
    <mergeCell ref="P25:P26"/>
    <mergeCell ref="M25:N25"/>
    <mergeCell ref="L25:L26"/>
    <mergeCell ref="A40:J41"/>
    <mergeCell ref="B25:C25"/>
    <mergeCell ref="D25:D27"/>
    <mergeCell ref="E25:E27"/>
    <mergeCell ref="B26:B27"/>
    <mergeCell ref="C26:C27"/>
  </mergeCells>
  <printOptions horizontalCentered="1"/>
  <pageMargins left="0.5" right="0.5" top="0.75" bottom="0.5" header="0" footer="0"/>
  <pageSetup paperSize="9" scale="92" orientation="portrait" useFirstPageNumber="1" r:id="rId1"/>
  <headerFooter alignWithMargins="0">
    <oddFooter>&amp;R&amp;9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2016-08-23T08:51:40Z</dcterms:created>
  <dcterms:modified xsi:type="dcterms:W3CDTF">2016-08-23T08:51:46Z</dcterms:modified>
</cp:coreProperties>
</file>