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1b" sheetId="1" r:id="rId1"/>
  </sheets>
  <definedNames>
    <definedName name="_xlnm.Print_Area" localSheetId="0">'1b'!$A$1:$J$53</definedName>
  </definedNames>
  <calcPr calcId="144525"/>
</workbook>
</file>

<file path=xl/calcChain.xml><?xml version="1.0" encoding="utf-8"?>
<calcChain xmlns="http://schemas.openxmlformats.org/spreadsheetml/2006/main">
  <c r="F10" i="1" l="1"/>
  <c r="I10" i="1"/>
  <c r="J10" i="1"/>
  <c r="M10" i="1"/>
  <c r="N10" i="1"/>
  <c r="N22" i="1" s="1"/>
  <c r="F11" i="1"/>
  <c r="F14" i="1" s="1"/>
  <c r="J11" i="1"/>
  <c r="M11" i="1"/>
  <c r="N11" i="1"/>
  <c r="N23" i="1" s="1"/>
  <c r="F12" i="1"/>
  <c r="I12" i="1"/>
  <c r="J12" i="1"/>
  <c r="M12" i="1"/>
  <c r="N12" i="1"/>
  <c r="F13" i="1"/>
  <c r="I13" i="1"/>
  <c r="J13" i="1"/>
  <c r="M13" i="1"/>
  <c r="N13" i="1"/>
  <c r="N25" i="1" s="1"/>
  <c r="B14" i="1"/>
  <c r="C14" i="1"/>
  <c r="J14" i="1" s="1"/>
  <c r="D14" i="1"/>
  <c r="E14" i="1"/>
  <c r="G14" i="1"/>
  <c r="H14" i="1"/>
  <c r="I11" i="1" s="1"/>
  <c r="I14" i="1"/>
  <c r="M22" i="1"/>
  <c r="M23" i="1"/>
  <c r="M24" i="1"/>
  <c r="P24" i="1" s="1"/>
  <c r="N24" i="1"/>
  <c r="M25" i="1"/>
  <c r="M26" i="1"/>
  <c r="M36" i="1"/>
  <c r="N36" i="1"/>
  <c r="E37" i="1"/>
  <c r="F37" i="1"/>
  <c r="P25" i="1" l="1"/>
  <c r="P23" i="1"/>
  <c r="P22" i="1"/>
  <c r="N26" i="1"/>
  <c r="P26" i="1" l="1"/>
  <c r="O24" i="1"/>
  <c r="O25" i="1"/>
  <c r="O23" i="1"/>
  <c r="O22" i="1"/>
  <c r="O26" i="1" l="1"/>
</calcChain>
</file>

<file path=xl/sharedStrings.xml><?xml version="1.0" encoding="utf-8"?>
<sst xmlns="http://schemas.openxmlformats.org/spreadsheetml/2006/main" count="39" uniqueCount="28">
  <si>
    <t>Q3 2010</t>
  </si>
  <si>
    <t>Q3 2009</t>
  </si>
  <si>
    <t>Q2 
2011</t>
  </si>
  <si>
    <t>Q2 
2010</t>
  </si>
  <si>
    <t>in billion pesos</t>
  </si>
  <si>
    <t>Total</t>
  </si>
  <si>
    <t>SBMA</t>
  </si>
  <si>
    <t>PEZA</t>
  </si>
  <si>
    <t>CDC</t>
  </si>
  <si>
    <t>BOI</t>
  </si>
  <si>
    <t>Q2 2011</t>
  </si>
  <si>
    <t>Q2 2010</t>
  </si>
  <si>
    <t>Growth Rate Q2 2010 - Q2 2011</t>
  </si>
  <si>
    <t>Percent to Total Q2 2011</t>
  </si>
  <si>
    <t>Approved FDI</t>
  </si>
  <si>
    <t>Agency</t>
  </si>
  <si>
    <t xml:space="preserve">Sources of basic data: Board of Investments (BOI), Clark Development Corporation (CDC), 
                                     Philippine Economic Zone Authority (PEZA), and Subic Bay Metropolitan Aurhority (SBMA).                                         </t>
  </si>
  <si>
    <t>Details may not add up to totals due to rounding.</t>
  </si>
  <si>
    <t xml:space="preserve">Notes:   </t>
  </si>
  <si>
    <t>Q2</t>
  </si>
  <si>
    <t>Q1</t>
  </si>
  <si>
    <t>Q4</t>
  </si>
  <si>
    <t>Q3</t>
  </si>
  <si>
    <t>Growth Rate
Q2 2010  -   Q2 2011</t>
  </si>
  <si>
    <t>(in million pesos)</t>
  </si>
  <si>
    <t>First Quarter 2010 to Second Quarter 2011</t>
  </si>
  <si>
    <t>Total Approved Foreign Direct Investments by Promotion Agency</t>
  </si>
  <si>
    <t>Table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</si>
</sst>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0_);[Red]\(0.00\)"/>
    <numFmt numFmtId="167" formatCode="#,##0.0_);[Red]\(#,##0.0\)"/>
    <numFmt numFmtId="168" formatCode="0.0"/>
    <numFmt numFmtId="169" formatCode="#,##0;[Red]#,##0"/>
    <numFmt numFmtId="170" formatCode="General_)"/>
  </numFmts>
  <fonts count="12" x14ac:knownFonts="1">
    <font>
      <sz val="10"/>
      <name val="Arial"/>
    </font>
    <font>
      <sz val="10"/>
      <name val="Arial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Helv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165" fontId="0" fillId="2" borderId="1" xfId="0" applyNumberFormat="1" applyFill="1" applyBorder="1"/>
    <xf numFmtId="0" fontId="3" fillId="3" borderId="0" xfId="0" applyFont="1" applyFill="1" applyAlignment="1">
      <alignment horizontal="center"/>
    </xf>
    <xf numFmtId="0" fontId="0" fillId="2" borderId="1" xfId="0" applyFill="1" applyBorder="1" applyAlignment="1">
      <alignment horizontal="center" wrapText="1"/>
    </xf>
    <xf numFmtId="166" fontId="4" fillId="3" borderId="2" xfId="1" applyNumberFormat="1" applyFont="1" applyFill="1" applyBorder="1" applyAlignment="1">
      <alignment vertical="center"/>
    </xf>
    <xf numFmtId="165" fontId="4" fillId="3" borderId="2" xfId="1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66" fontId="0" fillId="3" borderId="0" xfId="1" applyNumberFormat="1" applyFont="1" applyFill="1" applyBorder="1" applyAlignment="1">
      <alignment vertical="center"/>
    </xf>
    <xf numFmtId="165" fontId="0" fillId="3" borderId="0" xfId="1" applyNumberFormat="1" applyFont="1" applyFill="1" applyBorder="1" applyAlignment="1">
      <alignment horizontal="center" vertical="center"/>
    </xf>
    <xf numFmtId="165" fontId="5" fillId="3" borderId="0" xfId="1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6" fillId="2" borderId="0" xfId="0" applyFont="1" applyFill="1" applyBorder="1"/>
    <xf numFmtId="0" fontId="7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/>
    <xf numFmtId="0" fontId="6" fillId="3" borderId="0" xfId="0" applyFont="1" applyFill="1" applyBorder="1" applyAlignment="1"/>
    <xf numFmtId="3" fontId="7" fillId="3" borderId="0" xfId="0" quotePrefix="1" applyNumberFormat="1" applyFont="1" applyFill="1" applyBorder="1" applyAlignment="1"/>
    <xf numFmtId="164" fontId="8" fillId="3" borderId="0" xfId="0" quotePrefix="1" applyNumberFormat="1" applyFont="1" applyFill="1" applyBorder="1" applyAlignment="1"/>
    <xf numFmtId="3" fontId="8" fillId="3" borderId="0" xfId="0" applyNumberFormat="1" applyFont="1" applyFill="1" applyBorder="1" applyAlignment="1"/>
    <xf numFmtId="164" fontId="8" fillId="3" borderId="0" xfId="0" applyNumberFormat="1" applyFont="1" applyFill="1" applyBorder="1"/>
    <xf numFmtId="164" fontId="8" fillId="3" borderId="0" xfId="0" applyNumberFormat="1" applyFont="1" applyFill="1" applyBorder="1" applyAlignment="1"/>
    <xf numFmtId="0" fontId="0" fillId="2" borderId="0" xfId="0" applyFill="1" applyBorder="1" applyAlignment="1">
      <alignment vertical="center"/>
    </xf>
    <xf numFmtId="167" fontId="4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vertical="center"/>
    </xf>
    <xf numFmtId="167" fontId="4" fillId="3" borderId="8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vertical="center"/>
    </xf>
    <xf numFmtId="165" fontId="5" fillId="3" borderId="8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167" fontId="4" fillId="4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5" fontId="5" fillId="4" borderId="0" xfId="0" applyNumberFormat="1" applyFont="1" applyFill="1" applyBorder="1" applyAlignment="1">
      <alignment vertical="center"/>
    </xf>
    <xf numFmtId="165" fontId="5" fillId="4" borderId="0" xfId="1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7" fontId="4" fillId="3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/>
    </xf>
    <xf numFmtId="167" fontId="9" fillId="3" borderId="9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7" fontId="9" fillId="3" borderId="14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7" fontId="9" fillId="3" borderId="18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/>
    </xf>
    <xf numFmtId="3" fontId="4" fillId="3" borderId="20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vertical="center"/>
    </xf>
    <xf numFmtId="16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1b
Total Approved FDI
Sem1 2008 and Sem1 2009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18944"/>
        <c:axId val="97220480"/>
      </c:barChart>
      <c:catAx>
        <c:axId val="9721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2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220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18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1b
Total Approved FDI
Second Quarter, 2010 and 2011</a:t>
            </a:r>
          </a:p>
        </c:rich>
      </c:tx>
      <c:layout>
        <c:manualLayout>
          <c:xMode val="edge"/>
          <c:yMode val="edge"/>
          <c:x val="0.33540443808160347"/>
          <c:y val="1.22550128388422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81859570448106"/>
          <c:y val="0.20596260470286221"/>
          <c:w val="0.79254259666055837"/>
          <c:h val="0.658538328194677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'1b'!$M$35:$N$35</c:f>
              <c:strCache>
                <c:ptCount val="2"/>
                <c:pt idx="0">
                  <c:v>Q2 
2010</c:v>
                </c:pt>
                <c:pt idx="1">
                  <c:v>Q2 
2011</c:v>
                </c:pt>
              </c:strCache>
            </c:strRef>
          </c:cat>
          <c:val>
            <c:numRef>
              <c:f>'1b'!$M$36:$N$36</c:f>
              <c:numCache>
                <c:formatCode>_(* #,##0.0_);_(* \(#,##0.0\);_(* "-"??_);_(@_)</c:formatCode>
                <c:ptCount val="2"/>
                <c:pt idx="0">
                  <c:v>13.773097718163852</c:v>
                </c:pt>
                <c:pt idx="1">
                  <c:v>40.556321633453891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58496"/>
        <c:axId val="97268480"/>
      </c:barChart>
      <c:catAx>
        <c:axId val="9725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6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268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0351852871537911E-2"/>
              <c:y val="0.4289226041866717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25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
Total Approved FDI
Second Quarter, 2010 and 2011</a:t>
            </a:r>
          </a:p>
        </c:rich>
      </c:tx>
      <c:layout>
        <c:manualLayout>
          <c:xMode val="edge"/>
          <c:yMode val="edge"/>
          <c:x val="0.2654873450553194"/>
          <c:y val="1.838235294117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6908263355755"/>
          <c:y val="0.3125"/>
          <c:w val="0.77286358333213301"/>
          <c:h val="0.518382352941176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olidDmnd">
                <a:fgClr>
                  <a:srgbClr val="3399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'1b'!$M$35:$N$35</c:f>
              <c:strCache>
                <c:ptCount val="2"/>
                <c:pt idx="0">
                  <c:v>Q2 
2010</c:v>
                </c:pt>
                <c:pt idx="1">
                  <c:v>Q2 
2011</c:v>
                </c:pt>
              </c:strCache>
            </c:strRef>
          </c:cat>
          <c:val>
            <c:numRef>
              <c:f>'1b'!$M$36:$N$36</c:f>
              <c:numCache>
                <c:formatCode>_(* #,##0.0_);_(* \(#,##0.0\);_(* "-"??_);_(@_)</c:formatCode>
                <c:ptCount val="2"/>
                <c:pt idx="0">
                  <c:v>13.773097718163852</c:v>
                </c:pt>
                <c:pt idx="1">
                  <c:v>40.556321633453891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14688"/>
        <c:axId val="97316224"/>
      </c:barChart>
      <c:catAx>
        <c:axId val="9731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1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16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billion pesos</a:t>
                </a:r>
              </a:p>
            </c:rich>
          </c:tx>
          <c:layout>
            <c:manualLayout>
              <c:xMode val="edge"/>
              <c:yMode val="edge"/>
              <c:x val="1.4749262536873156E-2"/>
              <c:y val="0.4154411764705882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_);_(* \(#,##0.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314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43</xdr:row>
      <xdr:rowOff>0</xdr:rowOff>
    </xdr:from>
    <xdr:to>
      <xdr:col>8</xdr:col>
      <xdr:colOff>781050</xdr:colOff>
      <xdr:row>43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647700</xdr:colOff>
      <xdr:row>25</xdr:row>
      <xdr:rowOff>9525</xdr:rowOff>
    </xdr:from>
    <xdr:to>
      <xdr:col>8</xdr:col>
      <xdr:colOff>0</xdr:colOff>
      <xdr:row>47</xdr:row>
      <xdr:rowOff>57150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304800</xdr:colOff>
      <xdr:row>51</xdr:row>
      <xdr:rowOff>85725</xdr:rowOff>
    </xdr:from>
    <xdr:to>
      <xdr:col>15</xdr:col>
      <xdr:colOff>247650</xdr:colOff>
      <xdr:row>67</xdr:row>
      <xdr:rowOff>85725</xdr:rowOff>
    </xdr:to>
    <xdr:graphicFrame macro="">
      <xdr:nvGraphicFramePr>
        <xdr:cNvPr id="4" name="Chart 4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BreakPreview" zoomScaleNormal="70" zoomScaleSheetLayoutView="100" workbookViewId="0"/>
  </sheetViews>
  <sheetFormatPr defaultColWidth="8.85546875" defaultRowHeight="12.75" x14ac:dyDescent="0.2"/>
  <cols>
    <col min="1" max="1" width="7.28515625" style="2" customWidth="1"/>
    <col min="2" max="2" width="10.28515625" style="2" bestFit="1" customWidth="1"/>
    <col min="3" max="3" width="10.28515625" style="2" customWidth="1"/>
    <col min="4" max="4" width="10.28515625" style="2" bestFit="1" customWidth="1"/>
    <col min="5" max="5" width="11.28515625" style="2" bestFit="1" customWidth="1"/>
    <col min="6" max="6" width="10.85546875" style="2" bestFit="1" customWidth="1"/>
    <col min="7" max="7" width="9" style="2" bestFit="1" customWidth="1"/>
    <col min="8" max="8" width="9" style="2" customWidth="1"/>
    <col min="9" max="9" width="10" style="2" customWidth="1"/>
    <col min="10" max="10" width="10.5703125" style="2" customWidth="1"/>
    <col min="11" max="11" width="8.85546875" style="2" customWidth="1"/>
    <col min="12" max="14" width="11.5703125" style="1" customWidth="1"/>
    <col min="15" max="15" width="14.5703125" style="1" customWidth="1"/>
    <col min="16" max="16" width="17.85546875" style="1" customWidth="1"/>
    <col min="17" max="16384" width="8.85546875" style="1"/>
  </cols>
  <sheetData>
    <row r="1" spans="1:14" s="39" customFormat="1" ht="14.1" customHeight="1" x14ac:dyDescent="0.2">
      <c r="A1" s="82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4" s="39" customFormat="1" ht="14.1" customHeight="1" x14ac:dyDescent="0.2">
      <c r="A2" s="53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4" s="39" customFormat="1" ht="14.1" customHeight="1" x14ac:dyDescent="0.2">
      <c r="A3" s="81" t="s">
        <v>25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4" s="39" customFormat="1" ht="14.1" customHeight="1" x14ac:dyDescent="0.2">
      <c r="A4" s="79" t="s">
        <v>24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4" ht="14.1" customHeight="1" thickBo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4" s="39" customFormat="1" ht="15" customHeight="1" x14ac:dyDescent="0.2">
      <c r="A6" s="75"/>
      <c r="B6" s="74" t="s">
        <v>14</v>
      </c>
      <c r="C6" s="73"/>
      <c r="D6" s="73"/>
      <c r="E6" s="73"/>
      <c r="F6" s="73"/>
      <c r="G6" s="73"/>
      <c r="H6" s="72"/>
      <c r="I6" s="71" t="s">
        <v>13</v>
      </c>
      <c r="J6" s="70" t="s">
        <v>23</v>
      </c>
      <c r="K6" s="17"/>
    </row>
    <row r="7" spans="1:14" s="39" customFormat="1" ht="15" customHeight="1" x14ac:dyDescent="0.2">
      <c r="A7" s="69" t="s">
        <v>15</v>
      </c>
      <c r="B7" s="68">
        <v>2010</v>
      </c>
      <c r="C7" s="68"/>
      <c r="D7" s="68"/>
      <c r="E7" s="68"/>
      <c r="F7" s="68"/>
      <c r="G7" s="67">
        <v>2011</v>
      </c>
      <c r="H7" s="66"/>
      <c r="I7" s="65"/>
      <c r="J7" s="64"/>
      <c r="K7" s="17"/>
    </row>
    <row r="8" spans="1:14" s="39" customFormat="1" ht="15" customHeight="1" thickBot="1" x14ac:dyDescent="0.25">
      <c r="A8" s="63"/>
      <c r="B8" s="62" t="s">
        <v>20</v>
      </c>
      <c r="C8" s="61" t="s">
        <v>19</v>
      </c>
      <c r="D8" s="61" t="s">
        <v>22</v>
      </c>
      <c r="E8" s="61" t="s">
        <v>21</v>
      </c>
      <c r="F8" s="61" t="s">
        <v>5</v>
      </c>
      <c r="G8" s="61" t="s">
        <v>20</v>
      </c>
      <c r="H8" s="61" t="s">
        <v>19</v>
      </c>
      <c r="I8" s="60"/>
      <c r="J8" s="59"/>
      <c r="K8" s="17"/>
    </row>
    <row r="9" spans="1:14" s="39" customFormat="1" ht="5.0999999999999996" customHeight="1" x14ac:dyDescent="0.2">
      <c r="A9" s="20"/>
      <c r="B9" s="58"/>
      <c r="C9" s="58"/>
      <c r="D9" s="58"/>
      <c r="E9" s="58"/>
      <c r="F9" s="58"/>
      <c r="G9" s="58"/>
      <c r="H9" s="58"/>
      <c r="I9" s="57"/>
      <c r="J9" s="56"/>
      <c r="K9" s="17"/>
    </row>
    <row r="10" spans="1:14" s="39" customFormat="1" ht="15" customHeight="1" x14ac:dyDescent="0.2">
      <c r="A10" s="55" t="s">
        <v>9</v>
      </c>
      <c r="B10" s="16">
        <v>1459.7662055000001</v>
      </c>
      <c r="C10" s="16">
        <v>2030.8973543999996</v>
      </c>
      <c r="D10" s="16">
        <v>9095.3866730400005</v>
      </c>
      <c r="E10" s="16">
        <v>9742.4957876643002</v>
      </c>
      <c r="F10" s="42">
        <f>SUM(B10:E10)</f>
        <v>22328.546020604299</v>
      </c>
      <c r="G10" s="42">
        <v>2435.0004248386003</v>
      </c>
      <c r="H10" s="42">
        <v>8806.4517391961999</v>
      </c>
      <c r="I10" s="41">
        <f>(H10/$H$14)*100</f>
        <v>21.714128363978599</v>
      </c>
      <c r="J10" s="40">
        <f>(H10/C10-1)*100</f>
        <v>333.6236747818279</v>
      </c>
      <c r="K10" s="54"/>
      <c r="M10" s="47">
        <f>C10</f>
        <v>2030.8973543999996</v>
      </c>
      <c r="N10" s="47">
        <f>H10</f>
        <v>8806.4517391961999</v>
      </c>
    </row>
    <row r="11" spans="1:14" s="39" customFormat="1" ht="15" customHeight="1" x14ac:dyDescent="0.2">
      <c r="A11" s="52" t="s">
        <v>8</v>
      </c>
      <c r="B11" s="51">
        <v>23121.601310000002</v>
      </c>
      <c r="C11" s="51">
        <v>898.65446684000005</v>
      </c>
      <c r="D11" s="51">
        <v>173.13609</v>
      </c>
      <c r="E11" s="51">
        <v>2056.4347400000001</v>
      </c>
      <c r="F11" s="50">
        <f>SUM(B11:E11)</f>
        <v>26249.826606840001</v>
      </c>
      <c r="G11" s="50">
        <v>1851.8388489600002</v>
      </c>
      <c r="H11" s="50">
        <v>14602.076499999999</v>
      </c>
      <c r="I11" s="49">
        <f>(H11/$H$14)*100</f>
        <v>36.00444002780349</v>
      </c>
      <c r="J11" s="48">
        <f>(H11/C11-1)*100</f>
        <v>1524.8822032061196</v>
      </c>
      <c r="K11" s="54"/>
      <c r="M11" s="47">
        <f>C11</f>
        <v>898.65446684000005</v>
      </c>
      <c r="N11" s="47">
        <f>H11</f>
        <v>14602.076499999999</v>
      </c>
    </row>
    <row r="12" spans="1:14" s="39" customFormat="1" ht="15" customHeight="1" x14ac:dyDescent="0.2">
      <c r="A12" s="53" t="s">
        <v>7</v>
      </c>
      <c r="B12" s="16">
        <v>21161.313118212489</v>
      </c>
      <c r="C12" s="16">
        <v>6643.8195217904531</v>
      </c>
      <c r="D12" s="16">
        <v>9613.6038468252409</v>
      </c>
      <c r="E12" s="16">
        <v>104748.63956737834</v>
      </c>
      <c r="F12" s="42">
        <f>SUM(B12:E12)</f>
        <v>142167.37605420651</v>
      </c>
      <c r="G12" s="42">
        <v>17675.035691294514</v>
      </c>
      <c r="H12" s="42">
        <v>17063.395236657689</v>
      </c>
      <c r="I12" s="41">
        <f>(H12/$H$14)*100</f>
        <v>42.073330493026084</v>
      </c>
      <c r="J12" s="40">
        <f>(H12/C12-1)*100</f>
        <v>156.83110717702408</v>
      </c>
      <c r="K12" s="17"/>
      <c r="M12" s="47">
        <f>C12</f>
        <v>6643.8195217904531</v>
      </c>
      <c r="N12" s="47">
        <f>H12</f>
        <v>17063.395236657689</v>
      </c>
    </row>
    <row r="13" spans="1:14" s="39" customFormat="1" ht="15" customHeight="1" thickBot="1" x14ac:dyDescent="0.25">
      <c r="A13" s="52" t="s">
        <v>6</v>
      </c>
      <c r="B13" s="51">
        <v>954.65980737856</v>
      </c>
      <c r="C13" s="51">
        <v>4199.7263751334003</v>
      </c>
      <c r="D13" s="51">
        <v>85.014698818162501</v>
      </c>
      <c r="E13" s="51">
        <v>83.47499991474001</v>
      </c>
      <c r="F13" s="50">
        <f>SUM(B13:E13)</f>
        <v>5322.8758812448623</v>
      </c>
      <c r="G13" s="50">
        <v>60.156187301300008</v>
      </c>
      <c r="H13" s="50">
        <v>84.39815759999999</v>
      </c>
      <c r="I13" s="49">
        <f>(H13/$H$14)*100</f>
        <v>0.2081011151918227</v>
      </c>
      <c r="J13" s="48">
        <f>(H13/C13-1)*100</f>
        <v>-97.990389133451131</v>
      </c>
      <c r="K13" s="17"/>
      <c r="M13" s="47">
        <f>C13</f>
        <v>4199.7263751334003</v>
      </c>
      <c r="N13" s="47">
        <f>H13</f>
        <v>84.39815759999999</v>
      </c>
    </row>
    <row r="14" spans="1:14" s="39" customFormat="1" ht="15" customHeight="1" thickBot="1" x14ac:dyDescent="0.25">
      <c r="A14" s="46" t="s">
        <v>5</v>
      </c>
      <c r="B14" s="45">
        <f>SUM(B10:B13)</f>
        <v>46697.340441091044</v>
      </c>
      <c r="C14" s="45">
        <f>SUM(C10:C13)</f>
        <v>13773.097718163852</v>
      </c>
      <c r="D14" s="45">
        <f>SUM(D10:D13)</f>
        <v>18967.141308683404</v>
      </c>
      <c r="E14" s="45">
        <f>SUM(E10:E13)</f>
        <v>116631.04509495739</v>
      </c>
      <c r="F14" s="45">
        <f>SUM(F10:F13)</f>
        <v>196068.62456289568</v>
      </c>
      <c r="G14" s="45">
        <f>SUM(G10:G13)</f>
        <v>22022.031152394415</v>
      </c>
      <c r="H14" s="45">
        <f>SUM(H10:H13)</f>
        <v>40556.321633453888</v>
      </c>
      <c r="I14" s="44">
        <f>(H14/$H$14)*100</f>
        <v>100</v>
      </c>
      <c r="J14" s="43">
        <f>(H14/C14-1)*100</f>
        <v>194.46042178273763</v>
      </c>
      <c r="K14" s="17"/>
    </row>
    <row r="15" spans="1:14" s="39" customFormat="1" x14ac:dyDescent="0.2">
      <c r="A15" s="33"/>
      <c r="B15" s="42"/>
      <c r="C15" s="42"/>
      <c r="D15" s="42"/>
      <c r="E15" s="42"/>
      <c r="F15" s="42"/>
      <c r="G15" s="42"/>
      <c r="H15" s="42"/>
      <c r="I15" s="41"/>
      <c r="J15" s="40"/>
      <c r="K15" s="17"/>
    </row>
    <row r="16" spans="1:14" s="30" customFormat="1" ht="11.25" x14ac:dyDescent="0.2">
      <c r="A16" s="33" t="s">
        <v>18</v>
      </c>
      <c r="B16" s="38"/>
      <c r="C16" s="37"/>
      <c r="D16" s="36"/>
      <c r="E16" s="36"/>
      <c r="F16" s="36"/>
      <c r="G16" s="35"/>
      <c r="H16" s="35"/>
      <c r="I16" s="34"/>
      <c r="J16" s="34"/>
      <c r="K16" s="34"/>
    </row>
    <row r="17" spans="1:16" s="30" customFormat="1" ht="11.25" x14ac:dyDescent="0.2">
      <c r="A17" s="33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6" s="30" customFormat="1" ht="12" customHeight="1" x14ac:dyDescent="0.2">
      <c r="A18" s="29" t="s">
        <v>16</v>
      </c>
      <c r="B18" s="29"/>
      <c r="C18" s="29"/>
      <c r="D18" s="29"/>
      <c r="E18" s="29"/>
      <c r="F18" s="29"/>
      <c r="G18" s="29"/>
      <c r="H18" s="29"/>
      <c r="I18" s="29"/>
      <c r="J18" s="29"/>
      <c r="K18" s="31"/>
    </row>
    <row r="19" spans="1:16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L19" s="25" t="s">
        <v>15</v>
      </c>
      <c r="M19" s="28" t="s">
        <v>14</v>
      </c>
      <c r="N19" s="28"/>
      <c r="O19" s="27" t="s">
        <v>13</v>
      </c>
      <c r="P19" s="26" t="s">
        <v>12</v>
      </c>
    </row>
    <row r="20" spans="1:16" x14ac:dyDescent="0.2">
      <c r="L20" s="25"/>
      <c r="M20" s="24" t="s">
        <v>11</v>
      </c>
      <c r="N20" s="23" t="s">
        <v>10</v>
      </c>
      <c r="O20" s="22"/>
      <c r="P20" s="21"/>
    </row>
    <row r="21" spans="1:16" ht="7.5" customHeight="1" x14ac:dyDescent="0.2">
      <c r="L21" s="20"/>
      <c r="M21" s="17"/>
      <c r="N21" s="19"/>
      <c r="O21" s="19"/>
      <c r="P21" s="19"/>
    </row>
    <row r="22" spans="1:16" x14ac:dyDescent="0.2">
      <c r="L22" s="18" t="s">
        <v>9</v>
      </c>
      <c r="M22" s="16">
        <f>M10/1000</f>
        <v>2.0308973543999995</v>
      </c>
      <c r="N22" s="16">
        <f>N10/1000</f>
        <v>8.8064517391962003</v>
      </c>
      <c r="O22" s="15">
        <f>(N22/$N$26)*100</f>
        <v>21.714128363978606</v>
      </c>
      <c r="P22" s="14">
        <f>((N22/M22)-1)*100</f>
        <v>333.6236747818279</v>
      </c>
    </row>
    <row r="23" spans="1:16" x14ac:dyDescent="0.2">
      <c r="L23" s="17" t="s">
        <v>8</v>
      </c>
      <c r="M23" s="16">
        <f>M11/1000</f>
        <v>0.89865446684000005</v>
      </c>
      <c r="N23" s="16">
        <f>N11/1000</f>
        <v>14.602076499999999</v>
      </c>
      <c r="O23" s="15">
        <f>(N23/$N$26)*100</f>
        <v>36.004440027803497</v>
      </c>
      <c r="P23" s="14">
        <f>((N23/M23)-1)*100</f>
        <v>1524.8822032061196</v>
      </c>
    </row>
    <row r="24" spans="1:16" x14ac:dyDescent="0.2">
      <c r="L24" s="17" t="s">
        <v>7</v>
      </c>
      <c r="M24" s="16">
        <f>M12/1000</f>
        <v>6.6438195217904532</v>
      </c>
      <c r="N24" s="16">
        <f>N12/1000</f>
        <v>17.063395236657687</v>
      </c>
      <c r="O24" s="15">
        <f>(N24/$N$26)*100</f>
        <v>42.073330493026084</v>
      </c>
      <c r="P24" s="14">
        <f>((N24/M24)-1)*100</f>
        <v>156.83110717702408</v>
      </c>
    </row>
    <row r="25" spans="1:16" ht="13.5" customHeight="1" x14ac:dyDescent="0.2">
      <c r="L25" s="17" t="s">
        <v>6</v>
      </c>
      <c r="M25" s="16">
        <f>M13/1000</f>
        <v>4.1997263751334</v>
      </c>
      <c r="N25" s="16">
        <f>N13/1000</f>
        <v>8.4398157599999996E-2</v>
      </c>
      <c r="O25" s="15">
        <f>(N25/$N$26)*100</f>
        <v>0.20810111519182273</v>
      </c>
      <c r="P25" s="14">
        <f>((N25/M25)-1)*100</f>
        <v>-97.990389133451131</v>
      </c>
    </row>
    <row r="26" spans="1:16" ht="18" customHeight="1" x14ac:dyDescent="0.2">
      <c r="L26" s="13" t="s">
        <v>5</v>
      </c>
      <c r="M26" s="12">
        <f>SUM(M22:M25)</f>
        <v>13.773097718163852</v>
      </c>
      <c r="N26" s="12">
        <f>SUM(N22:N25)</f>
        <v>40.556321633453884</v>
      </c>
      <c r="O26" s="12">
        <f>SUM(O22:O25)</f>
        <v>100</v>
      </c>
      <c r="P26" s="11">
        <f>((N26/M26)-1)*100</f>
        <v>194.46042178273757</v>
      </c>
    </row>
    <row r="33" spans="4:14" x14ac:dyDescent="0.2">
      <c r="D33" s="3"/>
      <c r="E33" s="3"/>
      <c r="F33" s="3"/>
      <c r="G33" s="3"/>
      <c r="H33" s="3"/>
    </row>
    <row r="34" spans="4:14" x14ac:dyDescent="0.2">
      <c r="D34" s="5"/>
      <c r="E34" s="6"/>
      <c r="F34" s="6"/>
      <c r="G34" s="5"/>
      <c r="H34" s="5"/>
      <c r="M34" s="1" t="s">
        <v>4</v>
      </c>
    </row>
    <row r="35" spans="4:14" ht="25.5" x14ac:dyDescent="0.2">
      <c r="D35" s="5"/>
      <c r="E35" s="6"/>
      <c r="F35" s="6"/>
      <c r="G35" s="5"/>
      <c r="H35" s="5"/>
      <c r="M35" s="10" t="s">
        <v>3</v>
      </c>
      <c r="N35" s="10" t="s">
        <v>2</v>
      </c>
    </row>
    <row r="36" spans="4:14" x14ac:dyDescent="0.2">
      <c r="D36" s="5"/>
      <c r="E36" s="9" t="s">
        <v>1</v>
      </c>
      <c r="F36" s="9" t="s">
        <v>0</v>
      </c>
      <c r="G36" s="5"/>
      <c r="H36" s="5"/>
      <c r="M36" s="8">
        <f>C14/1000</f>
        <v>13.773097718163852</v>
      </c>
      <c r="N36" s="8">
        <f>H14/1000</f>
        <v>40.556321633453891</v>
      </c>
    </row>
    <row r="37" spans="4:14" x14ac:dyDescent="0.2">
      <c r="D37" s="5"/>
      <c r="E37" s="7">
        <f>D14/1000</f>
        <v>18.967141308683402</v>
      </c>
      <c r="F37" s="7" t="e">
        <f>#REF!/1000</f>
        <v>#REF!</v>
      </c>
      <c r="G37" s="5"/>
      <c r="H37" s="5"/>
    </row>
    <row r="38" spans="4:14" x14ac:dyDescent="0.2">
      <c r="D38" s="5"/>
      <c r="E38" s="6"/>
      <c r="F38" s="6"/>
      <c r="G38" s="5"/>
      <c r="H38" s="5"/>
    </row>
    <row r="39" spans="4:14" x14ac:dyDescent="0.2">
      <c r="D39" s="3"/>
      <c r="E39" s="4"/>
      <c r="F39" s="4"/>
      <c r="G39" s="3"/>
      <c r="H39" s="3"/>
    </row>
    <row r="40" spans="4:14" x14ac:dyDescent="0.2">
      <c r="D40" s="3"/>
      <c r="E40" s="3"/>
      <c r="F40" s="3"/>
      <c r="G40" s="3"/>
      <c r="H40" s="3"/>
    </row>
    <row r="41" spans="4:14" x14ac:dyDescent="0.2">
      <c r="D41" s="3"/>
      <c r="E41" s="3"/>
      <c r="F41" s="3"/>
      <c r="G41" s="3"/>
      <c r="H41" s="3"/>
    </row>
    <row r="42" spans="4:14" x14ac:dyDescent="0.2">
      <c r="D42" s="3"/>
      <c r="E42" s="3"/>
      <c r="F42" s="3"/>
      <c r="G42" s="3"/>
      <c r="H42" s="3"/>
    </row>
    <row r="43" spans="4:14" hidden="1" x14ac:dyDescent="0.2">
      <c r="D43" s="3"/>
      <c r="E43" s="3"/>
      <c r="F43" s="3"/>
      <c r="G43" s="3"/>
      <c r="H43" s="3"/>
    </row>
    <row r="44" spans="4:14" hidden="1" x14ac:dyDescent="0.2"/>
  </sheetData>
  <mergeCells count="10">
    <mergeCell ref="P19:P20"/>
    <mergeCell ref="M19:N19"/>
    <mergeCell ref="I6:I8"/>
    <mergeCell ref="J6:J8"/>
    <mergeCell ref="B7:F7"/>
    <mergeCell ref="B6:G6"/>
    <mergeCell ref="A18:J19"/>
    <mergeCell ref="L19:L20"/>
    <mergeCell ref="G7:H7"/>
    <mergeCell ref="O19:O20"/>
  </mergeCells>
  <printOptions horizontalCentered="1"/>
  <pageMargins left="0.75" right="0.75" top="0.75" bottom="0.5" header="0" footer="0"/>
  <pageSetup scale="90" firstPageNumber="14" orientation="portrait" horizontalDpi="1200" verticalDpi="1200" r:id="rId1"/>
  <headerFooter alignWithMargins="0">
    <oddFooter>&amp;R&amp;9&amp;A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</vt:lpstr>
      <vt:lpstr>'1b'!Print_Area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2016-08-12T05:30:04Z</dcterms:created>
  <dcterms:modified xsi:type="dcterms:W3CDTF">2016-08-12T05:30:15Z</dcterms:modified>
</cp:coreProperties>
</file>