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5" windowWidth="21015" windowHeight="9975"/>
  </bookViews>
  <sheets>
    <sheet name="1b-2" sheetId="1" r:id="rId1"/>
  </sheets>
  <definedNames>
    <definedName name="_xlnm.Print_Area" localSheetId="0">'1b-2'!$A$1:$I$55</definedName>
  </definedNames>
  <calcPr calcId="124519"/>
</workbook>
</file>

<file path=xl/calcChain.xml><?xml version="1.0" encoding="utf-8"?>
<calcChain xmlns="http://schemas.openxmlformats.org/spreadsheetml/2006/main">
  <c r="F10" i="1"/>
  <c r="I10"/>
  <c r="F11"/>
  <c r="I11"/>
  <c r="F12"/>
  <c r="F13"/>
  <c r="I13"/>
  <c r="F14"/>
  <c r="H14"/>
  <c r="I14"/>
  <c r="F15"/>
  <c r="I15"/>
  <c r="F16"/>
  <c r="I16"/>
  <c r="B17"/>
  <c r="I17" s="1"/>
  <c r="C17"/>
  <c r="D17"/>
  <c r="E17"/>
  <c r="F17"/>
  <c r="G17"/>
  <c r="H12" s="1"/>
  <c r="A22"/>
  <c r="H25"/>
  <c r="I25"/>
  <c r="B26"/>
  <c r="G26"/>
  <c r="L27"/>
  <c r="L25" s="1"/>
  <c r="O38" s="1"/>
  <c r="F29"/>
  <c r="I29"/>
  <c r="J29"/>
  <c r="L29"/>
  <c r="N29"/>
  <c r="O29" s="1"/>
  <c r="F30"/>
  <c r="I30"/>
  <c r="J30"/>
  <c r="L30"/>
  <c r="N30"/>
  <c r="O30"/>
  <c r="F31"/>
  <c r="I31"/>
  <c r="J31"/>
  <c r="L31"/>
  <c r="N31"/>
  <c r="O31" s="1"/>
  <c r="F32"/>
  <c r="I32"/>
  <c r="J32"/>
  <c r="L32"/>
  <c r="N32"/>
  <c r="O32" s="1"/>
  <c r="F33"/>
  <c r="I33"/>
  <c r="J33"/>
  <c r="L33"/>
  <c r="N33"/>
  <c r="O33"/>
  <c r="F34"/>
  <c r="I34"/>
  <c r="J34"/>
  <c r="L34"/>
  <c r="N34"/>
  <c r="O34" s="1"/>
  <c r="F35"/>
  <c r="I35"/>
  <c r="J35"/>
  <c r="L35"/>
  <c r="N35"/>
  <c r="O35"/>
  <c r="F36"/>
  <c r="I36"/>
  <c r="J36"/>
  <c r="L36"/>
  <c r="N36"/>
  <c r="O36" s="1"/>
  <c r="F37"/>
  <c r="I37"/>
  <c r="J37"/>
  <c r="L37"/>
  <c r="N37"/>
  <c r="O37"/>
  <c r="F38"/>
  <c r="I38"/>
  <c r="J38"/>
  <c r="L38"/>
  <c r="F39"/>
  <c r="I39"/>
  <c r="J39"/>
  <c r="L39"/>
  <c r="F40"/>
  <c r="I40"/>
  <c r="J40"/>
  <c r="L40"/>
  <c r="F41"/>
  <c r="I41"/>
  <c r="J41"/>
  <c r="L41"/>
  <c r="F42"/>
  <c r="I42"/>
  <c r="J42"/>
  <c r="L42"/>
  <c r="F43"/>
  <c r="I43"/>
  <c r="J43"/>
  <c r="L43"/>
  <c r="F44"/>
  <c r="I44"/>
  <c r="J44"/>
  <c r="L44"/>
  <c r="F45"/>
  <c r="I45"/>
  <c r="J45"/>
  <c r="L45"/>
  <c r="F46"/>
  <c r="J46"/>
  <c r="L46"/>
  <c r="F47"/>
  <c r="I47"/>
  <c r="J47"/>
  <c r="L47"/>
  <c r="F48"/>
  <c r="I48"/>
  <c r="J48"/>
  <c r="L48"/>
  <c r="F49"/>
  <c r="F50" s="1"/>
  <c r="I49"/>
  <c r="B50"/>
  <c r="C50"/>
  <c r="D50"/>
  <c r="E50"/>
  <c r="G50"/>
  <c r="H31" s="1"/>
  <c r="L58"/>
  <c r="L65" s="1"/>
  <c r="M58"/>
  <c r="M65" s="1"/>
  <c r="L59"/>
  <c r="M59"/>
  <c r="O59" s="1"/>
  <c r="L60"/>
  <c r="M60"/>
  <c r="L61"/>
  <c r="M61"/>
  <c r="N61" s="1"/>
  <c r="O61"/>
  <c r="L62"/>
  <c r="M62"/>
  <c r="O62"/>
  <c r="L63"/>
  <c r="M63"/>
  <c r="N63" s="1"/>
  <c r="O63"/>
  <c r="L64"/>
  <c r="M64"/>
  <c r="O64"/>
  <c r="L75"/>
  <c r="M75"/>
  <c r="P30" l="1"/>
  <c r="N64"/>
  <c r="N59"/>
  <c r="N60"/>
  <c r="O65"/>
  <c r="O39"/>
  <c r="P39" s="1"/>
  <c r="P37"/>
  <c r="N62"/>
  <c r="P35"/>
  <c r="H48"/>
  <c r="H43"/>
  <c r="H37"/>
  <c r="H33"/>
  <c r="H32"/>
  <c r="H11"/>
  <c r="N58"/>
  <c r="N65" s="1"/>
  <c r="H49"/>
  <c r="H44"/>
  <c r="H40"/>
  <c r="H39"/>
  <c r="H38"/>
  <c r="H34"/>
  <c r="H29"/>
  <c r="H13"/>
  <c r="H10"/>
  <c r="I50"/>
  <c r="H45"/>
  <c r="H41"/>
  <c r="H35"/>
  <c r="H30"/>
  <c r="L26"/>
  <c r="M34" s="1"/>
  <c r="H16"/>
  <c r="H47"/>
  <c r="H46"/>
  <c r="H42"/>
  <c r="H36"/>
  <c r="H15"/>
  <c r="M36" l="1"/>
  <c r="M38"/>
  <c r="M29"/>
  <c r="P36"/>
  <c r="H17"/>
  <c r="P38"/>
  <c r="M30"/>
  <c r="M35"/>
  <c r="M33"/>
  <c r="M37"/>
  <c r="P32"/>
  <c r="P29"/>
  <c r="P34"/>
  <c r="P33"/>
  <c r="H50"/>
  <c r="M39"/>
  <c r="P31"/>
  <c r="M31"/>
</calcChain>
</file>

<file path=xl/sharedStrings.xml><?xml version="1.0" encoding="utf-8"?>
<sst xmlns="http://schemas.openxmlformats.org/spreadsheetml/2006/main" count="100" uniqueCount="54">
  <si>
    <t>Q1 
2015</t>
  </si>
  <si>
    <t>Q1 
2014</t>
  </si>
  <si>
    <t>in billion pesos</t>
  </si>
  <si>
    <t>Total</t>
  </si>
  <si>
    <t>SBMA</t>
  </si>
  <si>
    <t>PEZA</t>
  </si>
  <si>
    <t>CEZA</t>
  </si>
  <si>
    <t>CDC</t>
  </si>
  <si>
    <t>BOI ARMM</t>
  </si>
  <si>
    <t>BOI</t>
  </si>
  <si>
    <t>AFAB</t>
  </si>
  <si>
    <t>Q1 2015</t>
  </si>
  <si>
    <t>Q1 2014</t>
  </si>
  <si>
    <t>Growth Rate
Q1 2014 - Q1 2015</t>
  </si>
  <si>
    <t>Percent to Total Q1 2015</t>
  </si>
  <si>
    <t>Approved FI</t>
  </si>
  <si>
    <t>Agency</t>
  </si>
  <si>
    <t>Sources of basic data: Authority of the Freeport Area of Bataan (AFAB), Board of Investments (BOI), Board of Investments ARMM (BOI ARMM), 
                                     Clark Development Corporation (CDC), Cagayan Economic Zone Authority (CEZA), Philippine Economic Zone Authority (PEZA) and 
                                     Subic Bay Metropolitan Authority (SBMA)</t>
  </si>
  <si>
    <t>Details may not add up to totals due to rounding.</t>
  </si>
  <si>
    <t xml:space="preserve">Note:   </t>
  </si>
  <si>
    <t>Others</t>
  </si>
  <si>
    <t>Cayman Islands</t>
  </si>
  <si>
    <t>USA</t>
  </si>
  <si>
    <t>Thailand</t>
  </si>
  <si>
    <t>UK</t>
  </si>
  <si>
    <t>Switzerland</t>
  </si>
  <si>
    <t>France</t>
  </si>
  <si>
    <t>Taiwan</t>
  </si>
  <si>
    <t>Hongkong</t>
  </si>
  <si>
    <t>Denmark</t>
  </si>
  <si>
    <t>Singapore</t>
  </si>
  <si>
    <t>Netherlands</t>
  </si>
  <si>
    <t>Germany</t>
  </si>
  <si>
    <t>Malaysia</t>
  </si>
  <si>
    <t>Korea</t>
  </si>
  <si>
    <t>Australia</t>
  </si>
  <si>
    <t>Japan</t>
  </si>
  <si>
    <t>Canada</t>
  </si>
  <si>
    <t>India</t>
  </si>
  <si>
    <t>China, People's Republic of</t>
  </si>
  <si>
    <t>British Virgin Islands</t>
  </si>
  <si>
    <t>Q1</t>
  </si>
  <si>
    <t>Q4</t>
  </si>
  <si>
    <t>Q3</t>
  </si>
  <si>
    <t>Q2</t>
  </si>
  <si>
    <t>Country</t>
  </si>
  <si>
    <t>new others</t>
  </si>
  <si>
    <t>(in million pesos)</t>
  </si>
  <si>
    <t>Total Approved Foreign Investments by Country of Investor</t>
  </si>
  <si>
    <t>Table 2</t>
  </si>
  <si>
    <t>Growth Rate
Q1 2014  - Q1 2015</t>
  </si>
  <si>
    <t>First Quarter 2014 to First Quarter 2015</t>
  </si>
  <si>
    <t>Total Approved Foreign Investments by Investment Promotion Agency</t>
  </si>
  <si>
    <t>Table 1b</t>
  </si>
</sst>
</file>

<file path=xl/styles.xml><?xml version="1.0" encoding="utf-8"?>
<styleSheet xmlns="http://schemas.openxmlformats.org/spreadsheetml/2006/main">
  <numFmts count="10">
    <numFmt numFmtId="43" formatCode="_(* #,##0.00_);_(* \(#,##0.00\);_(* &quot;-&quot;??_);_(@_)"/>
    <numFmt numFmtId="164" formatCode="_(* #,##0.0_);_(* \(#,##0.0\);_(* &quot;-&quot;??_);_(@_)"/>
    <numFmt numFmtId="165" formatCode="#,##0.0"/>
    <numFmt numFmtId="166" formatCode="0.0_);[Red]\(0.0\)"/>
    <numFmt numFmtId="167" formatCode="_(* #,##0.0_);_(* \(#,##0.0\);_(* &quot;-&quot;?_);_(@_)"/>
    <numFmt numFmtId="168" formatCode="#,##0.0_);[Red]\(#,##0.0\)"/>
    <numFmt numFmtId="169" formatCode="0.0"/>
    <numFmt numFmtId="170" formatCode="0.0%"/>
    <numFmt numFmtId="171" formatCode="#,##0;[Red]#,##0"/>
    <numFmt numFmtId="172" formatCode="General_)"/>
  </numFmts>
  <fonts count="14">
    <font>
      <sz val="10"/>
      <name val="Arial"/>
    </font>
    <font>
      <sz val="11"/>
      <color theme="1"/>
      <name val="Calibri"/>
      <family val="2"/>
      <scheme val="minor"/>
    </font>
    <font>
      <sz val="10"/>
      <name val="Arial"/>
    </font>
    <font>
      <sz val="10"/>
      <color indexed="10"/>
      <name val="Arial"/>
      <family val="2"/>
    </font>
    <font>
      <sz val="10"/>
      <color indexed="9"/>
      <name val="Arial"/>
      <family val="2"/>
    </font>
    <font>
      <sz val="10"/>
      <name val="Arial"/>
      <family val="2"/>
    </font>
    <font>
      <b/>
      <sz val="10"/>
      <name val="Arial"/>
      <family val="2"/>
    </font>
    <font>
      <sz val="8"/>
      <name val="Arial"/>
      <family val="2"/>
    </font>
    <font>
      <i/>
      <sz val="8"/>
      <name val="Arial"/>
      <family val="2"/>
    </font>
    <font>
      <i/>
      <sz val="8"/>
      <color indexed="9"/>
      <name val="Arial"/>
      <family val="2"/>
    </font>
    <font>
      <vertAlign val="superscript"/>
      <sz val="8"/>
      <name val="Arial"/>
      <family val="2"/>
    </font>
    <font>
      <b/>
      <sz val="9"/>
      <name val="Arial"/>
      <family val="2"/>
    </font>
    <font>
      <b/>
      <i/>
      <sz val="10"/>
      <name val="Arial"/>
      <family val="2"/>
    </font>
    <font>
      <sz val="12"/>
      <name val="Helv"/>
    </font>
  </fonts>
  <fills count="5">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2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s>
  <cellStyleXfs count="26">
    <xf numFmtId="0" fontId="0" fillId="0" borderId="0"/>
    <xf numFmtId="43" fontId="2" fillId="0" borderId="0" applyFont="0" applyFill="0" applyBorder="0" applyAlignment="0" applyProtection="0"/>
    <xf numFmtId="9"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cellStyleXfs>
  <cellXfs count="144">
    <xf numFmtId="0" fontId="0" fillId="0" borderId="0" xfId="0"/>
    <xf numFmtId="0" fontId="0" fillId="2" borderId="0" xfId="0" applyFill="1" applyBorder="1"/>
    <xf numFmtId="0" fontId="0" fillId="3" borderId="0" xfId="0" applyFill="1" applyBorder="1"/>
    <xf numFmtId="0" fontId="3" fillId="3" borderId="0" xfId="0" applyFont="1" applyFill="1" applyBorder="1"/>
    <xf numFmtId="164" fontId="0" fillId="2" borderId="1" xfId="0" applyNumberFormat="1" applyFill="1" applyBorder="1"/>
    <xf numFmtId="0" fontId="4" fillId="3" borderId="0" xfId="0" applyFont="1" applyFill="1" applyBorder="1"/>
    <xf numFmtId="0" fontId="5" fillId="2" borderId="1" xfId="0" applyFont="1" applyFill="1" applyBorder="1" applyAlignment="1">
      <alignment horizontal="center" wrapText="1"/>
    </xf>
    <xf numFmtId="0" fontId="3" fillId="3" borderId="0" xfId="0" applyFont="1" applyFill="1"/>
    <xf numFmtId="0" fontId="4" fillId="3" borderId="0" xfId="0" applyFont="1" applyFill="1"/>
    <xf numFmtId="165" fontId="4" fillId="3" borderId="0" xfId="0" applyNumberFormat="1" applyFont="1" applyFill="1"/>
    <xf numFmtId="0" fontId="4" fillId="3" borderId="0" xfId="0" applyFont="1" applyFill="1" applyAlignment="1">
      <alignment horizontal="center"/>
    </xf>
    <xf numFmtId="166" fontId="6" fillId="3" borderId="2" xfId="1" applyNumberFormat="1" applyFont="1" applyFill="1" applyBorder="1" applyAlignment="1">
      <alignment vertical="center"/>
    </xf>
    <xf numFmtId="164" fontId="6" fillId="3" borderId="2" xfId="1" applyNumberFormat="1" applyFont="1" applyFill="1" applyBorder="1" applyAlignment="1">
      <alignment vertical="center"/>
    </xf>
    <xf numFmtId="167" fontId="6" fillId="3" borderId="2" xfId="1" applyNumberFormat="1" applyFont="1" applyFill="1" applyBorder="1" applyAlignment="1">
      <alignment vertical="center"/>
    </xf>
    <xf numFmtId="0" fontId="6" fillId="3" borderId="2" xfId="0" applyFont="1" applyFill="1" applyBorder="1" applyAlignment="1">
      <alignment vertical="center"/>
    </xf>
    <xf numFmtId="168" fontId="0" fillId="3" borderId="0" xfId="1" applyNumberFormat="1" applyFont="1" applyFill="1" applyBorder="1" applyAlignment="1">
      <alignment vertical="center"/>
    </xf>
    <xf numFmtId="169" fontId="0" fillId="3" borderId="0" xfId="0" applyNumberFormat="1" applyFill="1" applyBorder="1" applyAlignment="1">
      <alignment vertical="center"/>
    </xf>
    <xf numFmtId="167" fontId="0" fillId="3" borderId="0" xfId="0" applyNumberFormat="1" applyFill="1" applyBorder="1" applyAlignment="1">
      <alignment vertical="center"/>
    </xf>
    <xf numFmtId="167" fontId="5" fillId="3" borderId="0" xfId="0" applyNumberFormat="1" applyFont="1" applyFill="1" applyBorder="1" applyAlignment="1">
      <alignment vertical="center"/>
    </xf>
    <xf numFmtId="0" fontId="6" fillId="3" borderId="0" xfId="0" applyFont="1" applyFill="1" applyBorder="1" applyAlignment="1">
      <alignment vertical="center"/>
    </xf>
    <xf numFmtId="166" fontId="0" fillId="3" borderId="0" xfId="1" applyNumberFormat="1" applyFont="1" applyFill="1" applyBorder="1" applyAlignment="1">
      <alignment vertical="center"/>
    </xf>
    <xf numFmtId="164" fontId="0" fillId="3" borderId="0" xfId="1" applyNumberFormat="1" applyFont="1" applyFill="1" applyBorder="1" applyAlignment="1">
      <alignment vertical="center"/>
    </xf>
    <xf numFmtId="43" fontId="0" fillId="3" borderId="0" xfId="1" applyFont="1" applyFill="1" applyBorder="1" applyAlignment="1">
      <alignment horizontal="center" vertical="center"/>
    </xf>
    <xf numFmtId="169" fontId="0" fillId="3" borderId="0" xfId="1" applyNumberFormat="1" applyFont="1" applyFill="1" applyBorder="1" applyAlignment="1">
      <alignment vertical="center"/>
    </xf>
    <xf numFmtId="0" fontId="6" fillId="3" borderId="0" xfId="0" applyFont="1" applyFill="1" applyBorder="1" applyAlignment="1">
      <alignment horizontal="left" vertical="center"/>
    </xf>
    <xf numFmtId="0" fontId="0" fillId="3" borderId="0" xfId="0" applyFill="1" applyBorder="1" applyAlignment="1">
      <alignment vertical="center"/>
    </xf>
    <xf numFmtId="0" fontId="5" fillId="3" borderId="0" xfId="0" applyFont="1" applyFill="1" applyBorder="1" applyAlignment="1">
      <alignment vertical="center"/>
    </xf>
    <xf numFmtId="0" fontId="6" fillId="3" borderId="0"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 xfId="0" applyFont="1" applyFill="1" applyBorder="1" applyAlignment="1">
      <alignment horizontal="center" vertical="center"/>
    </xf>
    <xf numFmtId="0" fontId="7" fillId="3" borderId="0" xfId="0" applyFont="1" applyFill="1" applyBorder="1" applyAlignment="1">
      <alignment horizontal="left" wrapText="1"/>
    </xf>
    <xf numFmtId="0" fontId="7" fillId="2" borderId="0" xfId="0" applyFont="1" applyFill="1" applyBorder="1"/>
    <xf numFmtId="0" fontId="7" fillId="3" borderId="0" xfId="0" applyFont="1" applyFill="1" applyBorder="1"/>
    <xf numFmtId="0" fontId="8" fillId="3" borderId="0" xfId="0" applyFont="1" applyFill="1" applyBorder="1" applyAlignment="1">
      <alignment horizontal="left"/>
    </xf>
    <xf numFmtId="3" fontId="8" fillId="3" borderId="0" xfId="0" applyNumberFormat="1" applyFont="1" applyFill="1" applyBorder="1" applyAlignment="1"/>
    <xf numFmtId="0" fontId="7" fillId="3" borderId="0" xfId="0" applyFont="1" applyFill="1" applyBorder="1" applyAlignment="1"/>
    <xf numFmtId="3" fontId="8" fillId="3" borderId="0" xfId="0" quotePrefix="1" applyNumberFormat="1" applyFont="1" applyFill="1" applyBorder="1" applyAlignment="1"/>
    <xf numFmtId="165" fontId="9" fillId="3" borderId="0" xfId="0" quotePrefix="1" applyNumberFormat="1" applyFont="1" applyFill="1" applyBorder="1" applyAlignment="1"/>
    <xf numFmtId="3" fontId="9" fillId="3" borderId="0" xfId="0" applyNumberFormat="1" applyFont="1" applyFill="1" applyBorder="1" applyAlignment="1"/>
    <xf numFmtId="165" fontId="9" fillId="3" borderId="0" xfId="0" applyNumberFormat="1" applyFont="1" applyFill="1" applyBorder="1"/>
    <xf numFmtId="165" fontId="9" fillId="3" borderId="0" xfId="0" applyNumberFormat="1" applyFont="1" applyFill="1" applyBorder="1" applyAlignment="1"/>
    <xf numFmtId="0" fontId="0" fillId="2" borderId="0" xfId="0" applyFill="1" applyBorder="1" applyAlignment="1">
      <alignment vertical="center"/>
    </xf>
    <xf numFmtId="168" fontId="6" fillId="3" borderId="0" xfId="0" applyNumberFormat="1" applyFont="1" applyFill="1" applyBorder="1" applyAlignment="1">
      <alignment horizontal="right" vertical="center"/>
    </xf>
    <xf numFmtId="165" fontId="6" fillId="3" borderId="0" xfId="0" applyNumberFormat="1" applyFont="1" applyFill="1" applyBorder="1" applyAlignment="1">
      <alignment horizontal="right" vertical="center"/>
    </xf>
    <xf numFmtId="164" fontId="5" fillId="3" borderId="0" xfId="0" applyNumberFormat="1" applyFont="1" applyFill="1" applyBorder="1" applyAlignment="1">
      <alignment vertical="center"/>
    </xf>
    <xf numFmtId="0" fontId="10" fillId="3" borderId="0" xfId="0" applyFont="1" applyFill="1" applyBorder="1" applyAlignment="1"/>
    <xf numFmtId="0" fontId="5" fillId="3" borderId="0" xfId="0" applyFont="1" applyFill="1" applyAlignment="1">
      <alignment vertical="center"/>
    </xf>
    <xf numFmtId="168" fontId="6" fillId="3" borderId="8" xfId="1" applyNumberFormat="1" applyFont="1" applyFill="1" applyBorder="1" applyAlignment="1">
      <alignment horizontal="right" vertical="center"/>
    </xf>
    <xf numFmtId="168" fontId="6" fillId="3" borderId="8" xfId="0" applyNumberFormat="1" applyFont="1" applyFill="1" applyBorder="1" applyAlignment="1">
      <alignment horizontal="right" vertical="center"/>
    </xf>
    <xf numFmtId="0" fontId="6" fillId="3" borderId="8" xfId="0" applyFont="1" applyFill="1" applyBorder="1" applyAlignment="1">
      <alignment horizontal="left" vertical="center" indent="1"/>
    </xf>
    <xf numFmtId="10" fontId="5" fillId="3" borderId="0" xfId="2" applyNumberFormat="1" applyFont="1" applyFill="1" applyAlignment="1">
      <alignment vertical="center"/>
    </xf>
    <xf numFmtId="165" fontId="0" fillId="3" borderId="0" xfId="0" applyNumberFormat="1" applyFill="1" applyBorder="1"/>
    <xf numFmtId="168" fontId="6" fillId="3" borderId="0" xfId="1" applyNumberFormat="1" applyFont="1" applyFill="1" applyBorder="1" applyAlignment="1">
      <alignment horizontal="right" vertical="center"/>
    </xf>
    <xf numFmtId="167" fontId="0" fillId="3" borderId="0" xfId="0" applyNumberFormat="1" applyFill="1" applyBorder="1"/>
    <xf numFmtId="167" fontId="6" fillId="3" borderId="0" xfId="0" applyNumberFormat="1" applyFont="1" applyFill="1" applyBorder="1"/>
    <xf numFmtId="165" fontId="6" fillId="3" borderId="0" xfId="0" applyNumberFormat="1" applyFont="1" applyFill="1" applyBorder="1" applyAlignment="1">
      <alignment vertical="center"/>
    </xf>
    <xf numFmtId="164" fontId="5" fillId="3" borderId="0" xfId="1" applyNumberFormat="1" applyFont="1" applyFill="1" applyAlignment="1">
      <alignment vertical="center"/>
    </xf>
    <xf numFmtId="165" fontId="6" fillId="4" borderId="0" xfId="0" applyNumberFormat="1" applyFont="1" applyFill="1" applyBorder="1" applyAlignment="1">
      <alignment vertical="center"/>
    </xf>
    <xf numFmtId="168" fontId="6" fillId="4" borderId="0" xfId="1" applyNumberFormat="1" applyFont="1" applyFill="1" applyBorder="1" applyAlignment="1">
      <alignment horizontal="right" vertical="center"/>
    </xf>
    <xf numFmtId="167" fontId="0" fillId="4" borderId="0" xfId="0" applyNumberFormat="1" applyFill="1" applyBorder="1"/>
    <xf numFmtId="167" fontId="6" fillId="4" borderId="0" xfId="0" applyNumberFormat="1" applyFont="1" applyFill="1" applyBorder="1"/>
    <xf numFmtId="43" fontId="6" fillId="4" borderId="0" xfId="1" applyFont="1" applyFill="1" applyBorder="1" applyAlignment="1">
      <alignment horizontal="right" vertical="center"/>
    </xf>
    <xf numFmtId="170" fontId="5" fillId="3" borderId="0" xfId="2" applyNumberFormat="1" applyFont="1" applyFill="1" applyAlignment="1">
      <alignment vertical="center"/>
    </xf>
    <xf numFmtId="0" fontId="6" fillId="3" borderId="0" xfId="0" applyFont="1" applyFill="1" applyBorder="1"/>
    <xf numFmtId="168" fontId="6" fillId="3" borderId="0" xfId="0" applyNumberFormat="1" applyFont="1" applyFill="1" applyBorder="1" applyAlignment="1">
      <alignment horizontal="center" vertical="center" wrapText="1"/>
    </xf>
    <xf numFmtId="3" fontId="6" fillId="3" borderId="0" xfId="0" applyNumberFormat="1" applyFont="1" applyFill="1" applyBorder="1" applyAlignment="1">
      <alignment horizontal="center" vertical="center" wrapText="1"/>
    </xf>
    <xf numFmtId="3" fontId="6" fillId="3" borderId="0" xfId="0" applyNumberFormat="1" applyFont="1" applyFill="1" applyBorder="1" applyAlignment="1">
      <alignment horizontal="center" vertical="center"/>
    </xf>
    <xf numFmtId="0" fontId="6" fillId="3" borderId="9" xfId="0" applyFont="1" applyFill="1" applyBorder="1" applyAlignment="1">
      <alignment horizontal="center" vertical="center"/>
    </xf>
    <xf numFmtId="168" fontId="5" fillId="3" borderId="0" xfId="0" applyNumberFormat="1" applyFont="1" applyFill="1" applyAlignment="1">
      <alignment vertical="center"/>
    </xf>
    <xf numFmtId="168" fontId="11" fillId="3" borderId="10" xfId="0" applyNumberFormat="1" applyFont="1" applyFill="1" applyBorder="1" applyAlignment="1">
      <alignment horizontal="center" vertical="center" wrapText="1"/>
    </xf>
    <xf numFmtId="3" fontId="6" fillId="3" borderId="11" xfId="0" applyNumberFormat="1" applyFont="1" applyFill="1" applyBorder="1" applyAlignment="1">
      <alignment horizontal="center" vertical="center" wrapText="1"/>
    </xf>
    <xf numFmtId="0" fontId="6" fillId="0" borderId="12" xfId="0" applyFont="1" applyFill="1" applyBorder="1" applyAlignment="1">
      <alignment horizontal="center" vertical="center"/>
    </xf>
    <xf numFmtId="3" fontId="6" fillId="3" borderId="11" xfId="0" applyNumberFormat="1" applyFont="1" applyFill="1" applyBorder="1" applyAlignment="1">
      <alignment horizontal="center" vertical="center"/>
    </xf>
    <xf numFmtId="3" fontId="6" fillId="3" borderId="13" xfId="0" applyNumberFormat="1" applyFont="1" applyFill="1" applyBorder="1" applyAlignment="1">
      <alignment horizontal="center" vertical="center"/>
    </xf>
    <xf numFmtId="0" fontId="6" fillId="3" borderId="13" xfId="0" applyFont="1" applyFill="1" applyBorder="1" applyAlignment="1">
      <alignment horizontal="center" vertical="center"/>
    </xf>
    <xf numFmtId="168" fontId="11" fillId="3" borderId="14" xfId="0" applyNumberFormat="1" applyFont="1" applyFill="1" applyBorder="1" applyAlignment="1">
      <alignment horizontal="center" vertical="center" wrapText="1"/>
    </xf>
    <xf numFmtId="3" fontId="6" fillId="3" borderId="15" xfId="0" applyNumberFormat="1" applyFont="1" applyFill="1" applyBorder="1" applyAlignment="1">
      <alignment horizontal="center" vertical="center" wrapText="1"/>
    </xf>
    <xf numFmtId="0" fontId="6" fillId="3" borderId="14" xfId="0" applyNumberFormat="1" applyFont="1" applyFill="1" applyBorder="1" applyAlignment="1">
      <alignment horizontal="center" vertical="center"/>
    </xf>
    <xf numFmtId="0" fontId="6" fillId="3" borderId="5" xfId="0" applyNumberFormat="1" applyFont="1" applyFill="1" applyBorder="1" applyAlignment="1">
      <alignment horizontal="center" vertical="center"/>
    </xf>
    <xf numFmtId="0" fontId="6" fillId="3" borderId="2" xfId="0" applyNumberFormat="1" applyFont="1" applyFill="1" applyBorder="1" applyAlignment="1">
      <alignment horizontal="center" vertical="center"/>
    </xf>
    <xf numFmtId="0" fontId="6" fillId="3" borderId="14" xfId="0" applyNumberFormat="1" applyFont="1" applyFill="1" applyBorder="1" applyAlignment="1">
      <alignment horizontal="center" vertical="center"/>
    </xf>
    <xf numFmtId="0" fontId="6" fillId="3" borderId="16" xfId="0" applyFont="1" applyFill="1" applyBorder="1" applyAlignment="1">
      <alignment horizontal="center" vertical="center"/>
    </xf>
    <xf numFmtId="43" fontId="5" fillId="3" borderId="0" xfId="0" applyNumberFormat="1" applyFont="1" applyFill="1" applyAlignment="1">
      <alignment vertical="center"/>
    </xf>
    <xf numFmtId="168" fontId="11" fillId="3" borderId="17" xfId="0" applyNumberFormat="1" applyFont="1" applyFill="1" applyBorder="1" applyAlignment="1">
      <alignment horizontal="center" vertical="center" wrapText="1"/>
    </xf>
    <xf numFmtId="3" fontId="6" fillId="3" borderId="18" xfId="0" applyNumberFormat="1" applyFont="1" applyFill="1" applyBorder="1" applyAlignment="1">
      <alignment horizontal="center" vertical="center" wrapText="1"/>
    </xf>
    <xf numFmtId="3" fontId="6" fillId="3" borderId="19" xfId="0" applyNumberFormat="1" applyFont="1" applyFill="1" applyBorder="1" applyAlignment="1">
      <alignment horizontal="center" vertical="center"/>
    </xf>
    <xf numFmtId="3" fontId="6" fillId="3" borderId="17" xfId="0" applyNumberFormat="1" applyFont="1" applyFill="1" applyBorder="1" applyAlignment="1">
      <alignment horizontal="center" vertical="center"/>
    </xf>
    <xf numFmtId="3" fontId="6" fillId="3" borderId="20" xfId="0" applyNumberFormat="1" applyFont="1" applyFill="1" applyBorder="1" applyAlignment="1">
      <alignment horizontal="center" vertical="center"/>
    </xf>
    <xf numFmtId="43" fontId="5" fillId="3" borderId="0" xfId="0" applyNumberFormat="1" applyFont="1" applyFill="1" applyBorder="1" applyAlignment="1">
      <alignment vertical="center"/>
    </xf>
    <xf numFmtId="0" fontId="12" fillId="3" borderId="0" xfId="0" applyFont="1" applyFill="1" applyBorder="1" applyAlignment="1">
      <alignment vertical="center"/>
    </xf>
    <xf numFmtId="171" fontId="6" fillId="3" borderId="0" xfId="0" applyNumberFormat="1" applyFont="1" applyFill="1" applyBorder="1" applyAlignment="1">
      <alignment horizontal="left" vertical="center"/>
    </xf>
    <xf numFmtId="165" fontId="0" fillId="2" borderId="0" xfId="0" applyNumberFormat="1" applyFill="1" applyBorder="1" applyAlignment="1">
      <alignment vertical="center"/>
    </xf>
    <xf numFmtId="166" fontId="6" fillId="3" borderId="8" xfId="0" applyNumberFormat="1" applyFont="1" applyFill="1" applyBorder="1" applyAlignment="1">
      <alignment horizontal="right" vertical="center"/>
    </xf>
    <xf numFmtId="165" fontId="6" fillId="3" borderId="8" xfId="0" applyNumberFormat="1" applyFont="1" applyFill="1" applyBorder="1" applyAlignment="1">
      <alignment horizontal="right" vertical="center"/>
    </xf>
    <xf numFmtId="165" fontId="0" fillId="3" borderId="8" xfId="0" applyNumberFormat="1" applyFill="1" applyBorder="1" applyAlignment="1">
      <alignment horizontal="right"/>
    </xf>
    <xf numFmtId="165" fontId="6" fillId="3" borderId="8" xfId="0" applyNumberFormat="1" applyFont="1" applyFill="1" applyBorder="1"/>
    <xf numFmtId="165" fontId="0" fillId="3" borderId="8" xfId="0" applyNumberFormat="1" applyFill="1" applyBorder="1"/>
    <xf numFmtId="0" fontId="6" fillId="3" borderId="8" xfId="0" applyFont="1" applyFill="1" applyBorder="1" applyAlignment="1">
      <alignment vertical="center"/>
    </xf>
    <xf numFmtId="164" fontId="0" fillId="2" borderId="0" xfId="0" applyNumberFormat="1" applyFill="1" applyBorder="1" applyAlignment="1">
      <alignment vertical="center"/>
    </xf>
    <xf numFmtId="166" fontId="6" fillId="3" borderId="21" xfId="1" applyNumberFormat="1" applyFont="1" applyFill="1" applyBorder="1" applyAlignment="1">
      <alignment vertical="center" wrapText="1"/>
    </xf>
    <xf numFmtId="164" fontId="6" fillId="3" borderId="21" xfId="0" applyNumberFormat="1" applyFont="1" applyFill="1" applyBorder="1" applyAlignment="1">
      <alignment horizontal="center" vertical="center"/>
    </xf>
    <xf numFmtId="164" fontId="5" fillId="3" borderId="21" xfId="0" applyNumberFormat="1" applyFont="1" applyFill="1" applyBorder="1" applyAlignment="1">
      <alignment horizontal="right" vertical="center"/>
    </xf>
    <xf numFmtId="164" fontId="5" fillId="3" borderId="21" xfId="0" applyNumberFormat="1" applyFont="1" applyFill="1" applyBorder="1" applyAlignment="1">
      <alignment horizontal="center" vertical="center"/>
    </xf>
    <xf numFmtId="0" fontId="6" fillId="3" borderId="21" xfId="0" applyFont="1" applyFill="1" applyBorder="1" applyAlignment="1">
      <alignment horizontal="left" vertical="center"/>
    </xf>
    <xf numFmtId="166" fontId="6" fillId="4" borderId="0" xfId="0" applyNumberFormat="1" applyFont="1" applyFill="1" applyBorder="1" applyAlignment="1">
      <alignment vertical="center"/>
    </xf>
    <xf numFmtId="165" fontId="6" fillId="4" borderId="0" xfId="0" applyNumberFormat="1" applyFont="1" applyFill="1" applyBorder="1" applyAlignment="1">
      <alignment horizontal="right" vertical="center"/>
    </xf>
    <xf numFmtId="165" fontId="0" fillId="4" borderId="0" xfId="0" applyNumberFormat="1" applyFill="1" applyBorder="1" applyAlignment="1">
      <alignment horizontal="right"/>
    </xf>
    <xf numFmtId="165" fontId="6" fillId="4" borderId="0" xfId="0" applyNumberFormat="1" applyFont="1" applyFill="1" applyBorder="1"/>
    <xf numFmtId="165" fontId="0" fillId="4" borderId="0" xfId="0" applyNumberFormat="1" applyFill="1" applyBorder="1"/>
    <xf numFmtId="0" fontId="6" fillId="4" borderId="0" xfId="0" applyFont="1" applyFill="1" applyBorder="1" applyAlignment="1">
      <alignment vertical="center"/>
    </xf>
    <xf numFmtId="169" fontId="5" fillId="3" borderId="0" xfId="0" applyNumberFormat="1" applyFont="1" applyFill="1" applyBorder="1" applyAlignment="1">
      <alignment vertical="center"/>
    </xf>
    <xf numFmtId="166" fontId="6" fillId="3" borderId="0" xfId="1" applyNumberFormat="1" applyFont="1" applyFill="1" applyBorder="1" applyAlignment="1">
      <alignment vertical="center" wrapText="1"/>
    </xf>
    <xf numFmtId="164" fontId="6" fillId="3" borderId="0" xfId="0" applyNumberFormat="1" applyFont="1" applyFill="1" applyBorder="1" applyAlignment="1">
      <alignment horizontal="center" vertical="center"/>
    </xf>
    <xf numFmtId="164" fontId="5" fillId="3" borderId="0" xfId="0" applyNumberFormat="1" applyFont="1" applyFill="1" applyBorder="1" applyAlignment="1">
      <alignment horizontal="right" vertical="center"/>
    </xf>
    <xf numFmtId="164" fontId="5" fillId="3" borderId="0" xfId="0" applyNumberFormat="1" applyFont="1" applyFill="1" applyBorder="1" applyAlignment="1">
      <alignment horizontal="center" vertical="center"/>
    </xf>
    <xf numFmtId="43" fontId="6" fillId="3" borderId="0" xfId="1" applyFont="1" applyFill="1" applyBorder="1" applyAlignment="1">
      <alignment vertical="center" wrapText="1"/>
    </xf>
    <xf numFmtId="166" fontId="6" fillId="4" borderId="0" xfId="0" applyNumberFormat="1" applyFont="1" applyFill="1" applyBorder="1" applyAlignment="1">
      <alignment vertical="center" wrapText="1"/>
    </xf>
    <xf numFmtId="165" fontId="6" fillId="4" borderId="0" xfId="0" applyNumberFormat="1" applyFont="1" applyFill="1" applyBorder="1" applyAlignment="1">
      <alignment horizontal="right" vertical="center" wrapText="1"/>
    </xf>
    <xf numFmtId="164" fontId="5" fillId="4" borderId="0" xfId="0" applyNumberFormat="1" applyFont="1" applyFill="1" applyBorder="1" applyAlignment="1">
      <alignment horizontal="right" vertical="center"/>
    </xf>
    <xf numFmtId="164" fontId="6" fillId="4" borderId="0" xfId="0" applyNumberFormat="1" applyFont="1" applyFill="1" applyBorder="1" applyAlignment="1">
      <alignment horizontal="center" vertical="center"/>
    </xf>
    <xf numFmtId="164" fontId="5" fillId="4" borderId="0" xfId="0" applyNumberFormat="1" applyFont="1" applyFill="1" applyBorder="1" applyAlignment="1">
      <alignment horizontal="center" vertical="center"/>
    </xf>
    <xf numFmtId="0" fontId="6" fillId="4" borderId="0" xfId="0" applyFont="1" applyFill="1" applyBorder="1" applyAlignment="1">
      <alignment horizontal="left" vertical="center"/>
    </xf>
    <xf numFmtId="43" fontId="6" fillId="3" borderId="0" xfId="1" applyFont="1" applyFill="1" applyBorder="1" applyAlignment="1">
      <alignment horizontal="right" vertical="center" wrapText="1"/>
    </xf>
    <xf numFmtId="168" fontId="11" fillId="3" borderId="22" xfId="0" applyNumberFormat="1" applyFont="1" applyFill="1" applyBorder="1" applyAlignment="1">
      <alignment horizontal="center" vertical="center" wrapText="1"/>
    </xf>
    <xf numFmtId="3" fontId="6" fillId="3" borderId="23" xfId="0" applyNumberFormat="1" applyFont="1" applyFill="1" applyBorder="1" applyAlignment="1">
      <alignment horizontal="center" vertical="center" wrapText="1"/>
    </xf>
    <xf numFmtId="3" fontId="6" fillId="3" borderId="12" xfId="0" applyNumberFormat="1" applyFont="1" applyFill="1" applyBorder="1" applyAlignment="1">
      <alignment horizontal="center" vertical="center"/>
    </xf>
    <xf numFmtId="3" fontId="6" fillId="3" borderId="24" xfId="0" applyNumberFormat="1" applyFont="1" applyFill="1" applyBorder="1" applyAlignment="1">
      <alignment horizontal="center" vertical="center"/>
    </xf>
    <xf numFmtId="0" fontId="6" fillId="3" borderId="21" xfId="0" applyFont="1" applyFill="1" applyBorder="1" applyAlignment="1">
      <alignment horizontal="center" vertical="center"/>
    </xf>
    <xf numFmtId="168" fontId="11" fillId="3" borderId="25" xfId="0" applyNumberFormat="1" applyFont="1" applyFill="1" applyBorder="1" applyAlignment="1">
      <alignment horizontal="center" vertical="center" wrapText="1"/>
    </xf>
    <xf numFmtId="3" fontId="6" fillId="3" borderId="26" xfId="0" applyNumberFormat="1" applyFont="1" applyFill="1" applyBorder="1" applyAlignment="1">
      <alignment horizontal="center" vertical="center" wrapText="1"/>
    </xf>
    <xf numFmtId="0" fontId="6" fillId="3" borderId="27" xfId="0" applyNumberFormat="1" applyFont="1" applyFill="1" applyBorder="1" applyAlignment="1">
      <alignment horizontal="center" vertical="center"/>
    </xf>
    <xf numFmtId="168" fontId="11" fillId="3" borderId="28" xfId="0" applyNumberFormat="1" applyFont="1" applyFill="1" applyBorder="1" applyAlignment="1">
      <alignment horizontal="center" vertical="center" wrapText="1"/>
    </xf>
    <xf numFmtId="3" fontId="6" fillId="3" borderId="29" xfId="0" applyNumberFormat="1" applyFont="1" applyFill="1" applyBorder="1" applyAlignment="1">
      <alignment horizontal="center" vertical="center" wrapText="1"/>
    </xf>
    <xf numFmtId="3" fontId="6" fillId="3" borderId="30" xfId="0" applyNumberFormat="1" applyFont="1" applyFill="1" applyBorder="1" applyAlignment="1">
      <alignment horizontal="center" vertical="center"/>
    </xf>
    <xf numFmtId="3" fontId="5" fillId="3" borderId="0" xfId="0" applyNumberFormat="1" applyFont="1" applyFill="1" applyBorder="1" applyAlignment="1">
      <alignment horizontal="centerContinuous"/>
    </xf>
    <xf numFmtId="0" fontId="12" fillId="3" borderId="21" xfId="0" applyFont="1" applyFill="1" applyBorder="1" applyAlignment="1">
      <alignment horizontal="left"/>
    </xf>
    <xf numFmtId="3" fontId="5" fillId="3" borderId="0" xfId="0" applyNumberFormat="1" applyFont="1" applyFill="1" applyBorder="1" applyAlignment="1">
      <alignment horizontal="centerContinuous" vertical="center"/>
    </xf>
    <xf numFmtId="0" fontId="12" fillId="3" borderId="0" xfId="0" applyFont="1" applyFill="1" applyBorder="1" applyAlignment="1">
      <alignment horizontal="left" vertical="center"/>
    </xf>
    <xf numFmtId="3" fontId="5" fillId="3" borderId="0" xfId="0" applyNumberFormat="1" applyFont="1" applyFill="1" applyBorder="1" applyAlignment="1">
      <alignment vertical="center"/>
    </xf>
  </cellXfs>
  <cellStyles count="26">
    <cellStyle name="Comma" xfId="1" builtinId="3"/>
    <cellStyle name="Comma 2" xfId="3"/>
    <cellStyle name="Comma 3" xfId="4"/>
    <cellStyle name="Comma 3 2" xfId="5"/>
    <cellStyle name="Comma 4" xfId="6"/>
    <cellStyle name="Comma 4 2" xfId="7"/>
    <cellStyle name="Normal" xfId="0" builtinId="0"/>
    <cellStyle name="Normal 2" xfId="8"/>
    <cellStyle name="Normal 2 2" xfId="9"/>
    <cellStyle name="Normal 2 3" xfId="10"/>
    <cellStyle name="Normal 2 3 2" xfId="11"/>
    <cellStyle name="Normal 3" xfId="12"/>
    <cellStyle name="Normal 3 2" xfId="13"/>
    <cellStyle name="Normal 3 5" xfId="14"/>
    <cellStyle name="Normal 4" xfId="15"/>
    <cellStyle name="Normal 5" xfId="16"/>
    <cellStyle name="Normal 5 2" xfId="17"/>
    <cellStyle name="Percent" xfId="2" builtinId="5"/>
    <cellStyle name="Percent 2" xfId="18"/>
    <cellStyle name="Percent 2 2" xfId="19"/>
    <cellStyle name="Percent 2 3" xfId="20"/>
    <cellStyle name="Percent 2 3 2" xfId="21"/>
    <cellStyle name="Percent 3" xfId="22"/>
    <cellStyle name="Percent 3 2" xfId="23"/>
    <cellStyle name="Percent 4" xfId="24"/>
    <cellStyle name="Percent 4 2" xfId="2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25" b="1" i="0" u="none" strike="noStrike" baseline="0">
                <a:solidFill>
                  <a:srgbClr val="000000"/>
                </a:solidFill>
                <a:latin typeface="Arial"/>
                <a:ea typeface="Arial"/>
                <a:cs typeface="Arial"/>
              </a:defRPr>
            </a:pPr>
            <a:r>
              <a:t>Figure 1b
Total Approved FDI
Sem1 2008 and Sem1 2009</a:t>
            </a:r>
          </a:p>
        </c:rich>
      </c:tx>
      <c:spPr>
        <a:noFill/>
        <a:ln w="25400">
          <a:noFill/>
        </a:ln>
      </c:spPr>
    </c:title>
    <c:plotArea>
      <c:layout/>
      <c:barChart>
        <c:barDir val="col"/>
        <c:grouping val="clustered"/>
        <c:ser>
          <c:idx val="0"/>
          <c:order val="0"/>
          <c:spPr>
            <a:solidFill>
              <a:srgbClr val="9999FF"/>
            </a:solidFill>
            <a:ln w="12700">
              <a:solidFill>
                <a:srgbClr val="000000"/>
              </a:solidFill>
              <a:prstDash val="solid"/>
            </a:ln>
          </c:spPr>
          <c:dPt>
            <c:idx val="0"/>
            <c:spPr>
              <a:solidFill>
                <a:srgbClr val="FFCC00"/>
              </a:solidFill>
              <a:ln w="12700">
                <a:solidFill>
                  <a:srgbClr val="000000"/>
                </a:solidFill>
                <a:prstDash val="solid"/>
              </a:ln>
            </c:spPr>
          </c:dPt>
          <c:dLbls>
            <c:spPr>
              <a:noFill/>
              <a:ln w="25400">
                <a:noFill/>
              </a:ln>
            </c:spPr>
            <c:txPr>
              <a:bodyPr/>
              <a:lstStyle/>
              <a:p>
                <a:pPr>
                  <a:defRPr sz="225" b="1" i="0" u="none" strike="noStrike" baseline="0">
                    <a:solidFill>
                      <a:srgbClr val="000000"/>
                    </a:solidFill>
                    <a:latin typeface="Arial"/>
                    <a:ea typeface="Arial"/>
                    <a:cs typeface="Arial"/>
                  </a:defRPr>
                </a:pPr>
                <a:endParaRPr lang="en-US"/>
              </a:p>
            </c:txPr>
            <c:showVal val="1"/>
          </c:dLbls>
          <c:cat>
            <c:numRef>
              <c:f>'1b-2'!#REF!</c:f>
              <c:numCache>
                <c:formatCode>General</c:formatCode>
                <c:ptCount val="1"/>
                <c:pt idx="0">
                  <c:v>1</c:v>
                </c:pt>
              </c:numCache>
            </c:numRef>
          </c:cat>
          <c:val>
            <c:numRef>
              <c:f>'1b-2'!#REF!</c:f>
              <c:numCache>
                <c:formatCode>General</c:formatCode>
                <c:ptCount val="1"/>
                <c:pt idx="0">
                  <c:v>1</c:v>
                </c:pt>
              </c:numCache>
            </c:numRef>
          </c:val>
        </c:ser>
        <c:axId val="91805184"/>
        <c:axId val="91806720"/>
      </c:barChart>
      <c:catAx>
        <c:axId val="91805184"/>
        <c:scaling>
          <c:orientation val="minMax"/>
        </c:scaling>
        <c:axPos val="b"/>
        <c:numFmt formatCode="General" sourceLinked="1"/>
        <c:tickLblPos val="nextTo"/>
        <c:spPr>
          <a:ln w="3175">
            <a:solidFill>
              <a:srgbClr val="000000"/>
            </a:solidFill>
            <a:prstDash val="solid"/>
          </a:ln>
        </c:spPr>
        <c:txPr>
          <a:bodyPr rot="0" vert="horz"/>
          <a:lstStyle/>
          <a:p>
            <a:pPr>
              <a:defRPr sz="225" b="1" i="0" u="none" strike="noStrike" baseline="0">
                <a:solidFill>
                  <a:srgbClr val="000000"/>
                </a:solidFill>
                <a:latin typeface="Arial"/>
                <a:ea typeface="Arial"/>
                <a:cs typeface="Arial"/>
              </a:defRPr>
            </a:pPr>
            <a:endParaRPr lang="en-US"/>
          </a:p>
        </c:txPr>
        <c:crossAx val="91806720"/>
        <c:crosses val="autoZero"/>
        <c:auto val="1"/>
        <c:lblAlgn val="ctr"/>
        <c:lblOffset val="100"/>
        <c:tickLblSkip val="1"/>
        <c:tickMarkSkip val="1"/>
      </c:catAx>
      <c:valAx>
        <c:axId val="91806720"/>
        <c:scaling>
          <c:orientation val="minMax"/>
        </c:scaling>
        <c:axPos val="l"/>
        <c:title>
          <c:tx>
            <c:rich>
              <a:bodyPr/>
              <a:lstStyle/>
              <a:p>
                <a:pPr>
                  <a:defRPr sz="225" b="1" i="0" u="none" strike="noStrike" baseline="0">
                    <a:solidFill>
                      <a:srgbClr val="000000"/>
                    </a:solidFill>
                    <a:latin typeface="Arial"/>
                    <a:ea typeface="Arial"/>
                    <a:cs typeface="Arial"/>
                  </a:defRPr>
                </a:pPr>
                <a:r>
                  <a:t>in billion pesos</a:t>
                </a:r>
              </a:p>
            </c:rich>
          </c:tx>
          <c:spPr>
            <a:noFill/>
            <a:ln w="25400">
              <a:noFill/>
            </a:ln>
          </c:spPr>
        </c:title>
        <c:numFmt formatCode="General" sourceLinked="1"/>
        <c:tickLblPos val="nextTo"/>
        <c:spPr>
          <a:ln w="3175">
            <a:solidFill>
              <a:srgbClr val="000000"/>
            </a:solidFill>
            <a:prstDash val="solid"/>
          </a:ln>
        </c:spPr>
        <c:txPr>
          <a:bodyPr rot="0" vert="horz"/>
          <a:lstStyle/>
          <a:p>
            <a:pPr>
              <a:defRPr sz="225" b="1" i="0" u="none" strike="noStrike" baseline="0">
                <a:solidFill>
                  <a:srgbClr val="000000"/>
                </a:solidFill>
                <a:latin typeface="Arial"/>
                <a:ea typeface="Arial"/>
                <a:cs typeface="Arial"/>
              </a:defRPr>
            </a:pPr>
            <a:endParaRPr lang="en-US"/>
          </a:p>
        </c:txPr>
        <c:crossAx val="91805184"/>
        <c:crosses val="autoZero"/>
        <c:crossBetween val="between"/>
      </c:valAx>
      <c:spPr>
        <a:noFill/>
        <a:ln w="25400">
          <a:noFill/>
        </a:ln>
      </c:spPr>
    </c:plotArea>
    <c:plotVisOnly val="1"/>
    <c:dispBlanksAs val="gap"/>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25" b="1" i="0" u="none" strike="noStrike" baseline="0">
                <a:solidFill>
                  <a:srgbClr val="000000"/>
                </a:solidFill>
                <a:latin typeface="Arial"/>
                <a:ea typeface="Arial"/>
                <a:cs typeface="Arial"/>
              </a:defRPr>
            </a:pPr>
            <a:r>
              <a:t>Figure 1b
Total Approved FDI
Sem1 2008 and Sem1 2009</a:t>
            </a:r>
          </a:p>
        </c:rich>
      </c:tx>
      <c:spPr>
        <a:noFill/>
        <a:ln w="25400">
          <a:noFill/>
        </a:ln>
      </c:spPr>
    </c:title>
    <c:plotArea>
      <c:layout/>
      <c:barChart>
        <c:barDir val="col"/>
        <c:grouping val="clustered"/>
        <c:ser>
          <c:idx val="0"/>
          <c:order val="0"/>
          <c:spPr>
            <a:solidFill>
              <a:srgbClr val="9999FF"/>
            </a:solidFill>
            <a:ln w="12700">
              <a:solidFill>
                <a:srgbClr val="000000"/>
              </a:solidFill>
              <a:prstDash val="solid"/>
            </a:ln>
          </c:spPr>
          <c:dPt>
            <c:idx val="0"/>
            <c:spPr>
              <a:solidFill>
                <a:srgbClr val="FFCC00"/>
              </a:solidFill>
              <a:ln w="12700">
                <a:solidFill>
                  <a:srgbClr val="000000"/>
                </a:solidFill>
                <a:prstDash val="solid"/>
              </a:ln>
            </c:spPr>
          </c:dPt>
          <c:dLbls>
            <c:spPr>
              <a:noFill/>
              <a:ln w="25400">
                <a:noFill/>
              </a:ln>
            </c:spPr>
            <c:txPr>
              <a:bodyPr/>
              <a:lstStyle/>
              <a:p>
                <a:pPr>
                  <a:defRPr sz="225" b="1" i="0" u="none" strike="noStrike" baseline="0">
                    <a:solidFill>
                      <a:srgbClr val="000000"/>
                    </a:solidFill>
                    <a:latin typeface="Arial"/>
                    <a:ea typeface="Arial"/>
                    <a:cs typeface="Arial"/>
                  </a:defRPr>
                </a:pPr>
                <a:endParaRPr lang="en-US"/>
              </a:p>
            </c:txPr>
            <c:showVal val="1"/>
          </c:dLbls>
          <c:cat>
            <c:numRef>
              <c:f>'1b-2'!#REF!</c:f>
              <c:numCache>
                <c:formatCode>General</c:formatCode>
                <c:ptCount val="1"/>
                <c:pt idx="0">
                  <c:v>1</c:v>
                </c:pt>
              </c:numCache>
            </c:numRef>
          </c:cat>
          <c:val>
            <c:numRef>
              <c:f>'1b-2'!#REF!</c:f>
              <c:numCache>
                <c:formatCode>General</c:formatCode>
                <c:ptCount val="1"/>
                <c:pt idx="0">
                  <c:v>1</c:v>
                </c:pt>
              </c:numCache>
            </c:numRef>
          </c:val>
        </c:ser>
        <c:axId val="92171648"/>
        <c:axId val="92177536"/>
      </c:barChart>
      <c:catAx>
        <c:axId val="92171648"/>
        <c:scaling>
          <c:orientation val="minMax"/>
        </c:scaling>
        <c:axPos val="b"/>
        <c:numFmt formatCode="General" sourceLinked="1"/>
        <c:tickLblPos val="nextTo"/>
        <c:spPr>
          <a:ln w="3175">
            <a:solidFill>
              <a:srgbClr val="000000"/>
            </a:solidFill>
            <a:prstDash val="solid"/>
          </a:ln>
        </c:spPr>
        <c:txPr>
          <a:bodyPr rot="0" vert="horz"/>
          <a:lstStyle/>
          <a:p>
            <a:pPr>
              <a:defRPr sz="225" b="1" i="0" u="none" strike="noStrike" baseline="0">
                <a:solidFill>
                  <a:srgbClr val="000000"/>
                </a:solidFill>
                <a:latin typeface="Arial"/>
                <a:ea typeface="Arial"/>
                <a:cs typeface="Arial"/>
              </a:defRPr>
            </a:pPr>
            <a:endParaRPr lang="en-US"/>
          </a:p>
        </c:txPr>
        <c:crossAx val="92177536"/>
        <c:crosses val="autoZero"/>
        <c:auto val="1"/>
        <c:lblAlgn val="ctr"/>
        <c:lblOffset val="100"/>
        <c:tickLblSkip val="1"/>
        <c:tickMarkSkip val="1"/>
      </c:catAx>
      <c:valAx>
        <c:axId val="92177536"/>
        <c:scaling>
          <c:orientation val="minMax"/>
        </c:scaling>
        <c:axPos val="l"/>
        <c:title>
          <c:tx>
            <c:rich>
              <a:bodyPr/>
              <a:lstStyle/>
              <a:p>
                <a:pPr>
                  <a:defRPr sz="225" b="1" i="0" u="none" strike="noStrike" baseline="0">
                    <a:solidFill>
                      <a:srgbClr val="000000"/>
                    </a:solidFill>
                    <a:latin typeface="Arial"/>
                    <a:ea typeface="Arial"/>
                    <a:cs typeface="Arial"/>
                  </a:defRPr>
                </a:pPr>
                <a:r>
                  <a:t>in billion pesos</a:t>
                </a:r>
              </a:p>
            </c:rich>
          </c:tx>
          <c:spPr>
            <a:noFill/>
            <a:ln w="25400">
              <a:noFill/>
            </a:ln>
          </c:spPr>
        </c:title>
        <c:numFmt formatCode="General" sourceLinked="1"/>
        <c:tickLblPos val="nextTo"/>
        <c:spPr>
          <a:ln w="3175">
            <a:solidFill>
              <a:srgbClr val="000000"/>
            </a:solidFill>
            <a:prstDash val="solid"/>
          </a:ln>
        </c:spPr>
        <c:txPr>
          <a:bodyPr rot="0" vert="horz"/>
          <a:lstStyle/>
          <a:p>
            <a:pPr>
              <a:defRPr sz="225" b="1" i="0" u="none" strike="noStrike" baseline="0">
                <a:solidFill>
                  <a:srgbClr val="000000"/>
                </a:solidFill>
                <a:latin typeface="Arial"/>
                <a:ea typeface="Arial"/>
                <a:cs typeface="Arial"/>
              </a:defRPr>
            </a:pPr>
            <a:endParaRPr lang="en-US"/>
          </a:p>
        </c:txPr>
        <c:crossAx val="92171648"/>
        <c:crosses val="autoZero"/>
        <c:crossBetween val="between"/>
      </c:valAx>
      <c:spPr>
        <a:noFill/>
        <a:ln w="25400">
          <a:noFill/>
        </a:ln>
      </c:spPr>
    </c:plotArea>
    <c:plotVisOnly val="1"/>
    <c:dispBlanksAs val="gap"/>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layout/>
      <c:spPr>
        <a:noFill/>
        <a:ln w="25400">
          <a:noFill/>
        </a:ln>
      </c:spPr>
    </c:title>
    <c:plotArea>
      <c:layout/>
      <c:lineChart>
        <c:grouping val="standard"/>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er>
        <c:marker val="1"/>
        <c:axId val="100807040"/>
        <c:axId val="100808960"/>
      </c:lineChart>
      <c:catAx>
        <c:axId val="100807040"/>
        <c:scaling>
          <c:orientation val="minMax"/>
        </c:scaling>
        <c:axPos val="b"/>
        <c:numFmt formatCode="General" sourceLinked="1"/>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00808960"/>
        <c:crosses val="autoZero"/>
        <c:auto val="1"/>
        <c:lblAlgn val="ctr"/>
        <c:lblOffset val="100"/>
        <c:tickLblSkip val="1"/>
        <c:tickMarkSkip val="1"/>
      </c:catAx>
      <c:valAx>
        <c:axId val="100808960"/>
        <c:scaling>
          <c:orientation val="minMax"/>
        </c:scaling>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layout/>
          <c:spPr>
            <a:noFill/>
            <a:ln w="25400">
              <a:noFill/>
            </a:ln>
          </c:spPr>
        </c:title>
        <c:numFmt formatCode="General" sourceLinked="1"/>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00807040"/>
        <c:crosses val="autoZero"/>
        <c:crossBetween val="between"/>
      </c:valAx>
      <c:spPr>
        <a:noFill/>
        <a:ln w="25400">
          <a:noFill/>
        </a:ln>
      </c:spPr>
    </c:plotArea>
    <c:plotVisOnly val="1"/>
    <c:dispBlanksAs val="gap"/>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layout/>
      <c:spPr>
        <a:noFill/>
        <a:ln w="25400">
          <a:noFill/>
        </a:ln>
      </c:spPr>
    </c:title>
    <c:plotArea>
      <c:layout/>
      <c:lineChart>
        <c:grouping val="standard"/>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er>
        <c:marker val="1"/>
        <c:axId val="100821248"/>
        <c:axId val="100834688"/>
      </c:lineChart>
      <c:catAx>
        <c:axId val="100821248"/>
        <c:scaling>
          <c:orientation val="minMax"/>
        </c:scaling>
        <c:axPos val="b"/>
        <c:numFmt formatCode="General" sourceLinked="1"/>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00834688"/>
        <c:crosses val="autoZero"/>
        <c:auto val="1"/>
        <c:lblAlgn val="ctr"/>
        <c:lblOffset val="100"/>
        <c:tickLblSkip val="1"/>
        <c:tickMarkSkip val="1"/>
      </c:catAx>
      <c:valAx>
        <c:axId val="100834688"/>
        <c:scaling>
          <c:orientation val="minMax"/>
        </c:scaling>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layout/>
          <c:spPr>
            <a:noFill/>
            <a:ln w="25400">
              <a:noFill/>
            </a:ln>
          </c:spPr>
        </c:title>
        <c:numFmt formatCode="General" sourceLinked="1"/>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00821248"/>
        <c:crosses val="autoZero"/>
        <c:crossBetween val="between"/>
      </c:valAx>
      <c:spPr>
        <a:noFill/>
        <a:ln w="25400">
          <a:noFill/>
        </a:ln>
      </c:spPr>
    </c:plotArea>
    <c:plotVisOnly val="1"/>
    <c:dispBlanksAs val="gap"/>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23926380368098166"/>
          <c:y val="0.1165707439723188"/>
          <c:w val="0.72699386503067509"/>
          <c:h val="0.72087552119048204"/>
        </c:manualLayout>
      </c:layout>
      <c:barChart>
        <c:barDir val="col"/>
        <c:grouping val="clustered"/>
        <c:ser>
          <c:idx val="0"/>
          <c:order val="0"/>
          <c:spPr>
            <a:solidFill>
              <a:srgbClr val="FFC000"/>
            </a:solidFill>
            <a:ln w="12700">
              <a:solidFill>
                <a:srgbClr val="000000"/>
              </a:solidFill>
              <a:prstDash val="solid"/>
            </a:ln>
          </c:spPr>
          <c:dPt>
            <c:idx val="1"/>
            <c:spPr>
              <a:pattFill prst="solidDmnd">
                <a:fgClr>
                  <a:srgbClr val="FFC000"/>
                </a:fgClr>
                <a:bgClr>
                  <a:srgbClr val="FFFFFF"/>
                </a:bgClr>
              </a:pattFill>
              <a:ln w="12700">
                <a:solidFill>
                  <a:srgbClr val="000000"/>
                </a:solidFill>
                <a:prstDash val="solid"/>
              </a:ln>
            </c:spPr>
          </c:dPt>
          <c:dLbls>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en-US"/>
              </a:p>
            </c:txPr>
            <c:showVal val="1"/>
          </c:dLbls>
          <c:cat>
            <c:strRef>
              <c:f>'1b-2'!$L$74:$M$74</c:f>
              <c:strCache>
                <c:ptCount val="2"/>
                <c:pt idx="0">
                  <c:v>Q1 
2014</c:v>
                </c:pt>
                <c:pt idx="1">
                  <c:v>Q1 
2015</c:v>
                </c:pt>
              </c:strCache>
            </c:strRef>
          </c:cat>
          <c:val>
            <c:numRef>
              <c:f>'1b-2'!$L$75:$M$75</c:f>
              <c:numCache>
                <c:formatCode>_(* #,##0.0_);_(* \(#,##0.0\);_(* "-"??_);_(@_)</c:formatCode>
                <c:ptCount val="2"/>
                <c:pt idx="0">
                  <c:v>37.413417262970867</c:v>
                </c:pt>
                <c:pt idx="1">
                  <c:v>21.816072331965657</c:v>
                </c:pt>
              </c:numCache>
            </c:numRef>
          </c:val>
        </c:ser>
        <c:axId val="92049408"/>
        <c:axId val="92050944"/>
      </c:barChart>
      <c:catAx>
        <c:axId val="92049408"/>
        <c:scaling>
          <c:orientation val="minMax"/>
        </c:scaling>
        <c:axPos val="b"/>
        <c:numFmt formatCode="General" sourceLinked="1"/>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92050944"/>
        <c:crosses val="autoZero"/>
        <c:auto val="1"/>
        <c:lblAlgn val="ctr"/>
        <c:lblOffset val="100"/>
        <c:tickLblSkip val="1"/>
        <c:tickMarkSkip val="1"/>
      </c:catAx>
      <c:valAx>
        <c:axId val="92050944"/>
        <c:scaling>
          <c:orientation val="minMax"/>
        </c:scaling>
        <c:axPos val="l"/>
        <c:title>
          <c:tx>
            <c:rich>
              <a:bodyPr/>
              <a:lstStyle/>
              <a:p>
                <a:pPr>
                  <a:defRPr sz="875" b="1" i="0" u="none" strike="noStrike" baseline="0">
                    <a:solidFill>
                      <a:srgbClr val="000000"/>
                    </a:solidFill>
                    <a:latin typeface="Arial"/>
                    <a:ea typeface="Arial"/>
                    <a:cs typeface="Arial"/>
                  </a:defRPr>
                </a:pPr>
                <a:r>
                  <a:rPr lang="en-US"/>
                  <a:t>in billion pesos</a:t>
                </a:r>
              </a:p>
            </c:rich>
          </c:tx>
          <c:layout>
            <c:manualLayout>
              <c:xMode val="edge"/>
              <c:yMode val="edge"/>
              <c:x val="1.0351761585357387E-2"/>
              <c:y val="0.42892278104876552"/>
            </c:manualLayout>
          </c:layout>
          <c:spPr>
            <a:noFill/>
            <a:ln w="25400">
              <a:noFill/>
            </a:ln>
          </c:spPr>
        </c:title>
        <c:numFmt formatCode="_(* #,##0.0_);_(* \(#,##0.0\);_(* &quot;-&quot;??_);_(@_)" sourceLinked="1"/>
        <c:tickLblPos val="nextTo"/>
        <c:spPr>
          <a:ln w="3175">
            <a:solidFill>
              <a:srgbClr val="000000"/>
            </a:solidFill>
            <a:prstDash val="solid"/>
          </a:ln>
        </c:spPr>
        <c:txPr>
          <a:bodyPr rot="0" vert="horz"/>
          <a:lstStyle/>
          <a:p>
            <a:pPr>
              <a:defRPr sz="900" b="1" i="0" u="none" strike="noStrike" baseline="0">
                <a:solidFill>
                  <a:srgbClr val="000000"/>
                </a:solidFill>
                <a:latin typeface="Arial"/>
                <a:ea typeface="Arial"/>
                <a:cs typeface="Arial"/>
              </a:defRPr>
            </a:pPr>
            <a:endParaRPr lang="en-US"/>
          </a:p>
        </c:txPr>
        <c:crossAx val="92049408"/>
        <c:crosses val="autoZero"/>
        <c:crossBetween val="between"/>
      </c:valAx>
      <c:spPr>
        <a:noFill/>
        <a:ln w="25400">
          <a:noFill/>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Arial"/>
                <a:ea typeface="Arial"/>
                <a:cs typeface="Arial"/>
              </a:defRPr>
            </a:pPr>
            <a:r>
              <a:rPr lang="en-US"/>
              <a:t>Figure 3
Total Approved FI by Country of Investor
First Quarter 2015</a:t>
            </a:r>
          </a:p>
        </c:rich>
      </c:tx>
      <c:layout>
        <c:manualLayout>
          <c:xMode val="edge"/>
          <c:yMode val="edge"/>
          <c:x val="0.31460496668685667"/>
          <c:y val="4.1120027061056497E-2"/>
        </c:manualLayout>
      </c:layout>
      <c:spPr>
        <a:noFill/>
        <a:ln w="25400">
          <a:noFill/>
        </a:ln>
      </c:spPr>
    </c:title>
    <c:view3D>
      <c:rotY val="20"/>
      <c:perspective val="0"/>
    </c:view3D>
    <c:plotArea>
      <c:layout>
        <c:manualLayout>
          <c:layoutTarget val="inner"/>
          <c:xMode val="edge"/>
          <c:yMode val="edge"/>
          <c:x val="0.23024597221789969"/>
          <c:y val="0.4535519125683059"/>
          <c:w val="0.55036855036855059"/>
          <c:h val="0.29180327868852457"/>
        </c:manualLayout>
      </c:layout>
      <c:pie3DChart>
        <c:varyColors val="1"/>
        <c:ser>
          <c:idx val="0"/>
          <c:order val="0"/>
          <c:dLbls>
            <c:dLbl>
              <c:idx val="4"/>
              <c:layout>
                <c:manualLayout>
                  <c:x val="-8.6826347305389281E-2"/>
                  <c:y val="-0.21225262049250218"/>
                </c:manualLayout>
              </c:layout>
              <c:dLblPos val="bestFit"/>
              <c:showCatName val="1"/>
              <c:showPercent val="1"/>
            </c:dLbl>
            <c:numFmt formatCode="#,##0.0" sourceLinked="0"/>
            <c:txPr>
              <a:bodyPr/>
              <a:lstStyle/>
              <a:p>
                <a:pPr>
                  <a:defRPr sz="1025" b="0" i="0" u="none" strike="noStrike" baseline="0">
                    <a:solidFill>
                      <a:srgbClr val="000000"/>
                    </a:solidFill>
                    <a:latin typeface="Arial"/>
                    <a:ea typeface="Arial"/>
                    <a:cs typeface="Arial"/>
                  </a:defRPr>
                </a:pPr>
                <a:endParaRPr lang="en-US"/>
              </a:p>
            </c:txPr>
            <c:showCatName val="1"/>
            <c:showPercent val="1"/>
            <c:showLeaderLines val="1"/>
          </c:dLbls>
          <c:cat>
            <c:strRef>
              <c:f>'1b-2'!$N$29:$N$38</c:f>
              <c:strCache>
                <c:ptCount val="10"/>
                <c:pt idx="0">
                  <c:v>Japan</c:v>
                </c:pt>
                <c:pt idx="1">
                  <c:v>Korea</c:v>
                </c:pt>
                <c:pt idx="2">
                  <c:v>USA</c:v>
                </c:pt>
                <c:pt idx="3">
                  <c:v>Singapore</c:v>
                </c:pt>
                <c:pt idx="4">
                  <c:v>British Virgin Islands</c:v>
                </c:pt>
                <c:pt idx="5">
                  <c:v>UK</c:v>
                </c:pt>
                <c:pt idx="6">
                  <c:v>Netherlands</c:v>
                </c:pt>
                <c:pt idx="7">
                  <c:v>India</c:v>
                </c:pt>
                <c:pt idx="8">
                  <c:v>China, People's Republic of</c:v>
                </c:pt>
                <c:pt idx="9">
                  <c:v>Others</c:v>
                </c:pt>
              </c:strCache>
            </c:strRef>
          </c:cat>
          <c:val>
            <c:numRef>
              <c:f>'1b-2'!$P$29:$P$38</c:f>
              <c:numCache>
                <c:formatCode>0.0%</c:formatCode>
                <c:ptCount val="10"/>
                <c:pt idx="0">
                  <c:v>0.32786670639142274</c:v>
                </c:pt>
                <c:pt idx="1">
                  <c:v>0.24646450402035025</c:v>
                </c:pt>
                <c:pt idx="2">
                  <c:v>7.7156072913970294E-2</c:v>
                </c:pt>
                <c:pt idx="3">
                  <c:v>7.3360975156145244E-2</c:v>
                </c:pt>
                <c:pt idx="4">
                  <c:v>6.9623177829056304E-2</c:v>
                </c:pt>
                <c:pt idx="5">
                  <c:v>5.5502802861917486E-2</c:v>
                </c:pt>
                <c:pt idx="6">
                  <c:v>5.228739521349126E-2</c:v>
                </c:pt>
                <c:pt idx="7">
                  <c:v>2.1921598571159308E-2</c:v>
                </c:pt>
                <c:pt idx="8">
                  <c:v>1.548294760749979E-2</c:v>
                </c:pt>
                <c:pt idx="9">
                  <c:v>6.0333819434987314E-2</c:v>
                </c:pt>
              </c:numCache>
            </c:numRef>
          </c:val>
        </c:ser>
      </c:pie3DChart>
      <c:spPr>
        <a:noFill/>
        <a:ln w="25400">
          <a:noFill/>
        </a:ln>
      </c:spPr>
    </c:plotArea>
    <c:plotVisOnly val="1"/>
    <c:dispBlanksAs val="zero"/>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0.75000000000000022" l="0.75000000000000022" r="0.75000000000000022" t="1" header="0" footer="0"/>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542925</xdr:colOff>
      <xdr:row>79</xdr:row>
      <xdr:rowOff>0</xdr:rowOff>
    </xdr:from>
    <xdr:to>
      <xdr:col>7</xdr:col>
      <xdr:colOff>781050</xdr:colOff>
      <xdr:row>79</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542925</xdr:colOff>
      <xdr:row>79</xdr:row>
      <xdr:rowOff>0</xdr:rowOff>
    </xdr:from>
    <xdr:to>
      <xdr:col>7</xdr:col>
      <xdr:colOff>781050</xdr:colOff>
      <xdr:row>79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54</xdr:row>
      <xdr:rowOff>0</xdr:rowOff>
    </xdr:from>
    <xdr:to>
      <xdr:col>9</xdr:col>
      <xdr:colOff>0</xdr:colOff>
      <xdr:row>54</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54</xdr:row>
      <xdr:rowOff>0</xdr:rowOff>
    </xdr:from>
    <xdr:to>
      <xdr:col>9</xdr:col>
      <xdr:colOff>0</xdr:colOff>
      <xdr:row>54</xdr:row>
      <xdr:rowOff>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78</xdr:row>
      <xdr:rowOff>0</xdr:rowOff>
    </xdr:from>
    <xdr:to>
      <xdr:col>14</xdr:col>
      <xdr:colOff>314325</xdr:colOff>
      <xdr:row>99</xdr:row>
      <xdr:rowOff>95250</xdr:rowOff>
    </xdr:to>
    <xdr:graphicFrame macro="">
      <xdr:nvGraphicFramePr>
        <xdr:cNvPr id="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0</xdr:colOff>
      <xdr:row>26</xdr:row>
      <xdr:rowOff>0</xdr:rowOff>
    </xdr:from>
    <xdr:to>
      <xdr:col>28</xdr:col>
      <xdr:colOff>285750</xdr:colOff>
      <xdr:row>47</xdr:row>
      <xdr:rowOff>142875</xdr:rowOff>
    </xdr:to>
    <xdr:graphicFrame macro="">
      <xdr:nvGraphicFramePr>
        <xdr:cNvPr id="7"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80"/>
  <sheetViews>
    <sheetView tabSelected="1" view="pageBreakPreview" zoomScaleNormal="70" zoomScaleSheetLayoutView="100" workbookViewId="0">
      <selection activeCell="A70" sqref="A70:J71"/>
    </sheetView>
  </sheetViews>
  <sheetFormatPr defaultColWidth="8.85546875" defaultRowHeight="12.75"/>
  <cols>
    <col min="1" max="1" width="16.28515625" style="2" customWidth="1"/>
    <col min="2" max="8" width="12" style="2" customWidth="1"/>
    <col min="9" max="9" width="11.28515625" style="2" customWidth="1"/>
    <col min="10" max="10" width="8.85546875" style="2" customWidth="1"/>
    <col min="11" max="13" width="11.5703125" style="1" customWidth="1"/>
    <col min="14" max="14" width="14.5703125" style="1" customWidth="1"/>
    <col min="15" max="15" width="17.85546875" style="1" customWidth="1"/>
    <col min="16" max="16384" width="8.85546875" style="1"/>
  </cols>
  <sheetData>
    <row r="1" spans="1:13" s="46" customFormat="1" ht="14.1" customHeight="1">
      <c r="A1" s="24" t="s">
        <v>53</v>
      </c>
      <c r="B1" s="141"/>
      <c r="C1" s="141"/>
      <c r="D1" s="141"/>
      <c r="E1" s="141"/>
      <c r="F1" s="141"/>
      <c r="G1" s="141"/>
      <c r="H1" s="141"/>
      <c r="I1" s="141"/>
      <c r="J1" s="141"/>
    </row>
    <row r="2" spans="1:13" s="46" customFormat="1" ht="14.1" customHeight="1">
      <c r="A2" s="19" t="s">
        <v>52</v>
      </c>
      <c r="B2" s="143"/>
      <c r="C2" s="143"/>
      <c r="D2" s="143"/>
      <c r="E2" s="143"/>
      <c r="F2" s="143"/>
      <c r="G2" s="143"/>
      <c r="H2" s="143"/>
      <c r="I2" s="143"/>
      <c r="J2" s="143"/>
    </row>
    <row r="3" spans="1:13" s="46" customFormat="1" ht="14.1" customHeight="1">
      <c r="A3" s="95" t="s">
        <v>51</v>
      </c>
      <c r="B3" s="143"/>
      <c r="C3" s="143"/>
      <c r="D3" s="143"/>
      <c r="E3" s="143"/>
      <c r="F3" s="143"/>
      <c r="G3" s="143"/>
      <c r="H3" s="143"/>
      <c r="I3" s="143"/>
      <c r="J3" s="143"/>
    </row>
    <row r="4" spans="1:13" s="46" customFormat="1" ht="14.1" customHeight="1">
      <c r="A4" s="142" t="s">
        <v>47</v>
      </c>
      <c r="B4" s="141"/>
      <c r="C4" s="141"/>
      <c r="D4" s="141"/>
      <c r="E4" s="141"/>
      <c r="F4" s="141"/>
      <c r="G4" s="141"/>
      <c r="H4" s="141"/>
      <c r="I4" s="141"/>
      <c r="J4" s="141"/>
    </row>
    <row r="5" spans="1:13" ht="14.1" customHeight="1" thickBot="1">
      <c r="A5" s="140"/>
      <c r="B5" s="139"/>
      <c r="C5" s="139"/>
      <c r="D5" s="139"/>
      <c r="E5" s="139"/>
      <c r="F5" s="139"/>
      <c r="G5" s="139"/>
      <c r="H5" s="139"/>
      <c r="I5" s="139"/>
      <c r="J5" s="139"/>
    </row>
    <row r="6" spans="1:13" s="46" customFormat="1" ht="15" customHeight="1">
      <c r="A6" s="71"/>
      <c r="B6" s="138" t="s">
        <v>15</v>
      </c>
      <c r="C6" s="90"/>
      <c r="D6" s="90"/>
      <c r="E6" s="90"/>
      <c r="F6" s="90"/>
      <c r="G6" s="90"/>
      <c r="H6" s="137" t="s">
        <v>14</v>
      </c>
      <c r="I6" s="136" t="s">
        <v>50</v>
      </c>
      <c r="J6" s="26"/>
    </row>
    <row r="7" spans="1:13" s="46" customFormat="1" ht="15" customHeight="1">
      <c r="A7" s="27" t="s">
        <v>16</v>
      </c>
      <c r="B7" s="135">
        <v>2014</v>
      </c>
      <c r="C7" s="84"/>
      <c r="D7" s="84"/>
      <c r="E7" s="84"/>
      <c r="F7" s="84"/>
      <c r="G7" s="82">
        <v>2015</v>
      </c>
      <c r="H7" s="134"/>
      <c r="I7" s="133"/>
      <c r="J7" s="26"/>
    </row>
    <row r="8" spans="1:13" s="46" customFormat="1" ht="15" customHeight="1" thickBot="1">
      <c r="A8" s="132"/>
      <c r="B8" s="131" t="s">
        <v>41</v>
      </c>
      <c r="C8" s="130" t="s">
        <v>44</v>
      </c>
      <c r="D8" s="130" t="s">
        <v>43</v>
      </c>
      <c r="E8" s="130" t="s">
        <v>42</v>
      </c>
      <c r="F8" s="130" t="s">
        <v>3</v>
      </c>
      <c r="G8" s="130" t="s">
        <v>41</v>
      </c>
      <c r="H8" s="129"/>
      <c r="I8" s="128"/>
      <c r="J8" s="26"/>
    </row>
    <row r="9" spans="1:13" s="46" customFormat="1" ht="5.0999999999999996" customHeight="1">
      <c r="A9" s="27"/>
      <c r="B9" s="71"/>
      <c r="C9" s="71"/>
      <c r="D9" s="71"/>
      <c r="E9" s="71"/>
      <c r="F9" s="71"/>
      <c r="G9" s="71"/>
      <c r="H9" s="70"/>
      <c r="I9" s="69"/>
      <c r="J9" s="26"/>
    </row>
    <row r="10" spans="1:13" s="46" customFormat="1" ht="14.45" customHeight="1">
      <c r="A10" s="24" t="s">
        <v>10</v>
      </c>
      <c r="B10" s="119">
        <v>0</v>
      </c>
      <c r="C10" s="119">
        <v>74.616269000000003</v>
      </c>
      <c r="D10" s="119">
        <v>155.62200000000001</v>
      </c>
      <c r="E10" s="119">
        <v>175.77772439999998</v>
      </c>
      <c r="F10" s="117">
        <f>SUM(B10:E10)</f>
        <v>406.01599339999996</v>
      </c>
      <c r="G10" s="118">
        <v>97.84</v>
      </c>
      <c r="H10" s="127">
        <f>(G10/$G$17)*100</f>
        <v>0.44847669420604863</v>
      </c>
      <c r="I10" s="120">
        <f>IFERROR((G10/B10-1)*100,0)</f>
        <v>0</v>
      </c>
      <c r="J10" s="115"/>
      <c r="L10" s="103"/>
      <c r="M10" s="103"/>
    </row>
    <row r="11" spans="1:13" s="46" customFormat="1" ht="15" customHeight="1">
      <c r="A11" s="126" t="s">
        <v>9</v>
      </c>
      <c r="B11" s="125">
        <v>4686.3886763250002</v>
      </c>
      <c r="C11" s="125">
        <v>6776.144921522</v>
      </c>
      <c r="D11" s="125">
        <v>1933.3809376255997</v>
      </c>
      <c r="E11" s="125">
        <v>23492.446198179987</v>
      </c>
      <c r="F11" s="124">
        <f>SUM(B11:E11)</f>
        <v>36888.360733652589</v>
      </c>
      <c r="G11" s="123">
        <v>2378.3448322949998</v>
      </c>
      <c r="H11" s="122">
        <f>(G11/$G$17)*100</f>
        <v>10.901801186321551</v>
      </c>
      <c r="I11" s="121">
        <f>IFERROR((G11/B11-1)*100,0)</f>
        <v>-49.249944967004652</v>
      </c>
      <c r="J11" s="115"/>
      <c r="L11" s="103"/>
      <c r="M11" s="103"/>
    </row>
    <row r="12" spans="1:13" s="46" customFormat="1" ht="15" customHeight="1">
      <c r="A12" s="24" t="s">
        <v>8</v>
      </c>
      <c r="B12" s="119">
        <v>36.862400000000001</v>
      </c>
      <c r="C12" s="119">
        <v>314.70000000000005</v>
      </c>
      <c r="D12" s="119">
        <v>228</v>
      </c>
      <c r="E12" s="119">
        <v>0</v>
      </c>
      <c r="F12" s="117">
        <f>SUM(B12:E12)</f>
        <v>579.56240000000003</v>
      </c>
      <c r="G12" s="118">
        <v>0</v>
      </c>
      <c r="H12" s="117">
        <f>(G12/$G$17)*100</f>
        <v>0</v>
      </c>
      <c r="I12" s="120">
        <v>0</v>
      </c>
      <c r="J12" s="115"/>
      <c r="L12" s="103"/>
      <c r="M12" s="103"/>
    </row>
    <row r="13" spans="1:13" s="46" customFormat="1" ht="15" customHeight="1">
      <c r="A13" s="114" t="s">
        <v>7</v>
      </c>
      <c r="B13" s="113">
        <v>358.63830395000002</v>
      </c>
      <c r="C13" s="113">
        <v>7582.1392465704002</v>
      </c>
      <c r="D13" s="113">
        <v>579.91889064475811</v>
      </c>
      <c r="E13" s="113">
        <v>449.66181729021503</v>
      </c>
      <c r="F13" s="112">
        <f>SUM(B13:E13)</f>
        <v>8970.3582584553733</v>
      </c>
      <c r="G13" s="111">
        <v>4636.4146148314376</v>
      </c>
      <c r="H13" s="110">
        <f>(G13/$G$17)*100</f>
        <v>21.252288424245844</v>
      </c>
      <c r="I13" s="109">
        <f>IFERROR((G13/B13-1)*100,0)</f>
        <v>1192.7828856445376</v>
      </c>
      <c r="J13" s="115"/>
      <c r="L13" s="103"/>
      <c r="M13" s="103"/>
    </row>
    <row r="14" spans="1:13" s="46" customFormat="1" ht="15" customHeight="1">
      <c r="A14" s="24" t="s">
        <v>6</v>
      </c>
      <c r="B14" s="119">
        <v>36.737062700000003</v>
      </c>
      <c r="C14" s="119">
        <v>14.41400949</v>
      </c>
      <c r="D14" s="119">
        <v>82.001662042000007</v>
      </c>
      <c r="E14" s="119">
        <v>208.716664667</v>
      </c>
      <c r="F14" s="117">
        <f>SUM(B14:E14)</f>
        <v>341.86939889899998</v>
      </c>
      <c r="G14" s="118">
        <v>88.57738350000001</v>
      </c>
      <c r="H14" s="117">
        <f>(G14/$G$17)*100</f>
        <v>0.4060189302279375</v>
      </c>
      <c r="I14" s="116">
        <f>IFERROR((G14/B14-1)*100,0)</f>
        <v>141.11177375103537</v>
      </c>
      <c r="J14" s="115"/>
      <c r="L14" s="103"/>
      <c r="M14" s="103"/>
    </row>
    <row r="15" spans="1:13" s="46" customFormat="1" ht="15" customHeight="1">
      <c r="A15" s="114" t="s">
        <v>5</v>
      </c>
      <c r="B15" s="113">
        <v>20976.413555786472</v>
      </c>
      <c r="C15" s="113">
        <v>21080.92852023261</v>
      </c>
      <c r="D15" s="113">
        <v>15210.116328073776</v>
      </c>
      <c r="E15" s="113">
        <v>70212.207801277211</v>
      </c>
      <c r="F15" s="112">
        <f>SUM(B15:E15)</f>
        <v>127479.66620537007</v>
      </c>
      <c r="G15" s="111">
        <v>14422.979401339222</v>
      </c>
      <c r="H15" s="110">
        <f>(G15/$G$17)*100</f>
        <v>66.111714253010518</v>
      </c>
      <c r="I15" s="109">
        <f>IFERROR((G15/B15-1)*100,0)</f>
        <v>-31.24191910604015</v>
      </c>
      <c r="J15" s="26"/>
      <c r="L15" s="103"/>
      <c r="M15" s="103"/>
    </row>
    <row r="16" spans="1:13" s="46" customFormat="1" ht="15" customHeight="1" thickBot="1">
      <c r="A16" s="108" t="s">
        <v>4</v>
      </c>
      <c r="B16" s="107">
        <v>11318.377264209399</v>
      </c>
      <c r="C16" s="107">
        <v>187.59431380000001</v>
      </c>
      <c r="D16" s="107">
        <v>124.46546432495802</v>
      </c>
      <c r="E16" s="107">
        <v>646.79847336659589</v>
      </c>
      <c r="F16" s="105">
        <f>SUM(B16:E16)</f>
        <v>12277.235515700953</v>
      </c>
      <c r="G16" s="106">
        <v>191.9161</v>
      </c>
      <c r="H16" s="105">
        <f>(G16/$G$17)*100</f>
        <v>0.87970051198811783</v>
      </c>
      <c r="I16" s="104">
        <f>IFERROR((G16/B16-1)*100,0)</f>
        <v>-98.304385023400215</v>
      </c>
      <c r="J16" s="26"/>
      <c r="L16" s="103"/>
      <c r="M16" s="103"/>
    </row>
    <row r="17" spans="1:16" s="46" customFormat="1" ht="15" customHeight="1" thickBot="1">
      <c r="A17" s="102" t="s">
        <v>3</v>
      </c>
      <c r="B17" s="101">
        <f>SUM(B10:B16)</f>
        <v>37413.41726297087</v>
      </c>
      <c r="C17" s="101">
        <f>SUM(C10:C16)</f>
        <v>36030.537280615012</v>
      </c>
      <c r="D17" s="101">
        <f>SUM(D10:D16)</f>
        <v>18313.505282711092</v>
      </c>
      <c r="E17" s="101">
        <f>SUM(E10:E16)</f>
        <v>95185.608679181008</v>
      </c>
      <c r="F17" s="100">
        <f>SUM(F10:F16)</f>
        <v>186943.06850547798</v>
      </c>
      <c r="G17" s="99">
        <f>SUM(G10:G16)</f>
        <v>21816.072331965657</v>
      </c>
      <c r="H17" s="98">
        <f>SUM(H10:H16)</f>
        <v>100.00000000000003</v>
      </c>
      <c r="I17" s="97">
        <f>IFERROR((G17/B17-1)*100,0)</f>
        <v>-41.689174825637622</v>
      </c>
      <c r="J17" s="26"/>
      <c r="K17" s="96"/>
    </row>
    <row r="18" spans="1:16" s="46" customFormat="1">
      <c r="A18" s="40"/>
      <c r="B18" s="49"/>
      <c r="C18" s="49"/>
      <c r="D18" s="49"/>
      <c r="E18" s="49"/>
      <c r="F18" s="49"/>
      <c r="G18" s="49"/>
      <c r="H18" s="48"/>
      <c r="I18" s="47"/>
      <c r="J18" s="26"/>
    </row>
    <row r="19" spans="1:16" s="46" customFormat="1">
      <c r="A19" s="40"/>
      <c r="B19" s="49"/>
      <c r="C19" s="49"/>
      <c r="D19" s="49"/>
      <c r="E19" s="49"/>
      <c r="F19" s="49"/>
      <c r="G19" s="49"/>
      <c r="H19" s="48"/>
      <c r="I19" s="47"/>
      <c r="J19" s="26"/>
    </row>
    <row r="20" spans="1:16" s="51" customFormat="1" ht="14.1" customHeight="1">
      <c r="A20" s="19" t="s">
        <v>49</v>
      </c>
      <c r="B20" s="26"/>
      <c r="C20" s="26"/>
      <c r="D20" s="26"/>
      <c r="E20" s="26"/>
      <c r="F20" s="26"/>
      <c r="G20" s="26"/>
      <c r="H20" s="26"/>
      <c r="I20" s="26"/>
    </row>
    <row r="21" spans="1:16" s="51" customFormat="1" ht="14.1" customHeight="1">
      <c r="A21" s="19" t="s">
        <v>48</v>
      </c>
      <c r="B21" s="26"/>
      <c r="C21" s="26"/>
      <c r="D21" s="26"/>
      <c r="E21" s="26"/>
      <c r="F21" s="26"/>
      <c r="G21" s="26"/>
      <c r="H21" s="26"/>
      <c r="I21" s="26"/>
    </row>
    <row r="22" spans="1:16" s="51" customFormat="1" ht="14.1" customHeight="1">
      <c r="A22" s="95" t="str">
        <f>'1b-2'!A3</f>
        <v>First Quarter 2014 to First Quarter 2015</v>
      </c>
      <c r="B22" s="26"/>
      <c r="C22" s="26"/>
      <c r="D22" s="26"/>
      <c r="E22" s="26"/>
      <c r="F22" s="26"/>
      <c r="G22" s="26"/>
      <c r="H22" s="26"/>
      <c r="I22" s="26"/>
    </row>
    <row r="23" spans="1:16" s="51" customFormat="1" ht="14.1" customHeight="1">
      <c r="A23" s="94" t="s">
        <v>47</v>
      </c>
      <c r="B23" s="26"/>
      <c r="C23" s="26"/>
      <c r="D23" s="26"/>
      <c r="E23" s="26"/>
      <c r="F23" s="26"/>
      <c r="G23" s="93"/>
      <c r="H23" s="26"/>
      <c r="I23" s="26"/>
    </row>
    <row r="24" spans="1:16" s="51" customFormat="1" ht="9" customHeight="1" thickBot="1">
      <c r="A24" s="26"/>
      <c r="B24" s="26"/>
      <c r="C24" s="26"/>
      <c r="D24" s="26"/>
      <c r="E24" s="26"/>
      <c r="F24" s="26"/>
      <c r="G24" s="26"/>
      <c r="H24" s="26"/>
      <c r="I24" s="26"/>
    </row>
    <row r="25" spans="1:16" s="51" customFormat="1">
      <c r="A25" s="92"/>
      <c r="B25" s="91" t="s">
        <v>15</v>
      </c>
      <c r="C25" s="90"/>
      <c r="D25" s="90"/>
      <c r="E25" s="90"/>
      <c r="F25" s="90"/>
      <c r="G25" s="90"/>
      <c r="H25" s="89" t="str">
        <f>H6</f>
        <v>Percent to Total Q1 2015</v>
      </c>
      <c r="I25" s="88" t="str">
        <f>I6</f>
        <v>Growth Rate
Q1 2014  - Q1 2015</v>
      </c>
      <c r="K25" s="51" t="s">
        <v>46</v>
      </c>
      <c r="L25" s="87">
        <f>L27+SUM(L38:L48)</f>
        <v>1316.2469688574383</v>
      </c>
    </row>
    <row r="26" spans="1:16" s="51" customFormat="1">
      <c r="A26" s="86" t="s">
        <v>45</v>
      </c>
      <c r="B26" s="85">
        <f>'1b-2'!B7:F7</f>
        <v>2014</v>
      </c>
      <c r="C26" s="84"/>
      <c r="D26" s="84"/>
      <c r="E26" s="84"/>
      <c r="F26" s="83"/>
      <c r="G26" s="82">
        <f>'1b-2'!G7</f>
        <v>2015</v>
      </c>
      <c r="H26" s="81"/>
      <c r="I26" s="80"/>
      <c r="K26" s="51" t="s">
        <v>3</v>
      </c>
      <c r="L26" s="73">
        <f>G50</f>
        <v>21816.072331965657</v>
      </c>
    </row>
    <row r="27" spans="1:16" s="51" customFormat="1" ht="13.5" thickBot="1">
      <c r="A27" s="79"/>
      <c r="B27" s="78" t="s">
        <v>41</v>
      </c>
      <c r="C27" s="77" t="s">
        <v>44</v>
      </c>
      <c r="D27" s="77" t="s">
        <v>43</v>
      </c>
      <c r="E27" s="78" t="s">
        <v>42</v>
      </c>
      <c r="F27" s="77" t="s">
        <v>3</v>
      </c>
      <c r="G27" s="76" t="s">
        <v>41</v>
      </c>
      <c r="H27" s="75"/>
      <c r="I27" s="74"/>
      <c r="K27" s="51" t="s">
        <v>20</v>
      </c>
      <c r="L27" s="73">
        <f>G49</f>
        <v>1035.5422211992518</v>
      </c>
    </row>
    <row r="28" spans="1:16" s="51" customFormat="1" ht="5.0999999999999996" customHeight="1">
      <c r="A28" s="72"/>
      <c r="B28" s="71"/>
      <c r="C28" s="71"/>
      <c r="D28" s="71"/>
      <c r="E28" s="71"/>
      <c r="F28" s="71"/>
      <c r="G28" s="71"/>
      <c r="H28" s="70"/>
      <c r="I28" s="69"/>
    </row>
    <row r="29" spans="1:16" s="51" customFormat="1" ht="15" customHeight="1">
      <c r="A29" s="60" t="s">
        <v>35</v>
      </c>
      <c r="B29" s="58">
        <v>1006.7978344523435</v>
      </c>
      <c r="C29" s="58">
        <v>203.04118806439996</v>
      </c>
      <c r="D29" s="58">
        <v>498.04450894649995</v>
      </c>
      <c r="E29" s="58">
        <v>741.4355367415601</v>
      </c>
      <c r="F29" s="59">
        <f>SUM(B29:E29)</f>
        <v>2449.3190682048034</v>
      </c>
      <c r="G29" s="58">
        <v>91.501744231200021</v>
      </c>
      <c r="H29" s="57">
        <f>(G29/$G$50)*100</f>
        <v>0.41942354626835615</v>
      </c>
      <c r="I29" s="57">
        <f>IFERROR((G29/B29-1)*100,0)</f>
        <v>-90.911606968148362</v>
      </c>
      <c r="J29" s="51">
        <f>RANK(G29,$G$29:$G$48,0)</f>
        <v>11</v>
      </c>
      <c r="K29" s="68" t="s">
        <v>36</v>
      </c>
      <c r="L29" s="61">
        <f>VLOOKUP(K29,$A$29:$G$49,7,0)</f>
        <v>7152.7637818786243</v>
      </c>
      <c r="M29" s="55">
        <f>L29/$L$26</f>
        <v>0.32786670639142268</v>
      </c>
      <c r="N29" s="68" t="str">
        <f>K29</f>
        <v>Japan</v>
      </c>
      <c r="O29" s="61">
        <f>VLOOKUP(N29,$A$29:$G$49,7,0)</f>
        <v>7152.7637818786243</v>
      </c>
      <c r="P29" s="67">
        <f>O29/$O$39</f>
        <v>0.32786670639142274</v>
      </c>
    </row>
    <row r="30" spans="1:16" s="51" customFormat="1" ht="15" customHeight="1">
      <c r="A30" s="62" t="s">
        <v>40</v>
      </c>
      <c r="B30" s="64">
        <v>325.43300743999998</v>
      </c>
      <c r="C30" s="64">
        <v>5459.1256000000003</v>
      </c>
      <c r="D30" s="64">
        <v>117.27049357000001</v>
      </c>
      <c r="E30" s="64">
        <v>1426.4310295095502</v>
      </c>
      <c r="F30" s="65">
        <f>SUM(B30:E30)</f>
        <v>7328.2601305195503</v>
      </c>
      <c r="G30" s="64">
        <v>1518.9042834999998</v>
      </c>
      <c r="H30" s="63">
        <f>(G30/$G$50)*100</f>
        <v>6.9623177829056289</v>
      </c>
      <c r="I30" s="63">
        <f>IFERROR((G30/B30-1)*100,0)</f>
        <v>366.73332107531837</v>
      </c>
      <c r="J30" s="51">
        <f>RANK(G30,$G$29:$G$48,0)</f>
        <v>5</v>
      </c>
      <c r="K30" s="60" t="s">
        <v>34</v>
      </c>
      <c r="L30" s="61">
        <f>VLOOKUP(K30,$A$29:$G$49,7,0)</f>
        <v>5376.8874469700004</v>
      </c>
      <c r="M30" s="55">
        <f>L30/$L$26</f>
        <v>0.24646450402035019</v>
      </c>
      <c r="N30" s="60" t="str">
        <f>K30</f>
        <v>Korea</v>
      </c>
      <c r="O30" s="61">
        <f>VLOOKUP(N30,$A$29:$G$49,7,0)</f>
        <v>5376.8874469700004</v>
      </c>
      <c r="P30" s="67">
        <f>O30/$O$39</f>
        <v>0.24646450402035025</v>
      </c>
    </row>
    <row r="31" spans="1:16" s="51" customFormat="1" ht="15" customHeight="1">
      <c r="A31" s="60" t="s">
        <v>37</v>
      </c>
      <c r="B31" s="58">
        <v>0</v>
      </c>
      <c r="C31" s="58">
        <v>34.43773187</v>
      </c>
      <c r="D31" s="58">
        <v>135.44418893260001</v>
      </c>
      <c r="E31" s="58">
        <v>187.9759346646</v>
      </c>
      <c r="F31" s="59">
        <f>SUM(B31:E31)</f>
        <v>357.85785546720001</v>
      </c>
      <c r="G31" s="58">
        <v>100.28692430428464</v>
      </c>
      <c r="H31" s="57">
        <f>(G31/$G$50)*100</f>
        <v>0.45969284836547225</v>
      </c>
      <c r="I31" s="57">
        <f>IFERROR((G31/B31-1)*100,0)</f>
        <v>0</v>
      </c>
      <c r="J31" s="51">
        <f>RANK(G31,$G$29:$G$48,0)</f>
        <v>10</v>
      </c>
      <c r="K31" s="60" t="s">
        <v>22</v>
      </c>
      <c r="L31" s="61">
        <f>VLOOKUP(K31,$A$29:$G$49,7,0)</f>
        <v>1683.2424675415919</v>
      </c>
      <c r="M31" s="55">
        <f>L31/$L$26</f>
        <v>7.7156072913970281E-2</v>
      </c>
      <c r="N31" s="60" t="str">
        <f>K31</f>
        <v>USA</v>
      </c>
      <c r="O31" s="61">
        <f>VLOOKUP(N31,$A$29:$G$49,7,0)</f>
        <v>1683.2424675415919</v>
      </c>
      <c r="P31" s="67">
        <f>O31/$O$39</f>
        <v>7.7156072913970294E-2</v>
      </c>
    </row>
    <row r="32" spans="1:16" s="51" customFormat="1" ht="15" customHeight="1">
      <c r="A32" s="62" t="s">
        <v>21</v>
      </c>
      <c r="B32" s="64">
        <v>0</v>
      </c>
      <c r="C32" s="64">
        <v>9978.8152500000015</v>
      </c>
      <c r="D32" s="64"/>
      <c r="E32" s="64">
        <v>5466.0060973336003</v>
      </c>
      <c r="F32" s="65">
        <f>SUM(B32:E32)</f>
        <v>15444.821347333602</v>
      </c>
      <c r="G32" s="64">
        <v>0</v>
      </c>
      <c r="H32" s="63">
        <f>(G32/$G$50)*100</f>
        <v>0</v>
      </c>
      <c r="I32" s="66">
        <f>IFERROR((G32/B32-1)*100,0)</f>
        <v>0</v>
      </c>
      <c r="J32" s="51">
        <f>RANK(G32,$G$29:$G$48,0)</f>
        <v>19</v>
      </c>
      <c r="K32" s="62" t="s">
        <v>30</v>
      </c>
      <c r="L32" s="61">
        <f>VLOOKUP(K32,$A$29:$G$49,7,0)</f>
        <v>1600.4483403500001</v>
      </c>
      <c r="M32" s="55"/>
      <c r="N32" s="62" t="str">
        <f>K32</f>
        <v>Singapore</v>
      </c>
      <c r="O32" s="61">
        <f>VLOOKUP(N32,$A$29:$G$49,7,0)</f>
        <v>1600.4483403500001</v>
      </c>
      <c r="P32" s="67">
        <f>O32/$O$39</f>
        <v>7.3360975156145244E-2</v>
      </c>
    </row>
    <row r="33" spans="1:16" s="51" customFormat="1" ht="15" customHeight="1">
      <c r="A33" s="68" t="s">
        <v>39</v>
      </c>
      <c r="B33" s="58">
        <v>9043.161498129999</v>
      </c>
      <c r="C33" s="58">
        <v>578.18840880000005</v>
      </c>
      <c r="D33" s="58">
        <v>534.5900922426481</v>
      </c>
      <c r="E33" s="58">
        <v>1320.4505617755001</v>
      </c>
      <c r="F33" s="59">
        <f>SUM(B33:E33)</f>
        <v>11476.390560948148</v>
      </c>
      <c r="G33" s="58">
        <v>337.77710491724997</v>
      </c>
      <c r="H33" s="57">
        <f>(G33/$G$50)*100</f>
        <v>1.5482947607499786</v>
      </c>
      <c r="I33" s="57">
        <f>IFERROR((G33/B33-1)*100,0)</f>
        <v>-96.264833874888794</v>
      </c>
      <c r="J33" s="51">
        <f>RANK(G33,$G$29:$G$48,0)</f>
        <v>9</v>
      </c>
      <c r="K33" s="62" t="s">
        <v>40</v>
      </c>
      <c r="L33" s="61">
        <f>VLOOKUP(K33,$A$29:$G$49,7,0)</f>
        <v>1518.9042834999998</v>
      </c>
      <c r="M33" s="55">
        <f>L33/$L$26</f>
        <v>6.962317782905629E-2</v>
      </c>
      <c r="N33" s="62" t="str">
        <f>K33</f>
        <v>British Virgin Islands</v>
      </c>
      <c r="O33" s="61">
        <f>VLOOKUP(N33,$A$29:$G$49,7,0)</f>
        <v>1518.9042834999998</v>
      </c>
      <c r="P33" s="67">
        <f>O33/$O$39</f>
        <v>6.9623177829056304E-2</v>
      </c>
    </row>
    <row r="34" spans="1:16" s="51" customFormat="1" ht="15" customHeight="1">
      <c r="A34" s="62" t="s">
        <v>29</v>
      </c>
      <c r="B34" s="64">
        <v>3.3749999999999996E-4</v>
      </c>
      <c r="C34" s="64">
        <v>771.29960070000004</v>
      </c>
      <c r="D34" s="64">
        <v>0.20321477800000001</v>
      </c>
      <c r="E34" s="64">
        <v>16.484098094350003</v>
      </c>
      <c r="F34" s="65">
        <f>SUM(B34:E34)</f>
        <v>787.98725107234998</v>
      </c>
      <c r="G34" s="64">
        <v>8.8720035337500001</v>
      </c>
      <c r="H34" s="63">
        <f>(G34/$G$50)*100</f>
        <v>4.066728143704601E-2</v>
      </c>
      <c r="I34" s="63">
        <f>IFERROR((G34/B34-1)*100,0)</f>
        <v>2628641.7877777782</v>
      </c>
      <c r="J34" s="51">
        <f>RANK(G34,$G$29:$G$48,0)</f>
        <v>15</v>
      </c>
      <c r="K34" s="62" t="s">
        <v>24</v>
      </c>
      <c r="L34" s="61">
        <f>VLOOKUP(K34,$A$29:$G$49,7,0)</f>
        <v>1210.8531618624222</v>
      </c>
      <c r="M34" s="55">
        <f>L34/$L$26</f>
        <v>5.5502802861917479E-2</v>
      </c>
      <c r="N34" s="62" t="str">
        <f>K34</f>
        <v>UK</v>
      </c>
      <c r="O34" s="61">
        <f>VLOOKUP(N34,$A$29:$G$49,7,0)</f>
        <v>1210.8531618624222</v>
      </c>
      <c r="P34" s="67">
        <f>O34/$O$39</f>
        <v>5.5502802861917486E-2</v>
      </c>
    </row>
    <row r="35" spans="1:16" s="51" customFormat="1" ht="15" customHeight="1">
      <c r="A35" s="60" t="s">
        <v>26</v>
      </c>
      <c r="B35" s="58">
        <v>12.908402519200001</v>
      </c>
      <c r="C35" s="58">
        <v>3.5065165000000005</v>
      </c>
      <c r="D35" s="58">
        <v>0</v>
      </c>
      <c r="E35" s="58">
        <v>538.2999596052</v>
      </c>
      <c r="F35" s="59">
        <f>SUM(B35:E35)</f>
        <v>554.71487862440006</v>
      </c>
      <c r="G35" s="58">
        <v>3.3593183999999998</v>
      </c>
      <c r="H35" s="57">
        <f>(G35/$G$50)*100</f>
        <v>1.5398364787587413E-2</v>
      </c>
      <c r="I35" s="57">
        <f>IFERROR((G35/B35-1)*100,0)</f>
        <v>-73.975723215918165</v>
      </c>
      <c r="J35" s="51">
        <f>RANK(G35,$G$29:$G$48,0)</f>
        <v>17</v>
      </c>
      <c r="K35" s="60" t="s">
        <v>31</v>
      </c>
      <c r="L35" s="61">
        <f>VLOOKUP(K35,$A$29:$G$49,7,0)</f>
        <v>1140.7055960276</v>
      </c>
      <c r="M35" s="55">
        <f>L35/$L$26</f>
        <v>5.2287395213491253E-2</v>
      </c>
      <c r="N35" s="60" t="str">
        <f>K35</f>
        <v>Netherlands</v>
      </c>
      <c r="O35" s="61">
        <f>VLOOKUP(N35,$A$29:$G$49,7,0)</f>
        <v>1140.7055960276</v>
      </c>
      <c r="P35" s="67">
        <f>O35/$O$39</f>
        <v>5.228739521349126E-2</v>
      </c>
    </row>
    <row r="36" spans="1:16" s="51" customFormat="1" ht="15" customHeight="1">
      <c r="A36" s="62" t="s">
        <v>32</v>
      </c>
      <c r="B36" s="64">
        <v>2622.4039999999995</v>
      </c>
      <c r="C36" s="64">
        <v>261.47998028400002</v>
      </c>
      <c r="D36" s="64">
        <v>454.42369646086354</v>
      </c>
      <c r="E36" s="64">
        <v>3506.7658908346775</v>
      </c>
      <c r="F36" s="65">
        <f>SUM(B36:E36)</f>
        <v>6845.0735675795404</v>
      </c>
      <c r="G36" s="64">
        <v>21.782867444052002</v>
      </c>
      <c r="H36" s="63">
        <f>(G36/$G$50)*100</f>
        <v>9.9847796214605489E-2</v>
      </c>
      <c r="I36" s="63">
        <f>IFERROR((G36/B36-1)*100,0)</f>
        <v>-99.169355009981217</v>
      </c>
      <c r="J36" s="51">
        <f>RANK(G36,$G$29:$G$48,0)</f>
        <v>13</v>
      </c>
      <c r="K36" s="60" t="s">
        <v>38</v>
      </c>
      <c r="L36" s="61">
        <f>VLOOKUP(K36,$A$29:$G$49,7,0)</f>
        <v>478.24318006072639</v>
      </c>
      <c r="M36" s="55">
        <f>L36/$L$26</f>
        <v>2.1921598571159304E-2</v>
      </c>
      <c r="N36" s="60" t="str">
        <f>K36</f>
        <v>India</v>
      </c>
      <c r="O36" s="61">
        <f>VLOOKUP(N36,$A$29:$G$49,7,0)</f>
        <v>478.24318006072639</v>
      </c>
      <c r="P36" s="67">
        <f>O36/$O$39</f>
        <v>2.1921598571159308E-2</v>
      </c>
    </row>
    <row r="37" spans="1:16" s="51" customFormat="1" ht="15" customHeight="1">
      <c r="A37" s="60" t="s">
        <v>28</v>
      </c>
      <c r="B37" s="58">
        <v>184.65101659999999</v>
      </c>
      <c r="C37" s="58">
        <v>147.39660075</v>
      </c>
      <c r="D37" s="58">
        <v>54.373374257999998</v>
      </c>
      <c r="E37" s="58">
        <v>730.0170245600001</v>
      </c>
      <c r="F37" s="59">
        <f>SUM(B37:E37)</f>
        <v>1116.4380161680001</v>
      </c>
      <c r="G37" s="58">
        <v>6.2780171611500002</v>
      </c>
      <c r="H37" s="57">
        <f>(G37/$G$50)*100</f>
        <v>2.8777027622663473E-2</v>
      </c>
      <c r="I37" s="57">
        <f>IFERROR((G37/B37-1)*100,0)</f>
        <v>-96.60006358115551</v>
      </c>
      <c r="J37" s="51">
        <f>RANK(G37,$G$29:$G$48,0)</f>
        <v>16</v>
      </c>
      <c r="K37" s="62" t="s">
        <v>39</v>
      </c>
      <c r="L37" s="61">
        <f>VLOOKUP(K37,$A$29:$G$49,7,0)</f>
        <v>337.77710491724997</v>
      </c>
      <c r="M37" s="55">
        <f>L37/$L$26</f>
        <v>1.5482947607499787E-2</v>
      </c>
      <c r="N37" s="62" t="str">
        <f>K37</f>
        <v>China, People's Republic of</v>
      </c>
      <c r="O37" s="61">
        <f>VLOOKUP(N37,$A$29:$G$49,7,0)</f>
        <v>337.77710491724997</v>
      </c>
      <c r="P37" s="67">
        <f>O37/$O$39</f>
        <v>1.548294760749979E-2</v>
      </c>
    </row>
    <row r="38" spans="1:16" s="51" customFormat="1" ht="15" customHeight="1">
      <c r="A38" s="62" t="s">
        <v>38</v>
      </c>
      <c r="B38" s="64">
        <v>63.342463404100002</v>
      </c>
      <c r="C38" s="64">
        <v>5.6588090040000007E-3</v>
      </c>
      <c r="D38" s="64">
        <v>17.173367773739997</v>
      </c>
      <c r="E38" s="64">
        <v>568.322601481275</v>
      </c>
      <c r="F38" s="65">
        <f>SUM(B38:E38)</f>
        <v>648.84409146811902</v>
      </c>
      <c r="G38" s="64">
        <v>478.24318006072639</v>
      </c>
      <c r="H38" s="63">
        <f>(G38/$G$50)*100</f>
        <v>2.1921598571159304</v>
      </c>
      <c r="I38" s="63">
        <f>IFERROR((G38/B38-1)*100,0)</f>
        <v>655.01196884264357</v>
      </c>
      <c r="J38" s="51">
        <f>RANK(G38,$G$29:$G$48,0)</f>
        <v>8</v>
      </c>
      <c r="K38" s="62" t="s">
        <v>37</v>
      </c>
      <c r="L38" s="61">
        <f>VLOOKUP(K38,$A$29:$G$49,7,0)</f>
        <v>100.28692430428464</v>
      </c>
      <c r="M38" s="55">
        <f>L38/$L$26</f>
        <v>4.5969284836547223E-3</v>
      </c>
      <c r="N38" s="51" t="s">
        <v>20</v>
      </c>
      <c r="O38" s="61">
        <f>L25</f>
        <v>1316.2469688574383</v>
      </c>
      <c r="P38" s="67">
        <f>O38/$O$39</f>
        <v>6.0333819434987314E-2</v>
      </c>
    </row>
    <row r="39" spans="1:16" s="51" customFormat="1" ht="15" customHeight="1">
      <c r="A39" s="60" t="s">
        <v>36</v>
      </c>
      <c r="B39" s="58">
        <v>8327.4029421793966</v>
      </c>
      <c r="C39" s="58">
        <v>2770.4364380067991</v>
      </c>
      <c r="D39" s="58">
        <v>3681.6142269910993</v>
      </c>
      <c r="E39" s="58">
        <v>20880.423841634671</v>
      </c>
      <c r="F39" s="59">
        <f>SUM(B39:E39)</f>
        <v>35659.877448811967</v>
      </c>
      <c r="G39" s="58">
        <v>7152.7637818786243</v>
      </c>
      <c r="H39" s="57">
        <f>(G39/$G$50)*100</f>
        <v>32.786670639142265</v>
      </c>
      <c r="I39" s="57">
        <f>IFERROR((G39/B39-1)*100,0)</f>
        <v>-14.105708207670242</v>
      </c>
      <c r="J39" s="51">
        <f>RANK(G39,$G$29:$G$48,0)</f>
        <v>1</v>
      </c>
      <c r="K39" s="60" t="s">
        <v>35</v>
      </c>
      <c r="L39" s="61">
        <f>VLOOKUP(K39,$A$29:$G$49,7,0)</f>
        <v>91.501744231200021</v>
      </c>
      <c r="M39" s="55">
        <f>L39/$L$26</f>
        <v>4.1942354626835618E-3</v>
      </c>
      <c r="N39" s="51" t="s">
        <v>3</v>
      </c>
      <c r="O39" s="61">
        <f>SUM(O29:O38)</f>
        <v>21816.072331965654</v>
      </c>
      <c r="P39" s="67">
        <f>O39/$O$39</f>
        <v>1</v>
      </c>
    </row>
    <row r="40" spans="1:16" s="51" customFormat="1" ht="15" customHeight="1">
      <c r="A40" s="62" t="s">
        <v>34</v>
      </c>
      <c r="B40" s="64">
        <v>173.11439185989997</v>
      </c>
      <c r="C40" s="64">
        <v>1348.3667369600003</v>
      </c>
      <c r="D40" s="64">
        <v>468.34308688110002</v>
      </c>
      <c r="E40" s="64">
        <v>2165.2491678320002</v>
      </c>
      <c r="F40" s="65">
        <f>SUM(B40:E40)</f>
        <v>4155.0733835330011</v>
      </c>
      <c r="G40" s="64">
        <v>5376.8874469700004</v>
      </c>
      <c r="H40" s="63">
        <f>(G40/$G$50)*100</f>
        <v>24.646450402035018</v>
      </c>
      <c r="I40" s="63">
        <f>IFERROR((G40/B40-1)*100,0)</f>
        <v>3005.9736797166297</v>
      </c>
      <c r="J40" s="51">
        <f>RANK(G40,$G$29:$G$48,0)</f>
        <v>2</v>
      </c>
      <c r="K40" s="62" t="s">
        <v>33</v>
      </c>
      <c r="L40" s="61">
        <f>VLOOKUP(K40,$A$29:$G$49,7,0)</f>
        <v>38.443169050000002</v>
      </c>
      <c r="M40" s="55"/>
    </row>
    <row r="41" spans="1:16" s="51" customFormat="1" ht="15" customHeight="1">
      <c r="A41" s="60" t="s">
        <v>33</v>
      </c>
      <c r="B41" s="58">
        <v>2.7610192000000005E-3</v>
      </c>
      <c r="C41" s="58">
        <v>150.01173230399999</v>
      </c>
      <c r="D41" s="58">
        <v>52.84</v>
      </c>
      <c r="E41" s="58">
        <v>148.20796867310003</v>
      </c>
      <c r="F41" s="59">
        <f>SUM(B41:E41)</f>
        <v>351.06246199630004</v>
      </c>
      <c r="G41" s="58">
        <v>38.443169050000002</v>
      </c>
      <c r="H41" s="57">
        <f>(G41/$G$50)*100</f>
        <v>0.17621489544509691</v>
      </c>
      <c r="I41" s="57">
        <f>IFERROR((G41/B41-1)*100,0)</f>
        <v>1392254.2817087253</v>
      </c>
      <c r="J41" s="51">
        <f>RANK(G41,$G$29:$G$48,0)</f>
        <v>12</v>
      </c>
      <c r="K41" s="62" t="s">
        <v>32</v>
      </c>
      <c r="L41" s="61">
        <f>VLOOKUP(K41,$A$29:$G$49,7,0)</f>
        <v>21.782867444052002</v>
      </c>
      <c r="M41" s="55"/>
    </row>
    <row r="42" spans="1:16" s="51" customFormat="1" ht="15" customHeight="1">
      <c r="A42" s="62" t="s">
        <v>31</v>
      </c>
      <c r="B42" s="64">
        <v>2848.1682901458794</v>
      </c>
      <c r="C42" s="64">
        <v>2536.6828734616001</v>
      </c>
      <c r="D42" s="64">
        <v>4444.0871657965999</v>
      </c>
      <c r="E42" s="64">
        <v>22955.108518550605</v>
      </c>
      <c r="F42" s="65">
        <f>SUM(B42:E42)</f>
        <v>32784.046847954683</v>
      </c>
      <c r="G42" s="64">
        <v>1140.7055960276</v>
      </c>
      <c r="H42" s="63">
        <f>(G42/$G$50)*100</f>
        <v>5.2287395213491257</v>
      </c>
      <c r="I42" s="63">
        <f>IFERROR((G42/B42-1)*100,0)</f>
        <v>-59.949501580569361</v>
      </c>
      <c r="J42" s="51">
        <f>RANK(G42,$G$29:$G$48,0)</f>
        <v>7</v>
      </c>
      <c r="K42" s="62" t="s">
        <v>27</v>
      </c>
      <c r="L42" s="61">
        <f>VLOOKUP(K42,$A$29:$G$49,7,0)</f>
        <v>9.7307035337500007</v>
      </c>
      <c r="M42" s="55"/>
    </row>
    <row r="43" spans="1:16" s="51" customFormat="1" ht="15" customHeight="1">
      <c r="A43" s="60" t="s">
        <v>30</v>
      </c>
      <c r="B43" s="58">
        <v>4257.3341841921419</v>
      </c>
      <c r="C43" s="58">
        <v>7780.2529068131998</v>
      </c>
      <c r="D43" s="58">
        <v>890.93110903999991</v>
      </c>
      <c r="E43" s="58">
        <v>1016.2942106195202</v>
      </c>
      <c r="F43" s="59">
        <f>SUM(B43:E43)</f>
        <v>13944.812410664863</v>
      </c>
      <c r="G43" s="58">
        <v>1600.4483403500001</v>
      </c>
      <c r="H43" s="57">
        <f>(G43/$G$50)*100</f>
        <v>7.3360975156145241</v>
      </c>
      <c r="I43" s="57">
        <f>IFERROR((G43/B43-1)*100,0)</f>
        <v>-62.407265412881927</v>
      </c>
      <c r="J43" s="51">
        <f>RANK(G43,$G$29:$G$48,0)</f>
        <v>4</v>
      </c>
      <c r="K43" s="60" t="s">
        <v>29</v>
      </c>
      <c r="L43" s="61">
        <f>VLOOKUP(K43,$A$29:$G$49,7,0)</f>
        <v>8.8720035337500001</v>
      </c>
      <c r="M43" s="55"/>
    </row>
    <row r="44" spans="1:16" s="51" customFormat="1" ht="15" customHeight="1">
      <c r="A44" s="62" t="s">
        <v>25</v>
      </c>
      <c r="B44" s="64">
        <v>166.247272404</v>
      </c>
      <c r="C44" s="64">
        <v>3.7159985136000002</v>
      </c>
      <c r="D44" s="64">
        <v>179.17210733600001</v>
      </c>
      <c r="E44" s="64">
        <v>1826.154482837256</v>
      </c>
      <c r="F44" s="65">
        <f>SUM(B44:E44)</f>
        <v>2175.289861090856</v>
      </c>
      <c r="G44" s="64">
        <v>0.45</v>
      </c>
      <c r="H44" s="63">
        <f>(G44/$G$50)*100</f>
        <v>2.0626994316508777E-3</v>
      </c>
      <c r="I44" s="63">
        <f>IFERROR((G44/B44-1)*100,0)</f>
        <v>-99.729318867315641</v>
      </c>
      <c r="J44" s="51">
        <f>RANK(G44,$G$29:$G$48,0)</f>
        <v>18</v>
      </c>
      <c r="K44" s="60" t="s">
        <v>28</v>
      </c>
      <c r="L44" s="61">
        <f>VLOOKUP(K44,$A$29:$G$49,7,0)</f>
        <v>6.2780171611500002</v>
      </c>
      <c r="M44" s="55"/>
    </row>
    <row r="45" spans="1:16" s="51" customFormat="1" ht="15" customHeight="1">
      <c r="A45" s="60" t="s">
        <v>27</v>
      </c>
      <c r="B45" s="58">
        <v>21.202978946790001</v>
      </c>
      <c r="C45" s="58">
        <v>895.16664495199996</v>
      </c>
      <c r="D45" s="58">
        <v>395.97001347610006</v>
      </c>
      <c r="E45" s="58">
        <v>1665.0906823340999</v>
      </c>
      <c r="F45" s="59">
        <f>SUM(B45:E45)</f>
        <v>2977.4303197089903</v>
      </c>
      <c r="G45" s="58">
        <v>9.7307035337500007</v>
      </c>
      <c r="H45" s="57">
        <f>(G45/$G$50)*100</f>
        <v>4.4603370330287363E-2</v>
      </c>
      <c r="I45" s="57">
        <f>IFERROR((G45/B45-1)*100,0)</f>
        <v>-54.106903760222956</v>
      </c>
      <c r="J45" s="51">
        <f>RANK(G45,$G$29:$G$48,0)</f>
        <v>14</v>
      </c>
      <c r="K45" s="60" t="s">
        <v>26</v>
      </c>
      <c r="L45" s="61">
        <f>VLOOKUP(K45,$A$29:$G$49,7,0)</f>
        <v>3.3593183999999998</v>
      </c>
      <c r="M45" s="55"/>
    </row>
    <row r="46" spans="1:16" s="51" customFormat="1" ht="15" customHeight="1">
      <c r="A46" s="62" t="s">
        <v>23</v>
      </c>
      <c r="B46" s="64">
        <v>237.27767414300001</v>
      </c>
      <c r="C46" s="64">
        <v>4.95E-4</v>
      </c>
      <c r="D46" s="64">
        <v>0</v>
      </c>
      <c r="E46" s="64">
        <v>9.1033000000000008</v>
      </c>
      <c r="F46" s="65">
        <f>SUM(B46:E46)</f>
        <v>246.381469143</v>
      </c>
      <c r="G46" s="64">
        <v>0</v>
      </c>
      <c r="H46" s="63">
        <f>(G46/$G$50)*100</f>
        <v>0</v>
      </c>
      <c r="I46" s="66">
        <v>0</v>
      </c>
      <c r="J46" s="51">
        <f>RANK(G46,$G$29:$G$48,0)</f>
        <v>19</v>
      </c>
      <c r="K46" s="62" t="s">
        <v>25</v>
      </c>
      <c r="L46" s="61">
        <f>VLOOKUP(K46,$A$29:$G$49,7,0)</f>
        <v>0.45</v>
      </c>
      <c r="M46" s="55"/>
    </row>
    <row r="47" spans="1:16" s="51" customFormat="1" ht="15" customHeight="1">
      <c r="A47" s="60" t="s">
        <v>24</v>
      </c>
      <c r="B47" s="58">
        <v>1486.2229793908</v>
      </c>
      <c r="C47" s="58">
        <v>19.163109970000001</v>
      </c>
      <c r="D47" s="58">
        <v>388.78831192603104</v>
      </c>
      <c r="E47" s="58">
        <v>5173.1424547561846</v>
      </c>
      <c r="F47" s="59">
        <f>SUM(B47:E47)</f>
        <v>7067.3168560430158</v>
      </c>
      <c r="G47" s="58">
        <v>1210.8531618624222</v>
      </c>
      <c r="H47" s="57">
        <f>(G47/$G$50)*100</f>
        <v>5.5502802861917475</v>
      </c>
      <c r="I47" s="57">
        <f>IFERROR((G47/B47-1)*100,0)</f>
        <v>-18.528163091735493</v>
      </c>
      <c r="J47" s="51">
        <f>RANK(G47,$G$29:$G$48,0)</f>
        <v>6</v>
      </c>
      <c r="K47" s="60" t="s">
        <v>23</v>
      </c>
      <c r="L47" s="61">
        <f>VLOOKUP(K47,$A$29:$G$49,7,0)</f>
        <v>0</v>
      </c>
      <c r="M47" s="55"/>
    </row>
    <row r="48" spans="1:16" s="51" customFormat="1" ht="15" customHeight="1">
      <c r="A48" s="62" t="s">
        <v>22</v>
      </c>
      <c r="B48" s="64">
        <v>3415.5809567369129</v>
      </c>
      <c r="C48" s="64">
        <v>1450.0527770264082</v>
      </c>
      <c r="D48" s="64">
        <v>2809.0618230735981</v>
      </c>
      <c r="E48" s="64">
        <v>9748.2833067874453</v>
      </c>
      <c r="F48" s="65">
        <f>SUM(B48:E48)</f>
        <v>17422.978863624365</v>
      </c>
      <c r="G48" s="64">
        <v>1683.2424675415919</v>
      </c>
      <c r="H48" s="63">
        <f>(G48/$G$50)*100</f>
        <v>7.7156072913970277</v>
      </c>
      <c r="I48" s="63">
        <f>IFERROR((G48/B48-1)*100,0)</f>
        <v>-50.718706748216455</v>
      </c>
      <c r="J48" s="51">
        <f>RANK(G48,$G$29:$G$48,0)</f>
        <v>3</v>
      </c>
      <c r="K48" s="62" t="s">
        <v>21</v>
      </c>
      <c r="L48" s="61">
        <f>VLOOKUP(K48,$A$29:$G$49,7,0)</f>
        <v>0</v>
      </c>
      <c r="M48" s="55"/>
    </row>
    <row r="49" spans="1:16" s="51" customFormat="1" ht="15" customHeight="1" thickBot="1">
      <c r="A49" s="60" t="s">
        <v>20</v>
      </c>
      <c r="B49" s="58">
        <v>3222.1642719072042</v>
      </c>
      <c r="C49" s="58">
        <v>1639.3910318299968</v>
      </c>
      <c r="D49" s="58">
        <v>3191.1745012282172</v>
      </c>
      <c r="E49" s="58">
        <v>15096.362010555808</v>
      </c>
      <c r="F49" s="59">
        <f>SUM(B49:E49)</f>
        <v>23149.091815521228</v>
      </c>
      <c r="G49" s="58">
        <v>1035.5422211992518</v>
      </c>
      <c r="H49" s="57">
        <f>(G49/$G$50)*100</f>
        <v>4.7466941135959653</v>
      </c>
      <c r="I49" s="57">
        <f>IFERROR((G49/B49-1)*100,0)</f>
        <v>-67.861904800207085</v>
      </c>
      <c r="L49" s="56"/>
      <c r="M49" s="55"/>
    </row>
    <row r="50" spans="1:16" s="51" customFormat="1" ht="15" customHeight="1" thickBot="1">
      <c r="A50" s="54" t="s">
        <v>3</v>
      </c>
      <c r="B50" s="53">
        <f>SUM(B29:B49)</f>
        <v>37413.41726297087</v>
      </c>
      <c r="C50" s="53">
        <f>SUM(C29:C49)</f>
        <v>36030.537280615012</v>
      </c>
      <c r="D50" s="53">
        <f>SUM(D29:D49)</f>
        <v>18313.505282711099</v>
      </c>
      <c r="E50" s="53">
        <f>SUM(E29:E49)</f>
        <v>95185.608679181008</v>
      </c>
      <c r="F50" s="53">
        <f>SUM(F29:F49)</f>
        <v>186943.06850547803</v>
      </c>
      <c r="G50" s="53">
        <f>SUM(G29:G49)</f>
        <v>21816.072331965657</v>
      </c>
      <c r="H50" s="52">
        <f>SUM(H29:H49)</f>
        <v>99.999999999999972</v>
      </c>
      <c r="I50" s="52">
        <f>IFERROR((G50/B50-1)*100,0)</f>
        <v>-41.689174825637622</v>
      </c>
    </row>
    <row r="51" spans="1:16" s="46" customFormat="1">
      <c r="A51" s="50"/>
      <c r="B51" s="49"/>
      <c r="C51" s="49"/>
      <c r="D51" s="49"/>
      <c r="E51" s="49"/>
      <c r="F51" s="49"/>
      <c r="G51" s="49"/>
      <c r="H51" s="48"/>
      <c r="I51" s="47"/>
      <c r="J51" s="26"/>
    </row>
    <row r="52" spans="1:16" s="36" customFormat="1" ht="11.25">
      <c r="A52" s="40" t="s">
        <v>19</v>
      </c>
      <c r="B52" s="45"/>
      <c r="C52" s="44"/>
      <c r="D52" s="43"/>
      <c r="E52" s="43"/>
      <c r="F52" s="43"/>
      <c r="G52" s="42"/>
      <c r="H52" s="41"/>
      <c r="I52" s="41"/>
      <c r="J52" s="41"/>
    </row>
    <row r="53" spans="1:16" s="36" customFormat="1" ht="11.25">
      <c r="A53" s="40" t="s">
        <v>18</v>
      </c>
      <c r="B53" s="39"/>
      <c r="C53" s="39"/>
      <c r="D53" s="39"/>
      <c r="E53" s="39"/>
      <c r="F53" s="39"/>
      <c r="G53" s="39"/>
      <c r="H53" s="39"/>
      <c r="I53" s="39"/>
      <c r="J53" s="39"/>
    </row>
    <row r="54" spans="1:16" s="36" customFormat="1" ht="12" customHeight="1">
      <c r="A54" s="35" t="s">
        <v>17</v>
      </c>
      <c r="B54" s="35"/>
      <c r="C54" s="35"/>
      <c r="D54" s="35"/>
      <c r="E54" s="35"/>
      <c r="F54" s="35"/>
      <c r="G54" s="35"/>
      <c r="H54" s="35"/>
      <c r="I54" s="35"/>
      <c r="J54" s="38"/>
      <c r="K54" s="37"/>
      <c r="L54" s="37"/>
      <c r="M54" s="37"/>
      <c r="N54" s="37"/>
      <c r="O54" s="37"/>
      <c r="P54" s="37"/>
    </row>
    <row r="55" spans="1:16" ht="20.25" customHeight="1">
      <c r="A55" s="35"/>
      <c r="B55" s="35"/>
      <c r="C55" s="35"/>
      <c r="D55" s="35"/>
      <c r="E55" s="35"/>
      <c r="F55" s="35"/>
      <c r="G55" s="35"/>
      <c r="H55" s="35"/>
      <c r="I55" s="35"/>
      <c r="K55" s="31" t="s">
        <v>16</v>
      </c>
      <c r="L55" s="34" t="s">
        <v>15</v>
      </c>
      <c r="M55" s="34"/>
      <c r="N55" s="33" t="s">
        <v>14</v>
      </c>
      <c r="O55" s="32" t="s">
        <v>13</v>
      </c>
      <c r="P55" s="2"/>
    </row>
    <row r="56" spans="1:16">
      <c r="K56" s="31"/>
      <c r="L56" s="30" t="s">
        <v>12</v>
      </c>
      <c r="M56" s="30" t="s">
        <v>11</v>
      </c>
      <c r="N56" s="29"/>
      <c r="O56" s="28"/>
      <c r="P56" s="2"/>
    </row>
    <row r="57" spans="1:16" ht="4.7" customHeight="1">
      <c r="K57" s="27"/>
      <c r="L57" s="26"/>
      <c r="M57" s="25"/>
      <c r="N57" s="25"/>
      <c r="O57" s="25"/>
      <c r="P57" s="2"/>
    </row>
    <row r="58" spans="1:16">
      <c r="K58" s="24" t="s">
        <v>10</v>
      </c>
      <c r="L58" s="18">
        <f>B10</f>
        <v>0</v>
      </c>
      <c r="M58" s="17">
        <f>G10</f>
        <v>97.84</v>
      </c>
      <c r="N58" s="16">
        <f>(M58/$M$65)*100</f>
        <v>0.44847669420604863</v>
      </c>
      <c r="O58" s="22">
        <v>0</v>
      </c>
      <c r="P58" s="2"/>
    </row>
    <row r="59" spans="1:16">
      <c r="K59" s="24" t="s">
        <v>9</v>
      </c>
      <c r="L59" s="18">
        <f>B11</f>
        <v>4686.3886763250002</v>
      </c>
      <c r="M59" s="17">
        <f>G11</f>
        <v>2378.3448322949998</v>
      </c>
      <c r="N59" s="16">
        <f>(M59/$M$65)*100</f>
        <v>10.901801186321551</v>
      </c>
      <c r="O59" s="20">
        <f>IFERROR((M59/L59-1)*100,0)</f>
        <v>-49.249944967004652</v>
      </c>
      <c r="P59" s="2"/>
    </row>
    <row r="60" spans="1:16">
      <c r="K60" s="24" t="s">
        <v>8</v>
      </c>
      <c r="L60" s="18">
        <f>B12</f>
        <v>36.862400000000001</v>
      </c>
      <c r="M60" s="17">
        <f>G12</f>
        <v>0</v>
      </c>
      <c r="N60" s="23">
        <f>(M60/$M$65)*100</f>
        <v>0</v>
      </c>
      <c r="O60" s="22">
        <v>0</v>
      </c>
      <c r="P60" s="2"/>
    </row>
    <row r="61" spans="1:16" ht="13.7" customHeight="1">
      <c r="K61" s="19" t="s">
        <v>7</v>
      </c>
      <c r="L61" s="18">
        <f>B13</f>
        <v>358.63830395000002</v>
      </c>
      <c r="M61" s="17">
        <f>G13</f>
        <v>4636.4146148314376</v>
      </c>
      <c r="N61" s="16">
        <f>(M61/$M$65)*100</f>
        <v>21.252288424245844</v>
      </c>
      <c r="O61" s="21">
        <f>IFERROR((M61/L61-1)*100,0)</f>
        <v>1192.7828856445376</v>
      </c>
      <c r="P61" s="2"/>
    </row>
    <row r="62" spans="1:16" ht="18" customHeight="1">
      <c r="K62" s="19" t="s">
        <v>6</v>
      </c>
      <c r="L62" s="18">
        <f>B14</f>
        <v>36.737062700000003</v>
      </c>
      <c r="M62" s="17">
        <f>G14</f>
        <v>88.57738350000001</v>
      </c>
      <c r="N62" s="16">
        <f>(M62/$M$65)*100</f>
        <v>0.4060189302279375</v>
      </c>
      <c r="O62" s="20">
        <f>IFERROR((M62/L62-1)*100,0)</f>
        <v>141.11177375103537</v>
      </c>
      <c r="P62" s="2"/>
    </row>
    <row r="63" spans="1:16">
      <c r="K63" s="19" t="s">
        <v>5</v>
      </c>
      <c r="L63" s="18">
        <f>B15</f>
        <v>20976.413555786472</v>
      </c>
      <c r="M63" s="17">
        <f>G15</f>
        <v>14422.979401339222</v>
      </c>
      <c r="N63" s="16">
        <f>(M63/$M$65)*100</f>
        <v>66.111714253010518</v>
      </c>
      <c r="O63" s="20">
        <f>IFERROR((M63/L63-1)*100,0)</f>
        <v>-31.24191910604015</v>
      </c>
      <c r="P63" s="2"/>
    </row>
    <row r="64" spans="1:16" ht="12.75" customHeight="1">
      <c r="K64" s="19" t="s">
        <v>4</v>
      </c>
      <c r="L64" s="18">
        <f>B16</f>
        <v>11318.377264209399</v>
      </c>
      <c r="M64" s="17">
        <f>G16</f>
        <v>191.9161</v>
      </c>
      <c r="N64" s="16">
        <f>(M64/$M$65)*100</f>
        <v>0.87970051198811783</v>
      </c>
      <c r="O64" s="15">
        <f>IFERROR((M64/L64-1)*100,0)</f>
        <v>-98.304385023400215</v>
      </c>
      <c r="P64" s="2"/>
    </row>
    <row r="65" spans="4:16" s="1" customFormat="1">
      <c r="D65" s="2"/>
      <c r="E65" s="2"/>
      <c r="F65" s="2"/>
      <c r="G65" s="2"/>
      <c r="H65" s="2"/>
      <c r="I65" s="2"/>
      <c r="J65" s="2"/>
      <c r="K65" s="14" t="s">
        <v>3</v>
      </c>
      <c r="L65" s="13">
        <f>SUM(L58:L64)</f>
        <v>37413.41726297087</v>
      </c>
      <c r="M65" s="13">
        <f>SUM(M58:M64)</f>
        <v>21816.072331965657</v>
      </c>
      <c r="N65" s="12">
        <f>SUM(N58:N64)</f>
        <v>100.00000000000003</v>
      </c>
      <c r="O65" s="11">
        <f>IFERROR((M65/L65-1)*100,0)</f>
        <v>-41.689174825637622</v>
      </c>
      <c r="P65" s="2"/>
    </row>
    <row r="66" spans="4:16" s="1" customFormat="1">
      <c r="D66" s="2"/>
      <c r="E66" s="2"/>
      <c r="F66" s="2"/>
      <c r="G66" s="2"/>
      <c r="H66" s="2"/>
      <c r="I66" s="2"/>
      <c r="J66" s="2"/>
      <c r="K66" s="2"/>
      <c r="L66" s="2"/>
      <c r="M66" s="2"/>
      <c r="N66" s="2"/>
      <c r="O66" s="2"/>
    </row>
    <row r="67" spans="4:16" s="1" customFormat="1">
      <c r="D67" s="2"/>
      <c r="E67" s="2"/>
      <c r="F67" s="2"/>
      <c r="G67" s="2"/>
      <c r="H67" s="2"/>
      <c r="I67" s="2"/>
      <c r="J67" s="2"/>
      <c r="K67" s="2"/>
      <c r="L67" s="2"/>
      <c r="M67" s="2"/>
      <c r="N67" s="2"/>
      <c r="O67" s="2"/>
    </row>
    <row r="69" spans="4:16" s="1" customFormat="1">
      <c r="D69" s="3"/>
      <c r="E69" s="3"/>
      <c r="F69" s="3"/>
      <c r="G69" s="3"/>
      <c r="H69" s="2"/>
      <c r="I69" s="2"/>
      <c r="J69" s="2"/>
    </row>
    <row r="70" spans="4:16" s="1" customFormat="1">
      <c r="D70" s="7"/>
      <c r="E70" s="8"/>
      <c r="F70" s="8"/>
      <c r="G70" s="7"/>
      <c r="H70" s="2"/>
      <c r="I70" s="2"/>
      <c r="J70" s="2"/>
    </row>
    <row r="71" spans="4:16" s="1" customFormat="1">
      <c r="D71" s="7"/>
      <c r="E71" s="8"/>
      <c r="F71" s="8"/>
      <c r="G71" s="7"/>
      <c r="H71" s="2"/>
      <c r="I71" s="2"/>
      <c r="J71" s="2"/>
    </row>
    <row r="72" spans="4:16" s="1" customFormat="1">
      <c r="D72" s="7"/>
      <c r="E72" s="10"/>
      <c r="F72" s="10"/>
      <c r="G72" s="7"/>
      <c r="H72" s="2"/>
      <c r="I72" s="2"/>
      <c r="J72" s="2"/>
    </row>
    <row r="73" spans="4:16" s="1" customFormat="1">
      <c r="D73" s="7"/>
      <c r="E73" s="9"/>
      <c r="F73" s="9"/>
      <c r="G73" s="7"/>
      <c r="H73" s="2"/>
      <c r="I73" s="2"/>
      <c r="J73" s="2"/>
      <c r="L73" s="1" t="s">
        <v>2</v>
      </c>
    </row>
    <row r="74" spans="4:16" s="1" customFormat="1" ht="25.5">
      <c r="D74" s="7"/>
      <c r="E74" s="8"/>
      <c r="F74" s="8"/>
      <c r="G74" s="7"/>
      <c r="H74" s="2"/>
      <c r="I74" s="2"/>
      <c r="J74" s="2"/>
      <c r="L74" s="6" t="s">
        <v>1</v>
      </c>
      <c r="M74" s="6" t="s">
        <v>0</v>
      </c>
    </row>
    <row r="75" spans="4:16" s="1" customFormat="1">
      <c r="D75" s="3"/>
      <c r="E75" s="5"/>
      <c r="F75" s="5"/>
      <c r="G75" s="3"/>
      <c r="H75" s="2"/>
      <c r="I75" s="2"/>
      <c r="J75" s="2"/>
      <c r="L75" s="4">
        <f>B17/1000</f>
        <v>37.413417262970867</v>
      </c>
      <c r="M75" s="4">
        <f>G17/1000</f>
        <v>21.816072331965657</v>
      </c>
    </row>
    <row r="76" spans="4:16" s="1" customFormat="1">
      <c r="D76" s="3"/>
      <c r="E76" s="3"/>
      <c r="F76" s="3"/>
      <c r="G76" s="3"/>
      <c r="H76" s="2"/>
      <c r="I76" s="2"/>
      <c r="J76" s="2"/>
    </row>
    <row r="77" spans="4:16" s="1" customFormat="1">
      <c r="D77" s="3"/>
      <c r="E77" s="3"/>
      <c r="F77" s="3"/>
      <c r="G77" s="3"/>
      <c r="H77" s="2"/>
      <c r="I77" s="2"/>
      <c r="J77" s="2"/>
    </row>
    <row r="78" spans="4:16" s="1" customFormat="1">
      <c r="D78" s="3"/>
      <c r="E78" s="3"/>
      <c r="F78" s="3"/>
      <c r="G78" s="3"/>
      <c r="H78" s="2"/>
      <c r="I78" s="2"/>
      <c r="J78" s="2"/>
    </row>
    <row r="79" spans="4:16" s="1" customFormat="1" ht="12.75" hidden="1" customHeight="1">
      <c r="D79" s="3"/>
      <c r="E79" s="3"/>
      <c r="F79" s="3"/>
      <c r="G79" s="3"/>
      <c r="H79" s="2"/>
      <c r="I79" s="2"/>
      <c r="J79" s="2"/>
    </row>
    <row r="80" spans="4:16" s="1" customFormat="1" ht="12.75" hidden="1" customHeight="1">
      <c r="D80" s="2"/>
      <c r="E80" s="2"/>
      <c r="F80" s="2"/>
      <c r="G80" s="2"/>
      <c r="H80" s="2"/>
      <c r="I80" s="2"/>
      <c r="J80" s="2"/>
    </row>
  </sheetData>
  <mergeCells count="13">
    <mergeCell ref="B26:F26"/>
    <mergeCell ref="B25:G25"/>
    <mergeCell ref="H25:H27"/>
    <mergeCell ref="O55:O56"/>
    <mergeCell ref="L55:M55"/>
    <mergeCell ref="I6:I8"/>
    <mergeCell ref="N55:N56"/>
    <mergeCell ref="B7:F7"/>
    <mergeCell ref="A54:I55"/>
    <mergeCell ref="K55:K56"/>
    <mergeCell ref="H6:H8"/>
    <mergeCell ref="B6:G6"/>
    <mergeCell ref="I25:I27"/>
  </mergeCells>
  <printOptions horizontalCentered="1"/>
  <pageMargins left="0.5" right="0.5" top="0.75" bottom="0.5" header="0" footer="0"/>
  <pageSetup paperSize="9" scale="84" fitToHeight="0" orientation="portrait" useFirstPageNumber="1" r:id="rId1"/>
  <headerFooter alignWithMargins="0">
    <oddFooter>&amp;R&amp;9 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1b-2</vt:lpstr>
      <vt:lpstr>'1b-2'!Print_Area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dcterms:created xsi:type="dcterms:W3CDTF">2016-08-23T08:57:39Z</dcterms:created>
  <dcterms:modified xsi:type="dcterms:W3CDTF">2016-08-23T08:57:48Z</dcterms:modified>
</cp:coreProperties>
</file>