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" sheetId="1" r:id="rId1"/>
  </sheets>
  <externalReferences>
    <externalReference r:id="rId2"/>
  </externalReferences>
  <definedNames>
    <definedName name="_xlnm.Print_Area" localSheetId="0">'2'!$A$1:$I$69</definedName>
  </definedNames>
  <calcPr calcId="144525"/>
</workbook>
</file>

<file path=xl/calcChain.xml><?xml version="1.0" encoding="utf-8"?>
<calcChain xmlns="http://schemas.openxmlformats.org/spreadsheetml/2006/main">
  <c r="A3" i="1" l="1"/>
  <c r="H6" i="1"/>
  <c r="I6" i="1"/>
  <c r="B8" i="1"/>
  <c r="C8" i="1"/>
  <c r="D8" i="1"/>
  <c r="E8" i="1"/>
  <c r="F10" i="1"/>
  <c r="I10" i="1"/>
  <c r="M10" i="1"/>
  <c r="F11" i="1"/>
  <c r="I11" i="1"/>
  <c r="M11" i="1"/>
  <c r="F12" i="1"/>
  <c r="I12" i="1"/>
  <c r="M12" i="1"/>
  <c r="F13" i="1"/>
  <c r="I13" i="1"/>
  <c r="M13" i="1"/>
  <c r="I14" i="1"/>
  <c r="F15" i="1"/>
  <c r="F32" i="1" s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L21" i="1"/>
  <c r="M14" i="1" s="1"/>
  <c r="M21" i="1"/>
  <c r="F22" i="1"/>
  <c r="I22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L31" i="1"/>
  <c r="M24" i="1" s="1"/>
  <c r="B32" i="1"/>
  <c r="C32" i="1"/>
  <c r="D32" i="1"/>
  <c r="E32" i="1"/>
  <c r="G32" i="1"/>
  <c r="H10" i="1" s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H30" i="1" l="1"/>
  <c r="H28" i="1"/>
  <c r="H26" i="1"/>
  <c r="H24" i="1"/>
  <c r="M30" i="1"/>
  <c r="M29" i="1"/>
  <c r="M28" i="1"/>
  <c r="M27" i="1"/>
  <c r="M26" i="1"/>
  <c r="M31" i="1" s="1"/>
  <c r="M25" i="1"/>
  <c r="H21" i="1"/>
  <c r="H20" i="1"/>
  <c r="H19" i="1"/>
  <c r="H18" i="1"/>
  <c r="H17" i="1"/>
  <c r="H16" i="1"/>
  <c r="H15" i="1"/>
  <c r="H14" i="1"/>
  <c r="H23" i="1"/>
  <c r="H31" i="1"/>
  <c r="H29" i="1"/>
  <c r="H27" i="1"/>
  <c r="H25" i="1"/>
  <c r="M20" i="1"/>
  <c r="M19" i="1"/>
  <c r="M18" i="1"/>
  <c r="M17" i="1"/>
  <c r="M16" i="1"/>
  <c r="M15" i="1"/>
  <c r="I32" i="1"/>
  <c r="H22" i="1"/>
  <c r="H13" i="1"/>
  <c r="H12" i="1"/>
  <c r="H32" i="1" s="1"/>
  <c r="H11" i="1"/>
</calcChain>
</file>

<file path=xl/sharedStrings.xml><?xml version="1.0" encoding="utf-8"?>
<sst xmlns="http://schemas.openxmlformats.org/spreadsheetml/2006/main" count="73" uniqueCount="34">
  <si>
    <t xml:space="preserve">Sources of basic data: Board of Investments (BOI), Clark Development Corporation (CDC) 
 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</si>
  <si>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</si>
  <si>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</si>
  <si>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Total</t>
  </si>
  <si>
    <t>total</t>
  </si>
  <si>
    <t>Others</t>
  </si>
  <si>
    <t>India</t>
  </si>
  <si>
    <t>USA</t>
  </si>
  <si>
    <t>Singapore</t>
  </si>
  <si>
    <t>UK</t>
  </si>
  <si>
    <t>Taiwan</t>
  </si>
  <si>
    <t>-</t>
  </si>
  <si>
    <t>Switzerland</t>
  </si>
  <si>
    <t>Korea</t>
  </si>
  <si>
    <t>Japan</t>
  </si>
  <si>
    <t>Mexico</t>
  </si>
  <si>
    <t>Malaysia</t>
  </si>
  <si>
    <t>Australia</t>
  </si>
  <si>
    <t>Hongkong</t>
  </si>
  <si>
    <t>Germany</t>
  </si>
  <si>
    <t>France</t>
  </si>
  <si>
    <t>China, People's Republic of</t>
  </si>
  <si>
    <t>Cayman Islands</t>
  </si>
  <si>
    <t>Canada</t>
  </si>
  <si>
    <t>British Virgin Islands</t>
  </si>
  <si>
    <t>Bermuda</t>
  </si>
  <si>
    <t>Belgium</t>
  </si>
  <si>
    <t>Bahamas</t>
  </si>
  <si>
    <t>Q1</t>
  </si>
  <si>
    <t>Country</t>
  </si>
  <si>
    <t>Approved FDI</t>
  </si>
  <si>
    <t>(in million pesos)</t>
  </si>
  <si>
    <t>Total Approved Foreign Direct Investments by Country of Investor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</si>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</sst>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#,##0.0_);[Red]\(#,##0.0\)"/>
    <numFmt numFmtId="167" formatCode="#,##0;[Red]#,##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164" fontId="2" fillId="2" borderId="0" xfId="1" applyNumberFormat="1" applyFont="1" applyFill="1" applyAlignment="1">
      <alignment horizontal="right"/>
    </xf>
    <xf numFmtId="165" fontId="6" fillId="2" borderId="0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0" fontId="7" fillId="2" borderId="0" xfId="0" applyFont="1" applyFill="1" applyBorder="1" applyAlignment="1"/>
    <xf numFmtId="3" fontId="8" fillId="2" borderId="0" xfId="0" quotePrefix="1" applyNumberFormat="1" applyFont="1" applyFill="1" applyBorder="1" applyAlignment="1"/>
    <xf numFmtId="165" fontId="9" fillId="2" borderId="0" xfId="0" quotePrefix="1" applyNumberFormat="1" applyFont="1" applyFill="1" applyBorder="1" applyAlignment="1"/>
    <xf numFmtId="3" fontId="9" fillId="2" borderId="0" xfId="0" applyNumberFormat="1" applyFont="1" applyFill="1" applyBorder="1" applyAlignment="1"/>
    <xf numFmtId="165" fontId="9" fillId="2" borderId="0" xfId="0" applyNumberFormat="1" applyFont="1" applyFill="1" applyBorder="1"/>
    <xf numFmtId="165" fontId="9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164" fontId="2" fillId="2" borderId="0" xfId="1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6" fontId="6" fillId="3" borderId="0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166" fontId="6" fillId="3" borderId="0" xfId="1" applyNumberFormat="1" applyFont="1" applyFill="1" applyAlignment="1">
      <alignment horizontal="right" vertical="center"/>
    </xf>
    <xf numFmtId="165" fontId="6" fillId="3" borderId="0" xfId="0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Alignment="1">
      <alignment horizontal="right" vertical="center"/>
    </xf>
    <xf numFmtId="166" fontId="2" fillId="3" borderId="0" xfId="1" quotePrefix="1" applyNumberFormat="1" applyFont="1" applyFill="1" applyAlignment="1">
      <alignment horizontal="center" vertical="center"/>
    </xf>
    <xf numFmtId="166" fontId="6" fillId="3" borderId="0" xfId="1" applyNumberFormat="1" applyFont="1" applyFill="1" applyAlignment="1">
      <alignment horizontal="center" vertical="center"/>
    </xf>
    <xf numFmtId="166" fontId="2" fillId="2" borderId="0" xfId="1" quotePrefix="1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
Total Approved FDIs by Country of Investor
First Quarter 2011</a:t>
            </a:r>
          </a:p>
        </c:rich>
      </c:tx>
      <c:layout>
        <c:manualLayout>
          <c:xMode val="edge"/>
          <c:yMode val="edge"/>
          <c:x val="0.29806259314456035"/>
          <c:y val="6.33948977236741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85692995529062"/>
          <c:y val="0.2924341218408939"/>
          <c:w val="0.66766020864381526"/>
          <c:h val="0.364008906906846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872185127380683E-2"/>
                  <c:y val="-9.142532553857098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675440346409708E-3"/>
                  <c:y val="-5.165506718327928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692987705895855E-2"/>
                  <c:y val="-0.11847993293291013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443765132935119E-2"/>
                  <c:y val="1.494552704854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094472542646037"/>
                  <c:y val="3.7949636983679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2782660736707429E-2"/>
                  <c:y val="0.102947225728349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5096752995294363E-2"/>
                  <c:y val="0.168534100807328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2923164783239679E-2"/>
                  <c:y val="0.12763422362678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2087376931832822E-2"/>
                  <c:y val="0.128619468569325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7380835592272276"/>
                  <c:y val="0.19701694324360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5558867362146055E-2"/>
                  <c:y val="1.5171563997403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'2'!$K$10:$K$20</c:f>
              <c:strCache>
                <c:ptCount val="11"/>
                <c:pt idx="0">
                  <c:v>USA</c:v>
                </c:pt>
                <c:pt idx="1">
                  <c:v>Japan</c:v>
                </c:pt>
                <c:pt idx="2">
                  <c:v>Korea</c:v>
                </c:pt>
                <c:pt idx="3">
                  <c:v>Others</c:v>
                </c:pt>
                <c:pt idx="4">
                  <c:v>Taiwan</c:v>
                </c:pt>
                <c:pt idx="5">
                  <c:v>Singapore</c:v>
                </c:pt>
                <c:pt idx="6">
                  <c:v>India</c:v>
                </c:pt>
                <c:pt idx="7">
                  <c:v>Hongkong</c:v>
                </c:pt>
                <c:pt idx="8">
                  <c:v>UK</c:v>
                </c:pt>
                <c:pt idx="9">
                  <c:v>Switzerland</c:v>
                </c:pt>
                <c:pt idx="10">
                  <c:v>Australia</c:v>
                </c:pt>
              </c:strCache>
            </c:strRef>
          </c:cat>
          <c:val>
            <c:numRef>
              <c:f>'2'!$M$10:$M$20</c:f>
              <c:numCache>
                <c:formatCode>_(* #,##0.0_);_(* \(#,##0.0\);_(* "-"??_);_(@_)</c:formatCode>
                <c:ptCount val="11"/>
                <c:pt idx="0">
                  <c:v>30.623835709153628</c:v>
                </c:pt>
                <c:pt idx="1">
                  <c:v>21.472021582997687</c:v>
                </c:pt>
                <c:pt idx="2">
                  <c:v>17.456052318302291</c:v>
                </c:pt>
                <c:pt idx="3">
                  <c:v>13.39632871448679</c:v>
                </c:pt>
                <c:pt idx="4">
                  <c:v>6.108823368627962</c:v>
                </c:pt>
                <c:pt idx="5">
                  <c:v>3.7395915854377328</c:v>
                </c:pt>
                <c:pt idx="6">
                  <c:v>1.9446563835844759</c:v>
                </c:pt>
                <c:pt idx="7">
                  <c:v>1.4339865941914458</c:v>
                </c:pt>
                <c:pt idx="8">
                  <c:v>1.4323458949369599</c:v>
                </c:pt>
                <c:pt idx="9">
                  <c:v>1.27711147064389</c:v>
                </c:pt>
                <c:pt idx="10">
                  <c:v>1.1152463776371342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
Total Approved FDIs by Country of Investor
First Quarter 2011</a:t>
            </a:r>
          </a:p>
        </c:rich>
      </c:tx>
      <c:layout>
        <c:manualLayout>
          <c:xMode val="edge"/>
          <c:yMode val="edge"/>
          <c:x val="0.22815567956918006"/>
          <c:y val="3.17073170731707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21379167581867"/>
          <c:y val="0.4"/>
          <c:w val="0.73301086704033147"/>
          <c:h val="0.439024390243902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pattFill prst="pct90">
                <a:fgClr>
                  <a:srgbClr val="CCFFCC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solidDmnd">
                <a:fgClr>
                  <a:srgbClr val="FFFF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trellis">
                <a:fgClr>
                  <a:srgbClr val="CCFFFF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611533738711598E-2"/>
                  <c:y val="-0.16501658024454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004495353494006"/>
                  <c:y val="-4.7999487868894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741243561573456E-2"/>
                  <c:y val="-0.133687984123935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098176847943972"/>
                  <c:y val="4.18272837846489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9659822793227553E-2"/>
                  <c:y val="3.5465079060239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1101440391309357E-2"/>
                  <c:y val="9.3573010690736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8059651518556391E-2"/>
                  <c:y val="3.998053901798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'2'!$K$24:$K$30</c:f>
              <c:strCache>
                <c:ptCount val="7"/>
                <c:pt idx="0">
                  <c:v>USA</c:v>
                </c:pt>
                <c:pt idx="1">
                  <c:v>Japan</c:v>
                </c:pt>
                <c:pt idx="2">
                  <c:v>Korea</c:v>
                </c:pt>
                <c:pt idx="3">
                  <c:v>Others</c:v>
                </c:pt>
                <c:pt idx="4">
                  <c:v>Taiwan</c:v>
                </c:pt>
                <c:pt idx="5">
                  <c:v>Singapore</c:v>
                </c:pt>
                <c:pt idx="6">
                  <c:v>India</c:v>
                </c:pt>
              </c:strCache>
            </c:strRef>
          </c:cat>
          <c:val>
            <c:numRef>
              <c:f>'2'!$L$24:$L$30</c:f>
              <c:numCache>
                <c:formatCode>_(* #,##0.0_);_(* \(#,##0.0\);_(* "-"??_);_(@_)</c:formatCode>
                <c:ptCount val="7"/>
                <c:pt idx="0">
                  <c:v>6743.9906399278998</c:v>
                </c:pt>
                <c:pt idx="1">
                  <c:v>4728.575282056604</c:v>
                </c:pt>
                <c:pt idx="2">
                  <c:v>3844.1772795147995</c:v>
                </c:pt>
                <c:pt idx="3">
                  <c:v>4108.2141070937005</c:v>
                </c:pt>
                <c:pt idx="4">
                  <c:v>1345.2869852840001</c:v>
                </c:pt>
                <c:pt idx="5">
                  <c:v>823.53402391741804</c:v>
                </c:pt>
                <c:pt idx="6">
                  <c:v>428.25283460000003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
Total Approved FDIs by Country of Investor
First Quarter 2011</a:t>
            </a:r>
          </a:p>
        </c:rich>
      </c:tx>
      <c:layout>
        <c:manualLayout>
          <c:xMode val="edge"/>
          <c:yMode val="edge"/>
          <c:x val="0.2406145136294823"/>
          <c:y val="6.27802690582959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43021613545899"/>
          <c:y val="0.36098654708520178"/>
          <c:w val="0.58020526160981301"/>
          <c:h val="0.3026905829596412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997774593619699E-2"/>
                  <c:y val="-7.17324011628592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8973349383226034E-3"/>
                  <c:y val="-4.302013817779502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633720403383233E-2"/>
                  <c:y val="-7.6975153890517012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0790151528690916E-2"/>
                  <c:y val="1.84216659016277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233238195701558"/>
                  <c:y val="3.547873780351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0036457341616495E-2"/>
                  <c:y val="9.002177418405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8338595056625225E-2"/>
                  <c:y val="0.1601869048880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7085011707102636E-2"/>
                  <c:y val="0.11310170309428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2449332621728765E-2"/>
                  <c:y val="0.12737662276520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4766641228740182"/>
                  <c:y val="0.155044195708720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8.3355800657675616E-2"/>
                  <c:y val="1.32271694737709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40273071099975255"/>
                  <c:y val="0.295964125560538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61262849681742015"/>
                  <c:y val="0.387892376681614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55802094278355541"/>
                  <c:y val="0.304932735426008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64163875989791086"/>
                  <c:y val="0.491031390134529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733793173555799"/>
                  <c:y val="0.589686098654708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52218473544883171"/>
                  <c:y val="0.66591928251121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9658744449545755"/>
                  <c:y val="0.721973094170403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9761125280907772"/>
                  <c:y val="0.677130044843049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32764532420318848"/>
                  <c:y val="0.6793721973094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4744047921594964"/>
                  <c:y val="0.71524663677130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'2'!$K$10:$K$20</c:f>
              <c:strCache>
                <c:ptCount val="11"/>
                <c:pt idx="0">
                  <c:v>USA</c:v>
                </c:pt>
                <c:pt idx="1">
                  <c:v>Japan</c:v>
                </c:pt>
                <c:pt idx="2">
                  <c:v>Korea</c:v>
                </c:pt>
                <c:pt idx="3">
                  <c:v>Others</c:v>
                </c:pt>
                <c:pt idx="4">
                  <c:v>Taiwan</c:v>
                </c:pt>
                <c:pt idx="5">
                  <c:v>Singapore</c:v>
                </c:pt>
                <c:pt idx="6">
                  <c:v>India</c:v>
                </c:pt>
                <c:pt idx="7">
                  <c:v>Hongkong</c:v>
                </c:pt>
                <c:pt idx="8">
                  <c:v>UK</c:v>
                </c:pt>
                <c:pt idx="9">
                  <c:v>Switzerland</c:v>
                </c:pt>
                <c:pt idx="10">
                  <c:v>Australia</c:v>
                </c:pt>
              </c:strCache>
            </c:strRef>
          </c:cat>
          <c:val>
            <c:numRef>
              <c:f>'2'!$M$10:$M$20</c:f>
              <c:numCache>
                <c:formatCode>_(* #,##0.0_);_(* \(#,##0.0\);_(* "-"??_);_(@_)</c:formatCode>
                <c:ptCount val="11"/>
                <c:pt idx="0">
                  <c:v>30.623835709153628</c:v>
                </c:pt>
                <c:pt idx="1">
                  <c:v>21.472021582997687</c:v>
                </c:pt>
                <c:pt idx="2">
                  <c:v>17.456052318302291</c:v>
                </c:pt>
                <c:pt idx="3">
                  <c:v>13.39632871448679</c:v>
                </c:pt>
                <c:pt idx="4">
                  <c:v>6.108823368627962</c:v>
                </c:pt>
                <c:pt idx="5">
                  <c:v>3.7395915854377328</c:v>
                </c:pt>
                <c:pt idx="6">
                  <c:v>1.9446563835844759</c:v>
                </c:pt>
                <c:pt idx="7">
                  <c:v>1.4339865941914458</c:v>
                </c:pt>
                <c:pt idx="8">
                  <c:v>1.4323458949369599</c:v>
                </c:pt>
                <c:pt idx="9">
                  <c:v>1.27711147064389</c:v>
                </c:pt>
                <c:pt idx="10">
                  <c:v>1.1152463776371342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37</xdr:row>
      <xdr:rowOff>85725</xdr:rowOff>
    </xdr:from>
    <xdr:to>
      <xdr:col>8</xdr:col>
      <xdr:colOff>400050</xdr:colOff>
      <xdr:row>68</xdr:row>
      <xdr:rowOff>47625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542925</xdr:colOff>
      <xdr:row>31</xdr:row>
      <xdr:rowOff>123825</xdr:rowOff>
    </xdr:from>
    <xdr:to>
      <xdr:col>19</xdr:col>
      <xdr:colOff>219075</xdr:colOff>
      <xdr:row>58</xdr:row>
      <xdr:rowOff>104775</xdr:rowOff>
    </xdr:to>
    <xdr:graphicFrame macro="">
      <xdr:nvGraphicFramePr>
        <xdr:cNvPr id="4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64</xdr:row>
      <xdr:rowOff>95250</xdr:rowOff>
    </xdr:from>
    <xdr:to>
      <xdr:col>18</xdr:col>
      <xdr:colOff>552450</xdr:colOff>
      <xdr:row>90</xdr:row>
      <xdr:rowOff>133350</xdr:rowOff>
    </xdr:to>
    <xdr:graphicFrame macro="">
      <xdr:nvGraphicFramePr>
        <xdr:cNvPr id="5" name="Chart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A3" t="str">
            <v>First Quarter 2010 to First Quarter 2011</v>
          </cell>
        </row>
        <row r="6">
          <cell r="H6" t="str">
            <v>Percent to Total Q1 2011</v>
          </cell>
          <cell r="I6" t="str">
            <v>Growth Rate
Q1 2010  -   Q1 2011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Normal="65" zoomScaleSheetLayoutView="100" workbookViewId="0">
      <selection activeCell="I35" sqref="I35"/>
    </sheetView>
  </sheetViews>
  <sheetFormatPr defaultColWidth="8.85546875" defaultRowHeight="12.75" x14ac:dyDescent="0.2"/>
  <cols>
    <col min="1" max="1" width="28.5703125" style="1" customWidth="1"/>
    <col min="2" max="4" width="8.85546875" style="1" customWidth="1"/>
    <col min="5" max="5" width="10" style="1" customWidth="1"/>
    <col min="6" max="6" width="9.42578125" style="1" customWidth="1"/>
    <col min="7" max="7" width="8.5703125" style="1" customWidth="1"/>
    <col min="8" max="8" width="9.42578125" style="1" customWidth="1"/>
    <col min="9" max="9" width="11.42578125" style="1" customWidth="1"/>
    <col min="10" max="11" width="8.85546875" style="1" customWidth="1"/>
    <col min="12" max="12" width="13.42578125" style="1" customWidth="1"/>
    <col min="13" max="16384" width="8.85546875" style="1"/>
  </cols>
  <sheetData>
    <row r="1" spans="1:13" s="18" customFormat="1" ht="14.1" customHeight="1" x14ac:dyDescent="0.2">
      <c r="A1" s="63" t="s">
        <v>33</v>
      </c>
      <c r="B1" s="60"/>
      <c r="C1" s="60"/>
      <c r="D1" s="60"/>
      <c r="E1" s="60"/>
      <c r="F1" s="60"/>
      <c r="G1" s="60"/>
      <c r="H1" s="60"/>
      <c r="I1" s="60"/>
    </row>
    <row r="2" spans="1:13" s="18" customFormat="1" ht="14.1" customHeight="1" x14ac:dyDescent="0.2">
      <c r="A2" s="63" t="s">
        <v>32</v>
      </c>
      <c r="B2" s="60"/>
      <c r="C2" s="60"/>
      <c r="D2" s="60"/>
      <c r="E2" s="60"/>
      <c r="F2" s="60"/>
      <c r="G2" s="60"/>
      <c r="H2" s="60"/>
      <c r="I2" s="60"/>
    </row>
    <row r="3" spans="1:13" s="18" customFormat="1" ht="14.1" customHeight="1" x14ac:dyDescent="0.2">
      <c r="A3" s="62" t="str">
        <f>'[1]1'!A3</f>
        <v>First Quarter 2010 to First Quarter 2011</v>
      </c>
      <c r="B3" s="60"/>
      <c r="C3" s="60"/>
      <c r="D3" s="60"/>
      <c r="E3" s="60"/>
      <c r="F3" s="60"/>
      <c r="G3" s="60"/>
      <c r="H3" s="60"/>
      <c r="I3" s="60"/>
    </row>
    <row r="4" spans="1:13" s="18" customFormat="1" ht="14.1" customHeight="1" x14ac:dyDescent="0.2">
      <c r="A4" s="61" t="s">
        <v>31</v>
      </c>
      <c r="B4" s="60"/>
      <c r="C4" s="60"/>
      <c r="D4" s="60"/>
      <c r="E4" s="60"/>
      <c r="F4" s="60"/>
      <c r="G4" s="60"/>
      <c r="H4" s="60"/>
      <c r="I4" s="60"/>
    </row>
    <row r="5" spans="1:13" s="18" customFormat="1" ht="9" customHeight="1" thickBot="1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13" s="18" customFormat="1" x14ac:dyDescent="0.2">
      <c r="A6" s="59"/>
      <c r="B6" s="58" t="s">
        <v>30</v>
      </c>
      <c r="C6" s="57"/>
      <c r="D6" s="57"/>
      <c r="E6" s="57"/>
      <c r="F6" s="57"/>
      <c r="G6" s="57"/>
      <c r="H6" s="56" t="str">
        <f>'[1]1'!H6:H8</f>
        <v>Percent to Total Q1 2011</v>
      </c>
      <c r="I6" s="55" t="str">
        <f>'[1]1'!I6:I8</f>
        <v>Growth Rate
Q1 2010  -   Q1 2011</v>
      </c>
    </row>
    <row r="7" spans="1:13" s="18" customFormat="1" x14ac:dyDescent="0.2">
      <c r="A7" s="54" t="s">
        <v>29</v>
      </c>
      <c r="B7" s="53">
        <v>2010</v>
      </c>
      <c r="C7" s="52"/>
      <c r="D7" s="52"/>
      <c r="E7" s="52"/>
      <c r="F7" s="51"/>
      <c r="G7" s="50">
        <v>2011</v>
      </c>
      <c r="H7" s="49"/>
      <c r="I7" s="48"/>
    </row>
    <row r="8" spans="1:13" s="18" customFormat="1" ht="13.5" thickBot="1" x14ac:dyDescent="0.25">
      <c r="A8" s="47"/>
      <c r="B8" s="46" t="str">
        <f>'[1]1'!B8</f>
        <v>Q1</v>
      </c>
      <c r="C8" s="45" t="str">
        <f>'[1]1'!C8</f>
        <v>Q2</v>
      </c>
      <c r="D8" s="45" t="str">
        <f>'[1]1'!D8</f>
        <v>Q3</v>
      </c>
      <c r="E8" s="45" t="str">
        <f>'[1]1'!E8</f>
        <v>Q4</v>
      </c>
      <c r="F8" s="45" t="s">
        <v>3</v>
      </c>
      <c r="G8" s="44" t="s">
        <v>28</v>
      </c>
      <c r="H8" s="43"/>
      <c r="I8" s="42"/>
    </row>
    <row r="9" spans="1:13" s="18" customFormat="1" ht="5.0999999999999996" customHeight="1" x14ac:dyDescent="0.2">
      <c r="A9" s="41"/>
      <c r="B9" s="40"/>
      <c r="C9" s="40"/>
      <c r="D9" s="40"/>
      <c r="E9" s="40"/>
      <c r="F9" s="40"/>
      <c r="G9" s="40"/>
      <c r="H9" s="39"/>
      <c r="I9" s="38"/>
    </row>
    <row r="10" spans="1:13" s="18" customFormat="1" ht="15" customHeight="1" x14ac:dyDescent="0.2">
      <c r="A10" s="7" t="s">
        <v>17</v>
      </c>
      <c r="B10" s="33">
        <v>483.50782054399997</v>
      </c>
      <c r="C10" s="33">
        <v>15.47400167</v>
      </c>
      <c r="D10" s="33">
        <v>46.314897299999998</v>
      </c>
      <c r="E10" s="33">
        <v>69.301774258600005</v>
      </c>
      <c r="F10" s="34">
        <f>SUM(B10:E10)</f>
        <v>614.59849377260002</v>
      </c>
      <c r="G10" s="33">
        <v>245.59990470920002</v>
      </c>
      <c r="H10" s="19">
        <f>(G10/$G$32)*100</f>
        <v>1.1152463776371342</v>
      </c>
      <c r="I10" s="32">
        <f>IF(ISERROR((G10/B10-1)*100),"-",(G10/B10-1)*100)</f>
        <v>-49.204564171708157</v>
      </c>
      <c r="K10" s="18" t="s">
        <v>7</v>
      </c>
      <c r="L10" s="25">
        <v>6743.9906399278998</v>
      </c>
      <c r="M10" s="25">
        <f>(L10/$L$21)*100</f>
        <v>30.623835709153628</v>
      </c>
    </row>
    <row r="11" spans="1:13" s="18" customFormat="1" ht="15" customHeight="1" x14ac:dyDescent="0.2">
      <c r="A11" s="31" t="s">
        <v>27</v>
      </c>
      <c r="B11" s="35" t="s">
        <v>11</v>
      </c>
      <c r="C11" s="35" t="s">
        <v>11</v>
      </c>
      <c r="D11" s="35" t="s">
        <v>11</v>
      </c>
      <c r="E11" s="35" t="s">
        <v>11</v>
      </c>
      <c r="F11" s="30">
        <f>SUM(B11:E11)</f>
        <v>0</v>
      </c>
      <c r="G11" s="29">
        <v>19.271886500000001</v>
      </c>
      <c r="H11" s="28">
        <f>(G11/$G$32)*100</f>
        <v>8.7511848324238695E-2</v>
      </c>
      <c r="I11" s="27" t="str">
        <f>IF(ISERROR((G11/B11-1)*100),"-",(G11/B11-1)*100)</f>
        <v>-</v>
      </c>
      <c r="K11" s="18" t="s">
        <v>14</v>
      </c>
      <c r="L11" s="25">
        <v>4728.575282056604</v>
      </c>
      <c r="M11" s="25">
        <f>(L11/$L$21)*100</f>
        <v>21.472021582997687</v>
      </c>
    </row>
    <row r="12" spans="1:13" s="18" customFormat="1" ht="15" customHeight="1" x14ac:dyDescent="0.2">
      <c r="A12" s="7" t="s">
        <v>26</v>
      </c>
      <c r="B12" s="37" t="s">
        <v>11</v>
      </c>
      <c r="C12" s="33">
        <v>13.51647</v>
      </c>
      <c r="D12" s="37" t="s">
        <v>11</v>
      </c>
      <c r="E12" s="33">
        <v>16.025067010100003</v>
      </c>
      <c r="F12" s="34">
        <f>SUM(B12:E12)</f>
        <v>29.541537010100001</v>
      </c>
      <c r="G12" s="33">
        <v>100.58354895170001</v>
      </c>
      <c r="H12" s="19">
        <f>(G12/$G$32)*100</f>
        <v>0.45674056246516437</v>
      </c>
      <c r="I12" s="32" t="str">
        <f>IF(ISERROR((G12/B12-1)*100),"-",(G12/B12-1)*100)</f>
        <v>-</v>
      </c>
      <c r="K12" s="18" t="s">
        <v>13</v>
      </c>
      <c r="L12" s="25">
        <v>3844.1772795147995</v>
      </c>
      <c r="M12" s="25">
        <f>(L12/$L$21)*100</f>
        <v>17.456052318302291</v>
      </c>
    </row>
    <row r="13" spans="1:13" s="18" customFormat="1" ht="15" customHeight="1" x14ac:dyDescent="0.2">
      <c r="A13" s="31" t="s">
        <v>25</v>
      </c>
      <c r="B13" s="35" t="s">
        <v>11</v>
      </c>
      <c r="C13" s="35" t="s">
        <v>11</v>
      </c>
      <c r="D13" s="35" t="s">
        <v>11</v>
      </c>
      <c r="E13" s="35" t="s">
        <v>11</v>
      </c>
      <c r="F13" s="30">
        <f>SUM(B13:E13)</f>
        <v>0</v>
      </c>
      <c r="G13" s="29">
        <v>125.92700000000001</v>
      </c>
      <c r="H13" s="28">
        <f>(G13/$G$32)*100</f>
        <v>0.57182282201207479</v>
      </c>
      <c r="I13" s="27" t="str">
        <f>IF(ISERROR((G13/B13-1)*100),"-",(G13/B13-1)*100)</f>
        <v>-</v>
      </c>
      <c r="K13" s="18" t="s">
        <v>5</v>
      </c>
      <c r="L13" s="25">
        <v>2950.1436827814405</v>
      </c>
      <c r="M13" s="25">
        <f>(L13/$L$21)*100</f>
        <v>13.39632871448679</v>
      </c>
    </row>
    <row r="14" spans="1:13" s="18" customFormat="1" ht="15" customHeight="1" x14ac:dyDescent="0.2">
      <c r="A14" s="7" t="s">
        <v>24</v>
      </c>
      <c r="B14" s="37" t="s">
        <v>11</v>
      </c>
      <c r="C14" s="33">
        <v>94.9988125</v>
      </c>
      <c r="D14" s="33">
        <v>9.3000000000000007</v>
      </c>
      <c r="E14" s="33">
        <v>7549.517010726393</v>
      </c>
      <c r="F14" s="34" t="s">
        <v>11</v>
      </c>
      <c r="G14" s="33">
        <v>147.29738124400001</v>
      </c>
      <c r="H14" s="19">
        <f>(G14/$G$32)*100</f>
        <v>0.66886374024579742</v>
      </c>
      <c r="I14" s="32" t="str">
        <f>IF(ISERROR((G14/B14-1)*100),"-",(G14/B14-1)*100)</f>
        <v>-</v>
      </c>
      <c r="K14" s="18" t="s">
        <v>10</v>
      </c>
      <c r="L14" s="25">
        <v>1345.2869852840001</v>
      </c>
      <c r="M14" s="25">
        <f>(L14/$L$21)*100</f>
        <v>6.108823368627962</v>
      </c>
    </row>
    <row r="15" spans="1:13" s="18" customFormat="1" ht="15" customHeight="1" x14ac:dyDescent="0.2">
      <c r="A15" s="31" t="s">
        <v>23</v>
      </c>
      <c r="B15" s="29">
        <v>9.2788427199999983</v>
      </c>
      <c r="C15" s="29">
        <v>69.884256504000007</v>
      </c>
      <c r="D15" s="29">
        <v>3.0976750000000002</v>
      </c>
      <c r="E15" s="29">
        <v>74.655534004599986</v>
      </c>
      <c r="F15" s="30">
        <f>SUM(B15:E15)</f>
        <v>156.91630822859997</v>
      </c>
      <c r="G15" s="29">
        <v>180.23082230860004</v>
      </c>
      <c r="H15" s="28">
        <f>(G15/$G$32)*100</f>
        <v>0.81841144016819634</v>
      </c>
      <c r="I15" s="27">
        <f>IF(ISERROR((G15/B15-1)*100),"-",(G15/B15-1)*100)</f>
        <v>1842.3847105428688</v>
      </c>
      <c r="K15" s="18" t="s">
        <v>8</v>
      </c>
      <c r="L15" s="25">
        <v>823.53402391741804</v>
      </c>
      <c r="M15" s="25">
        <f>(L15/$L$21)*100</f>
        <v>3.7395915854377328</v>
      </c>
    </row>
    <row r="16" spans="1:13" s="18" customFormat="1" ht="15" customHeight="1" x14ac:dyDescent="0.2">
      <c r="A16" s="7" t="s">
        <v>22</v>
      </c>
      <c r="B16" s="37" t="s">
        <v>11</v>
      </c>
      <c r="C16" s="33">
        <v>46.062769684999999</v>
      </c>
      <c r="D16" s="37" t="s">
        <v>11</v>
      </c>
      <c r="E16" s="33">
        <v>10592.2736492352</v>
      </c>
      <c r="F16" s="34">
        <f>SUM(B16:E16)</f>
        <v>10638.3364189202</v>
      </c>
      <c r="G16" s="33">
        <v>8.6784499999999998</v>
      </c>
      <c r="H16" s="19">
        <f>(G16/$G$32)*100</f>
        <v>3.9408036161352925E-2</v>
      </c>
      <c r="I16" s="32" t="str">
        <f>IF(ISERROR((G16/B16-1)*100),"-",(G16/B16-1)*100)</f>
        <v>-</v>
      </c>
      <c r="K16" s="18" t="s">
        <v>6</v>
      </c>
      <c r="L16" s="25">
        <v>428.25283460000003</v>
      </c>
      <c r="M16" s="25">
        <f>(L16/$L$21)*100</f>
        <v>1.9446563835844759</v>
      </c>
    </row>
    <row r="17" spans="1:13" s="18" customFormat="1" ht="15" customHeight="1" x14ac:dyDescent="0.2">
      <c r="A17" s="31" t="s">
        <v>21</v>
      </c>
      <c r="B17" s="29">
        <v>141.13449610000001</v>
      </c>
      <c r="C17" s="29">
        <v>3679.3527041006</v>
      </c>
      <c r="D17" s="29">
        <v>105.16641628031999</v>
      </c>
      <c r="E17" s="29">
        <v>1731.4778678053615</v>
      </c>
      <c r="F17" s="30">
        <f>SUM(B17:E17)</f>
        <v>5657.1314842862812</v>
      </c>
      <c r="G17" s="29">
        <v>72.467375614000005</v>
      </c>
      <c r="H17" s="28">
        <f>(G17/$G$32)*100</f>
        <v>0.32906762828786906</v>
      </c>
      <c r="I17" s="27">
        <f>IF(ISERROR((G17/B17-1)*100),"-",(G17/B17-1)*100)</f>
        <v>-48.653676020741464</v>
      </c>
      <c r="K17" s="18" t="s">
        <v>18</v>
      </c>
      <c r="L17" s="25">
        <v>315.79297449399996</v>
      </c>
      <c r="M17" s="25">
        <f>(L17/$L$21)*100</f>
        <v>1.4339865941914458</v>
      </c>
    </row>
    <row r="18" spans="1:13" s="18" customFormat="1" ht="15" customHeight="1" x14ac:dyDescent="0.2">
      <c r="A18" s="7" t="s">
        <v>20</v>
      </c>
      <c r="B18" s="33">
        <v>289.60871995759999</v>
      </c>
      <c r="C18" s="37" t="s">
        <v>11</v>
      </c>
      <c r="D18" s="33">
        <v>14.019575</v>
      </c>
      <c r="E18" s="33">
        <v>298.6479504587</v>
      </c>
      <c r="F18" s="34">
        <f>SUM(B18:E18)</f>
        <v>602.27624541629996</v>
      </c>
      <c r="G18" s="33">
        <v>183.14568155340001</v>
      </c>
      <c r="H18" s="19">
        <f>(G18/$G$32)*100</f>
        <v>0.8316475455239144</v>
      </c>
      <c r="I18" s="32">
        <f>IF(ISERROR((G18/B18-1)*100),"-",(G18/B18-1)*100)</f>
        <v>-36.760992010111657</v>
      </c>
      <c r="K18" s="18" t="s">
        <v>9</v>
      </c>
      <c r="L18" s="25">
        <v>315.43165919305994</v>
      </c>
      <c r="M18" s="25">
        <f>(L18/$L$21)*100</f>
        <v>1.4323458949369599</v>
      </c>
    </row>
    <row r="19" spans="1:13" s="18" customFormat="1" ht="15" customHeight="1" x14ac:dyDescent="0.2">
      <c r="A19" s="31" t="s">
        <v>19</v>
      </c>
      <c r="B19" s="29">
        <v>439.44764620000001</v>
      </c>
      <c r="C19" s="35" t="s">
        <v>11</v>
      </c>
      <c r="D19" s="29">
        <v>15.599532</v>
      </c>
      <c r="E19" s="29">
        <v>641.68029452980011</v>
      </c>
      <c r="F19" s="30">
        <f>SUM(B19:E19)</f>
        <v>1096.7274727298002</v>
      </c>
      <c r="G19" s="29">
        <v>140.05330910000001</v>
      </c>
      <c r="H19" s="28">
        <f>(G19/$G$32)*100</f>
        <v>0.63596908083009507</v>
      </c>
      <c r="I19" s="27">
        <f>IF(ISERROR((G19/B19-1)*100),"-",(G19/B19-1)*100)</f>
        <v>-68.129694103251751</v>
      </c>
      <c r="K19" s="18" t="s">
        <v>12</v>
      </c>
      <c r="L19" s="25">
        <v>281.24588591599996</v>
      </c>
      <c r="M19" s="25">
        <f>(L19/$L$21)*100</f>
        <v>1.27711147064389</v>
      </c>
    </row>
    <row r="20" spans="1:13" s="18" customFormat="1" ht="15" customHeight="1" x14ac:dyDescent="0.2">
      <c r="A20" s="7" t="s">
        <v>18</v>
      </c>
      <c r="B20" s="33">
        <v>2.3125</v>
      </c>
      <c r="C20" s="33">
        <v>11.690647209999998</v>
      </c>
      <c r="D20" s="33">
        <v>18.600000000000001</v>
      </c>
      <c r="E20" s="33">
        <v>26.546030969119997</v>
      </c>
      <c r="F20" s="34">
        <f>SUM(B20:E20)</f>
        <v>59.14917817912</v>
      </c>
      <c r="G20" s="33">
        <v>315.79297449399996</v>
      </c>
      <c r="H20" s="19">
        <f>(G20/$G$32)*100</f>
        <v>1.4339865941914458</v>
      </c>
      <c r="I20" s="32">
        <f>IF(ISERROR((G20/B20-1)*100),"-",(G20/B20-1)*100)</f>
        <v>13555.912410551349</v>
      </c>
      <c r="K20" s="18" t="s">
        <v>17</v>
      </c>
      <c r="L20" s="25">
        <v>245.59990470920002</v>
      </c>
      <c r="M20" s="25">
        <f>(L20/$L$21)*100</f>
        <v>1.1152463776371342</v>
      </c>
    </row>
    <row r="21" spans="1:13" s="18" customFormat="1" ht="15" customHeight="1" x14ac:dyDescent="0.2">
      <c r="A21" s="31" t="s">
        <v>6</v>
      </c>
      <c r="B21" s="29">
        <v>147.50094000000001</v>
      </c>
      <c r="C21" s="29">
        <v>1475.548257762</v>
      </c>
      <c r="D21" s="29">
        <v>3.4001978E-3</v>
      </c>
      <c r="E21" s="29">
        <v>233.50529704877238</v>
      </c>
      <c r="F21" s="30">
        <f>SUM(B21:E21)</f>
        <v>1856.5578950085724</v>
      </c>
      <c r="G21" s="29">
        <v>428.25283460000003</v>
      </c>
      <c r="H21" s="28">
        <f>(G21/$G$32)*100</f>
        <v>1.9446563835844759</v>
      </c>
      <c r="I21" s="27">
        <f>IF(ISERROR((G21/B21-1)*100),"-",(G21/B21-1)*100)</f>
        <v>190.33905451721188</v>
      </c>
      <c r="K21" s="18" t="s">
        <v>4</v>
      </c>
      <c r="L21" s="25">
        <f>SUM(L10:L20)</f>
        <v>22022.031152394422</v>
      </c>
      <c r="M21" s="25">
        <f>(L21/$L$21)*100</f>
        <v>100</v>
      </c>
    </row>
    <row r="22" spans="1:13" s="18" customFormat="1" ht="15" customHeight="1" x14ac:dyDescent="0.2">
      <c r="A22" s="7" t="s">
        <v>14</v>
      </c>
      <c r="B22" s="33">
        <v>10171.949430496878</v>
      </c>
      <c r="C22" s="33">
        <v>661.63333448447008</v>
      </c>
      <c r="D22" s="33">
        <v>6293.2835804449996</v>
      </c>
      <c r="E22" s="33">
        <v>41206.281471114875</v>
      </c>
      <c r="F22" s="34">
        <f>SUM(B22:E22)</f>
        <v>58333.147816541226</v>
      </c>
      <c r="G22" s="33">
        <v>4728.575282056604</v>
      </c>
      <c r="H22" s="19">
        <f>(G22/$G$32)*100</f>
        <v>21.472021582997687</v>
      </c>
      <c r="I22" s="32">
        <f>IF(ISERROR((G22/B22-1)*100),"-",(G22/B22-1)*100)</f>
        <v>-53.513578548869923</v>
      </c>
    </row>
    <row r="23" spans="1:13" s="18" customFormat="1" ht="15" customHeight="1" x14ac:dyDescent="0.2">
      <c r="A23" s="31" t="s">
        <v>13</v>
      </c>
      <c r="B23" s="29">
        <v>23773.328613238067</v>
      </c>
      <c r="C23" s="29">
        <v>397.49123407499997</v>
      </c>
      <c r="D23" s="29">
        <v>340.72788578645998</v>
      </c>
      <c r="E23" s="29">
        <v>6670.8382969781605</v>
      </c>
      <c r="F23" s="36" t="s">
        <v>11</v>
      </c>
      <c r="G23" s="29">
        <v>3844.1772795147995</v>
      </c>
      <c r="H23" s="28">
        <f>(G23/$G$32)*100</f>
        <v>17.456052318302291</v>
      </c>
      <c r="I23" s="27">
        <f>IF(ISERROR((G23/B23-1)*100),"-",(G23/B23-1)*100)</f>
        <v>-83.829873628322332</v>
      </c>
    </row>
    <row r="24" spans="1:13" s="18" customFormat="1" ht="15" customHeight="1" x14ac:dyDescent="0.2">
      <c r="A24" s="7" t="s">
        <v>16</v>
      </c>
      <c r="B24" s="33">
        <v>9.5652000000000009E-4</v>
      </c>
      <c r="C24" s="33">
        <v>315.40440000000001</v>
      </c>
      <c r="D24" s="33">
        <v>2.5413213099999994</v>
      </c>
      <c r="E24" s="33">
        <v>435.85292209009998</v>
      </c>
      <c r="F24" s="34">
        <f>SUM(B24:E24)</f>
        <v>753.79959992010004</v>
      </c>
      <c r="G24" s="33">
        <v>2.0611048167999999</v>
      </c>
      <c r="H24" s="19">
        <f>(G24/$G$32)*100</f>
        <v>9.359285719545897E-3</v>
      </c>
      <c r="I24" s="32">
        <f>IF(ISERROR((G24/B24-1)*100),"-",(G24/B24-1)*100)</f>
        <v>215379.53171914857</v>
      </c>
      <c r="K24" s="18" t="s">
        <v>7</v>
      </c>
      <c r="L24" s="25">
        <v>6743.9906399278998</v>
      </c>
      <c r="M24" s="25">
        <f>(L24/$L$31)*100</f>
        <v>30.623835709153628</v>
      </c>
    </row>
    <row r="25" spans="1:13" s="18" customFormat="1" ht="15" customHeight="1" x14ac:dyDescent="0.2">
      <c r="A25" s="31" t="s">
        <v>15</v>
      </c>
      <c r="B25" s="29">
        <v>64.924586457000004</v>
      </c>
      <c r="C25" s="29">
        <v>2.8341845000000001</v>
      </c>
      <c r="D25" s="35" t="s">
        <v>11</v>
      </c>
      <c r="E25" s="35" t="s">
        <v>11</v>
      </c>
      <c r="F25" s="30">
        <f>SUM(B25:E25)</f>
        <v>67.75877095700001</v>
      </c>
      <c r="G25" s="29">
        <v>46.915226399999995</v>
      </c>
      <c r="H25" s="28">
        <f>(G25/$G$32)*100</f>
        <v>0.21303768973598503</v>
      </c>
      <c r="I25" s="27">
        <f>IF(ISERROR((G25/B25-1)*100),"-",(G25/B25-1)*100)</f>
        <v>-27.738890672684889</v>
      </c>
      <c r="K25" s="18" t="s">
        <v>14</v>
      </c>
      <c r="L25" s="25">
        <v>4728.575282056604</v>
      </c>
      <c r="M25" s="25">
        <f>(L25/$L$31)*100</f>
        <v>21.472021582997687</v>
      </c>
    </row>
    <row r="26" spans="1:13" s="18" customFormat="1" ht="15" customHeight="1" x14ac:dyDescent="0.2">
      <c r="A26" s="7" t="s">
        <v>8</v>
      </c>
      <c r="B26" s="33">
        <v>5314.061786618</v>
      </c>
      <c r="C26" s="33">
        <v>866.42740752804741</v>
      </c>
      <c r="D26" s="33">
        <v>173.17316463750001</v>
      </c>
      <c r="E26" s="33">
        <v>929.33672605779998</v>
      </c>
      <c r="F26" s="34">
        <f>SUM(B26:E26)</f>
        <v>7282.9990848413472</v>
      </c>
      <c r="G26" s="33">
        <v>823.53402391741804</v>
      </c>
      <c r="H26" s="19">
        <f>(G26/$G$32)*100</f>
        <v>3.7395915854377328</v>
      </c>
      <c r="I26" s="32">
        <f>IF(ISERROR((G26/B26-1)*100),"-",(G26/B26-1)*100)</f>
        <v>-84.50273901610889</v>
      </c>
      <c r="K26" s="18" t="s">
        <v>13</v>
      </c>
      <c r="L26" s="25">
        <v>3844.1772795147995</v>
      </c>
      <c r="M26" s="25">
        <f>(L26/$L$31)*100</f>
        <v>17.456052318302291</v>
      </c>
    </row>
    <row r="27" spans="1:13" s="18" customFormat="1" ht="15" customHeight="1" x14ac:dyDescent="0.2">
      <c r="A27" s="31" t="s">
        <v>12</v>
      </c>
      <c r="B27" s="29">
        <v>460.80635627020001</v>
      </c>
      <c r="C27" s="35" t="s">
        <v>11</v>
      </c>
      <c r="D27" s="29">
        <v>4350.1705499999998</v>
      </c>
      <c r="E27" s="29">
        <v>8745.4965468749597</v>
      </c>
      <c r="F27" s="30">
        <f>SUM(B27:E27)</f>
        <v>13556.47345314516</v>
      </c>
      <c r="G27" s="29">
        <v>281.24588591599996</v>
      </c>
      <c r="H27" s="28">
        <f>(G27/$G$32)*100</f>
        <v>1.27711147064389</v>
      </c>
      <c r="I27" s="27">
        <f>IF(ISERROR((G27/B27-1)*100),"-",(G27/B27-1)*100)</f>
        <v>-38.966578457722569</v>
      </c>
      <c r="K27" s="18" t="s">
        <v>5</v>
      </c>
      <c r="L27" s="25">
        <v>4108.2141070937005</v>
      </c>
      <c r="M27" s="25">
        <f>(L27/$L$31)*100</f>
        <v>18.655019051896222</v>
      </c>
    </row>
    <row r="28" spans="1:13" s="18" customFormat="1" ht="15" customHeight="1" x14ac:dyDescent="0.2">
      <c r="A28" s="7" t="s">
        <v>10</v>
      </c>
      <c r="B28" s="33">
        <v>129.54689000000002</v>
      </c>
      <c r="C28" s="33">
        <v>1083.0486177050402</v>
      </c>
      <c r="D28" s="33">
        <v>11.3520456100625</v>
      </c>
      <c r="E28" s="33">
        <v>281.88463935575999</v>
      </c>
      <c r="F28" s="34">
        <f>SUM(B28:E28)</f>
        <v>1505.8321926708627</v>
      </c>
      <c r="G28" s="33">
        <v>1345.2869852840001</v>
      </c>
      <c r="H28" s="19">
        <f>(G28/$G$32)*100</f>
        <v>6.108823368627962</v>
      </c>
      <c r="I28" s="32">
        <f>IF(ISERROR((G28/B28-1)*100),"-",(G28/B28-1)*100)</f>
        <v>938.4556397177887</v>
      </c>
      <c r="K28" s="18" t="s">
        <v>10</v>
      </c>
      <c r="L28" s="25">
        <v>1345.2869852840001</v>
      </c>
      <c r="M28" s="25">
        <f>(L28/$L$31)*100</f>
        <v>6.108823368627962</v>
      </c>
    </row>
    <row r="29" spans="1:13" s="18" customFormat="1" ht="15" customHeight="1" x14ac:dyDescent="0.2">
      <c r="A29" s="31" t="s">
        <v>9</v>
      </c>
      <c r="B29" s="29">
        <v>623.7369676221</v>
      </c>
      <c r="C29" s="29">
        <v>21.961049760799995</v>
      </c>
      <c r="D29" s="29">
        <v>48.750256</v>
      </c>
      <c r="E29" s="29">
        <v>370.50340203031033</v>
      </c>
      <c r="F29" s="30">
        <f>SUM(B29:E29)</f>
        <v>1064.9516754132103</v>
      </c>
      <c r="G29" s="29">
        <v>315.43165919305994</v>
      </c>
      <c r="H29" s="28">
        <f>(G29/$G$32)*100</f>
        <v>1.4323458949369599</v>
      </c>
      <c r="I29" s="27">
        <f>IF(ISERROR((G29/B29-1)*100),"-",(G29/B29-1)*100)</f>
        <v>-49.428737502028461</v>
      </c>
      <c r="K29" s="18" t="s">
        <v>8</v>
      </c>
      <c r="L29" s="25">
        <v>823.53402391741804</v>
      </c>
      <c r="M29" s="25">
        <f>(L29/$L$31)*100</f>
        <v>3.7395915854377328</v>
      </c>
    </row>
    <row r="30" spans="1:13" s="18" customFormat="1" ht="15" customHeight="1" x14ac:dyDescent="0.2">
      <c r="A30" s="7" t="s">
        <v>7</v>
      </c>
      <c r="B30" s="33">
        <v>3052.7905220604998</v>
      </c>
      <c r="C30" s="33">
        <v>1631.1674463945965</v>
      </c>
      <c r="D30" s="33">
        <v>1619.7907720212411</v>
      </c>
      <c r="E30" s="33">
        <v>6855.2704694471204</v>
      </c>
      <c r="F30" s="34">
        <f>SUM(B30:E30)</f>
        <v>13159.019209923459</v>
      </c>
      <c r="G30" s="33">
        <v>6743.9906399278998</v>
      </c>
      <c r="H30" s="19">
        <f>(G30/$G$32)*100</f>
        <v>30.623835709153628</v>
      </c>
      <c r="I30" s="32">
        <f>IF(ISERROR((G30/B30-1)*100),"-",(G30/B30-1)*100)</f>
        <v>120.9123289394911</v>
      </c>
      <c r="K30" s="18" t="s">
        <v>6</v>
      </c>
      <c r="L30" s="25">
        <v>428.25283460000003</v>
      </c>
      <c r="M30" s="25">
        <f>(L30/$L$31)*100</f>
        <v>1.9446563835844759</v>
      </c>
    </row>
    <row r="31" spans="1:13" s="18" customFormat="1" ht="15" customHeight="1" thickBot="1" x14ac:dyDescent="0.25">
      <c r="A31" s="31" t="s">
        <v>5</v>
      </c>
      <c r="B31" s="29">
        <v>1593.40336628669</v>
      </c>
      <c r="C31" s="29">
        <v>3386.6021242843017</v>
      </c>
      <c r="D31" s="29">
        <v>5915.2502370950242</v>
      </c>
      <c r="E31" s="29">
        <v>29901.950144961502</v>
      </c>
      <c r="F31" s="30">
        <f>SUM(B31:E31)</f>
        <v>40797.205872627514</v>
      </c>
      <c r="G31" s="29">
        <v>1923.5118962929409</v>
      </c>
      <c r="H31" s="28">
        <f>(G31/$G$32)*100</f>
        <v>8.7344890350125599</v>
      </c>
      <c r="I31" s="27">
        <f>IF(ISERROR((G31/B31-1)*100),"-",(G31/B31-1)*100)</f>
        <v>20.717197979538902</v>
      </c>
      <c r="K31" s="18" t="s">
        <v>4</v>
      </c>
      <c r="L31" s="26">
        <f>SUM(L24:L30)</f>
        <v>22022.031152394422</v>
      </c>
      <c r="M31" s="25">
        <f>SUM(M24:M30)</f>
        <v>100</v>
      </c>
    </row>
    <row r="32" spans="1:13" s="18" customFormat="1" ht="15" customHeight="1" thickBot="1" x14ac:dyDescent="0.25">
      <c r="A32" s="24" t="s">
        <v>3</v>
      </c>
      <c r="B32" s="23">
        <f>SUM(B10:B31)</f>
        <v>46697.340441091037</v>
      </c>
      <c r="C32" s="23">
        <f>SUM(C10:C31)</f>
        <v>13773.097718163855</v>
      </c>
      <c r="D32" s="23">
        <f>SUM(D10:D31)</f>
        <v>18967.141308683407</v>
      </c>
      <c r="E32" s="23">
        <f>SUM(E10:E31)</f>
        <v>116631.04509495724</v>
      </c>
      <c r="F32" s="23">
        <f>SUM(F10:F31)</f>
        <v>157232.42270959145</v>
      </c>
      <c r="G32" s="23">
        <f>SUM(G10:G31)</f>
        <v>22022.031152394422</v>
      </c>
      <c r="H32" s="22">
        <f>SUM(H10:H31)</f>
        <v>100</v>
      </c>
      <c r="I32" s="21">
        <f>(G32/B32-1)*100</f>
        <v>-52.84093067318183</v>
      </c>
    </row>
    <row r="33" spans="1:10" s="18" customFormat="1" ht="6.75" customHeight="1" x14ac:dyDescent="0.2">
      <c r="A33" s="12"/>
      <c r="B33" s="20"/>
      <c r="C33" s="20"/>
      <c r="D33" s="20"/>
      <c r="E33" s="20"/>
      <c r="F33" s="20"/>
      <c r="G33" s="20"/>
      <c r="H33" s="19"/>
      <c r="I33" s="19"/>
    </row>
    <row r="34" spans="1:10" s="8" customFormat="1" ht="11.25" x14ac:dyDescent="0.2">
      <c r="A34" s="12" t="s">
        <v>2</v>
      </c>
      <c r="B34" s="17"/>
      <c r="C34" s="16"/>
      <c r="D34" s="15"/>
      <c r="E34" s="15"/>
      <c r="F34" s="15"/>
      <c r="G34" s="14"/>
      <c r="H34" s="13"/>
      <c r="I34" s="13"/>
      <c r="J34" s="13"/>
    </row>
    <row r="35" spans="1:10" s="8" customFormat="1" ht="11.25" x14ac:dyDescent="0.2">
      <c r="A35" s="12" t="s">
        <v>1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s="8" customFormat="1" ht="11.25" customHeight="1" x14ac:dyDescent="0.2">
      <c r="A36" s="9" t="s">
        <v>0</v>
      </c>
      <c r="B36" s="9"/>
      <c r="C36" s="9"/>
      <c r="D36" s="9"/>
      <c r="E36" s="9"/>
      <c r="F36" s="9"/>
      <c r="G36" s="9"/>
      <c r="H36" s="9"/>
      <c r="I36" s="9"/>
      <c r="J36" s="10"/>
    </row>
    <row r="37" spans="1:10" s="8" customFormat="1" ht="11.25" x14ac:dyDescent="0.2">
      <c r="A37" s="9"/>
      <c r="B37" s="9"/>
      <c r="C37" s="9"/>
      <c r="D37" s="9"/>
      <c r="E37" s="9"/>
      <c r="F37" s="9"/>
      <c r="G37" s="9"/>
      <c r="H37" s="9"/>
      <c r="I37" s="9"/>
    </row>
    <row r="40" spans="1:10" x14ac:dyDescent="0.2">
      <c r="B40" s="7" t="str">
        <f>A10</f>
        <v>Australia</v>
      </c>
      <c r="C40" s="6" t="e">
        <f>#REF!</f>
        <v>#REF!</v>
      </c>
    </row>
    <row r="41" spans="1:10" x14ac:dyDescent="0.2">
      <c r="B41" s="7" t="str">
        <f>A11</f>
        <v>Bahamas</v>
      </c>
      <c r="C41" s="6" t="e">
        <f>#REF!</f>
        <v>#REF!</v>
      </c>
    </row>
    <row r="42" spans="1:10" x14ac:dyDescent="0.2">
      <c r="B42" s="7" t="str">
        <f>A12</f>
        <v>Belgium</v>
      </c>
      <c r="C42" s="6" t="e">
        <f>#REF!</f>
        <v>#REF!</v>
      </c>
    </row>
    <row r="43" spans="1:10" x14ac:dyDescent="0.2">
      <c r="B43" s="7" t="str">
        <f>A13</f>
        <v>Bermuda</v>
      </c>
      <c r="C43" s="6" t="e">
        <f>#REF!</f>
        <v>#REF!</v>
      </c>
    </row>
    <row r="44" spans="1:10" x14ac:dyDescent="0.2">
      <c r="B44" s="7" t="str">
        <f>A14</f>
        <v>British Virgin Islands</v>
      </c>
      <c r="C44" s="6" t="e">
        <f>#REF!</f>
        <v>#REF!</v>
      </c>
    </row>
    <row r="45" spans="1:10" x14ac:dyDescent="0.2">
      <c r="B45" s="7" t="str">
        <f>A15</f>
        <v>Canada</v>
      </c>
      <c r="C45" s="6" t="e">
        <f>#REF!</f>
        <v>#REF!</v>
      </c>
    </row>
    <row r="46" spans="1:10" x14ac:dyDescent="0.2">
      <c r="B46" s="7" t="str">
        <f>A16</f>
        <v>Cayman Islands</v>
      </c>
      <c r="C46" s="6" t="e">
        <f>#REF!</f>
        <v>#REF!</v>
      </c>
    </row>
    <row r="47" spans="1:10" x14ac:dyDescent="0.2">
      <c r="B47" s="7" t="str">
        <f>A17</f>
        <v>China, People's Republic of</v>
      </c>
      <c r="C47" s="6" t="e">
        <f>#REF!</f>
        <v>#REF!</v>
      </c>
    </row>
    <row r="48" spans="1:10" x14ac:dyDescent="0.2">
      <c r="B48" s="7" t="str">
        <f>A18</f>
        <v>France</v>
      </c>
      <c r="C48" s="6" t="e">
        <f>#REF!</f>
        <v>#REF!</v>
      </c>
    </row>
    <row r="49" spans="1:8" x14ac:dyDescent="0.2">
      <c r="B49" s="7" t="str">
        <f>A19</f>
        <v>Germany</v>
      </c>
      <c r="C49" s="6" t="e">
        <f>#REF!</f>
        <v>#REF!</v>
      </c>
    </row>
    <row r="50" spans="1:8" x14ac:dyDescent="0.2">
      <c r="B50" s="7" t="str">
        <f>A20</f>
        <v>Hongkong</v>
      </c>
      <c r="C50" s="6" t="e">
        <f>#REF!</f>
        <v>#REF!</v>
      </c>
    </row>
    <row r="51" spans="1:8" x14ac:dyDescent="0.2">
      <c r="B51" s="7" t="str">
        <f>A21</f>
        <v>India</v>
      </c>
      <c r="C51" s="6" t="e">
        <f>#REF!</f>
        <v>#REF!</v>
      </c>
    </row>
    <row r="52" spans="1:8" x14ac:dyDescent="0.2">
      <c r="B52" s="7" t="e">
        <f>#REF!</f>
        <v>#REF!</v>
      </c>
      <c r="C52" s="6" t="e">
        <f>#REF!</f>
        <v>#REF!</v>
      </c>
    </row>
    <row r="53" spans="1:8" x14ac:dyDescent="0.2">
      <c r="C53" s="5"/>
    </row>
    <row r="55" spans="1:8" x14ac:dyDescent="0.2">
      <c r="A55" s="4"/>
      <c r="D55" s="4"/>
    </row>
    <row r="56" spans="1:8" hidden="1" x14ac:dyDescent="0.2">
      <c r="A56" s="3"/>
      <c r="B56" s="2"/>
      <c r="C56" s="2"/>
      <c r="D56" s="3"/>
      <c r="E56" s="2"/>
      <c r="F56" s="2"/>
      <c r="G56" s="2"/>
      <c r="H56" s="2"/>
    </row>
    <row r="57" spans="1:8" hidden="1" x14ac:dyDescent="0.2"/>
  </sheetData>
  <mergeCells count="5">
    <mergeCell ref="A36:I37"/>
    <mergeCell ref="I6:I8"/>
    <mergeCell ref="B7:F7"/>
    <mergeCell ref="H6:H8"/>
    <mergeCell ref="B6:G6"/>
  </mergeCells>
  <pageMargins left="0.75" right="0.37" top="1" bottom="1" header="0.5" footer="0.5"/>
  <pageSetup paperSize="9" scale="81" firstPageNumber="16" orientation="portrait" useFirstPageNumber="1" r:id="rId1"/>
  <headerFooter alignWithMargins="0">
    <oddFooter>&amp;R&amp;"Arial,Bold"&amp;P</oddFooter>
  </headerFooter>
  <rowBreaks count="1" manualBreakCount="1">
    <brk id="6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2016-08-12T05:32:07Z</dcterms:created>
  <dcterms:modified xsi:type="dcterms:W3CDTF">2016-08-12T05:32:15Z</dcterms:modified>
</cp:coreProperties>
</file>