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/>
  </bookViews>
  <sheets>
    <sheet name="2a" sheetId="1" r:id="rId1"/>
  </sheets>
  <externalReferences>
    <externalReference r:id="rId2"/>
  </externalReferences>
  <definedNames>
    <definedName name="_xlnm.Print_Area" localSheetId="0">'2a'!$A$1:$K$65</definedName>
  </definedNames>
  <calcPr calcId="144525"/>
</workbook>
</file>

<file path=xl/calcChain.xml><?xml version="1.0" encoding="utf-8"?>
<calcChain xmlns="http://schemas.openxmlformats.org/spreadsheetml/2006/main">
  <c r="A3" i="1" l="1"/>
  <c r="J6" i="1"/>
  <c r="K6" i="1"/>
  <c r="N7" i="1"/>
  <c r="O21" i="1" s="1"/>
  <c r="B8" i="1"/>
  <c r="C8" i="1"/>
  <c r="D8" i="1"/>
  <c r="E8" i="1"/>
  <c r="F10" i="1"/>
  <c r="J10" i="1"/>
  <c r="K10" i="1"/>
  <c r="O10" i="1"/>
  <c r="F11" i="1"/>
  <c r="J11" i="1"/>
  <c r="K11" i="1"/>
  <c r="O11" i="1"/>
  <c r="F12" i="1"/>
  <c r="J12" i="1"/>
  <c r="K12" i="1"/>
  <c r="O12" i="1"/>
  <c r="F13" i="1"/>
  <c r="J13" i="1"/>
  <c r="K13" i="1"/>
  <c r="O13" i="1"/>
  <c r="F14" i="1"/>
  <c r="J14" i="1"/>
  <c r="K14" i="1"/>
  <c r="O14" i="1"/>
  <c r="F15" i="1"/>
  <c r="J15" i="1"/>
  <c r="F16" i="1"/>
  <c r="K16" i="1"/>
  <c r="F17" i="1"/>
  <c r="K17" i="1"/>
  <c r="F18" i="1"/>
  <c r="K18" i="1"/>
  <c r="F19" i="1"/>
  <c r="K19" i="1"/>
  <c r="F20" i="1"/>
  <c r="K20" i="1"/>
  <c r="R20" i="1"/>
  <c r="S20" i="1" s="1"/>
  <c r="S21" i="1" s="1"/>
  <c r="F21" i="1"/>
  <c r="F31" i="1" s="1"/>
  <c r="K21" i="1"/>
  <c r="R21" i="1"/>
  <c r="F22" i="1"/>
  <c r="K22" i="1"/>
  <c r="F23" i="1"/>
  <c r="K23" i="1"/>
  <c r="F24" i="1"/>
  <c r="K24" i="1"/>
  <c r="F25" i="1"/>
  <c r="K25" i="1"/>
  <c r="F26" i="1"/>
  <c r="K26" i="1"/>
  <c r="F27" i="1"/>
  <c r="K27" i="1"/>
  <c r="F28" i="1"/>
  <c r="K28" i="1"/>
  <c r="F29" i="1"/>
  <c r="K29" i="1"/>
  <c r="F30" i="1"/>
  <c r="K30" i="1"/>
  <c r="B31" i="1"/>
  <c r="C31" i="1"/>
  <c r="D31" i="1"/>
  <c r="E31" i="1"/>
  <c r="G31" i="1"/>
  <c r="H31" i="1"/>
  <c r="I31" i="1"/>
  <c r="J16" i="1" s="1"/>
  <c r="B67" i="1"/>
  <c r="C67" i="1"/>
  <c r="D67" i="1"/>
  <c r="E67" i="1"/>
  <c r="B68" i="1"/>
  <c r="C68" i="1"/>
  <c r="D68" i="1"/>
  <c r="E68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O30" i="1" l="1"/>
  <c r="O29" i="1"/>
  <c r="O28" i="1"/>
  <c r="O27" i="1"/>
  <c r="O26" i="1"/>
  <c r="O25" i="1"/>
  <c r="O24" i="1"/>
  <c r="O23" i="1"/>
  <c r="O22" i="1"/>
  <c r="J21" i="1"/>
  <c r="O20" i="1"/>
  <c r="O19" i="1"/>
  <c r="O18" i="1"/>
  <c r="O17" i="1"/>
  <c r="O16" i="1"/>
  <c r="O15" i="1"/>
  <c r="K31" i="1"/>
  <c r="J30" i="1"/>
  <c r="J29" i="1"/>
  <c r="J28" i="1"/>
  <c r="J27" i="1"/>
  <c r="J26" i="1"/>
  <c r="J25" i="1"/>
  <c r="J24" i="1"/>
  <c r="J23" i="1"/>
  <c r="J22" i="1"/>
  <c r="J20" i="1"/>
  <c r="J19" i="1"/>
  <c r="J18" i="1"/>
  <c r="J17" i="1"/>
  <c r="J31" i="1" s="1"/>
</calcChain>
</file>

<file path=xl/sharedStrings.xml><?xml version="1.0" encoding="utf-8"?>
<sst xmlns="http://schemas.openxmlformats.org/spreadsheetml/2006/main" count="69" uniqueCount="34">
  <si>
    <t xml:space="preserve">Sources of basic data:    Authority of the Freeport Area of Bataan (AFAB), Board of Investments (BOI), 
                                         BOI-Autonomous Region of Muslim Mindanao (BOI-ARMM), Clark Development Corporation (CDC), 
                                         Cagayan Economic Zone Authority (CEZA), Philippine Economic Zone Authority (PEZA), 
                                         and Subic Bay Metropolitan Authority (SBMA).                                         </t>
  </si>
  <si>
    <t>Details may not add up to totals due to rounding.</t>
  </si>
  <si>
    <t xml:space="preserve">Notes:   </t>
  </si>
  <si>
    <t>Total</t>
  </si>
  <si>
    <t>Others</t>
  </si>
  <si>
    <t>Thailand</t>
  </si>
  <si>
    <t>USA</t>
  </si>
  <si>
    <t>Denmark</t>
  </si>
  <si>
    <t>UK</t>
  </si>
  <si>
    <t>France</t>
  </si>
  <si>
    <t>Switzerland</t>
  </si>
  <si>
    <t>Taiwan</t>
  </si>
  <si>
    <t>India</t>
  </si>
  <si>
    <t>Singapore</t>
  </si>
  <si>
    <t>`</t>
  </si>
  <si>
    <t>Australia</t>
  </si>
  <si>
    <t>Netherlands</t>
  </si>
  <si>
    <t>Canada</t>
  </si>
  <si>
    <t>Malaysia</t>
  </si>
  <si>
    <t>Korea</t>
  </si>
  <si>
    <t>Japan</t>
  </si>
  <si>
    <t>British Virgin Islands</t>
  </si>
  <si>
    <t>Hongkong</t>
  </si>
  <si>
    <t>Germany</t>
  </si>
  <si>
    <t>China (PROC)</t>
  </si>
  <si>
    <t>Cayman Islands</t>
  </si>
  <si>
    <t>Q3</t>
  </si>
  <si>
    <t>Q2</t>
  </si>
  <si>
    <t>Q1</t>
  </si>
  <si>
    <t>Country</t>
  </si>
  <si>
    <t>Approved FI</t>
  </si>
  <si>
    <t>(in million pesos)</t>
  </si>
  <si>
    <t>Total Approved Foreign Investments by Country of Investor</t>
  </si>
  <si>
    <t>Table 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</si>
</sst>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_(* #,##0.0_);_(* \(#,##0.0\);_(* &quot;-&quot;?_);_(@_)"/>
    <numFmt numFmtId="165" formatCode="#,##0.0"/>
    <numFmt numFmtId="166" formatCode="_(* #,##0_);_(* \(#,##0\);_(* &quot;-&quot;??_);_(@_)"/>
    <numFmt numFmtId="167" formatCode="_(* #,##0.0_);_(* \(#,##0.0\);_(* &quot;-&quot;??_);_(@_)"/>
    <numFmt numFmtId="168" formatCode="#,##0.0_);[Red]\(#,##0.0\)"/>
    <numFmt numFmtId="169" formatCode="0.0%"/>
    <numFmt numFmtId="170" formatCode="#,##0;[Red]#,##0"/>
    <numFmt numFmtId="171" formatCode="General_)"/>
  </numFmts>
  <fonts count="13" x14ac:knownFonts="1">
    <font>
      <sz val="10"/>
      <name val="Arial"/>
    </font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u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2"/>
      <name val="Helv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84">
    <xf numFmtId="0" fontId="0" fillId="0" borderId="0" xfId="0"/>
    <xf numFmtId="0" fontId="2" fillId="2" borderId="0" xfId="0" applyFont="1" applyFill="1"/>
    <xf numFmtId="164" fontId="2" fillId="2" borderId="0" xfId="0" applyNumberFormat="1" applyFont="1" applyFill="1"/>
    <xf numFmtId="165" fontId="2" fillId="2" borderId="0" xfId="0" applyNumberFormat="1" applyFont="1" applyFill="1"/>
    <xf numFmtId="166" fontId="2" fillId="2" borderId="0" xfId="1" applyNumberFormat="1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43" fontId="2" fillId="2" borderId="0" xfId="0" applyNumberFormat="1" applyFont="1" applyFill="1"/>
    <xf numFmtId="167" fontId="2" fillId="2" borderId="0" xfId="1" applyNumberFormat="1" applyFont="1" applyFill="1" applyAlignment="1">
      <alignment horizontal="right"/>
    </xf>
    <xf numFmtId="165" fontId="6" fillId="2" borderId="0" xfId="0" applyNumberFormat="1" applyFont="1" applyFill="1" applyBorder="1" applyAlignment="1">
      <alignment vertical="center"/>
    </xf>
    <xf numFmtId="167" fontId="6" fillId="2" borderId="0" xfId="1" applyNumberFormat="1" applyFont="1" applyFill="1" applyBorder="1" applyAlignment="1">
      <alignment vertical="center"/>
    </xf>
    <xf numFmtId="0" fontId="0" fillId="3" borderId="0" xfId="0" applyFill="1" applyBorder="1"/>
    <xf numFmtId="0" fontId="0" fillId="2" borderId="0" xfId="0" applyFill="1" applyBorder="1"/>
    <xf numFmtId="0" fontId="7" fillId="2" borderId="0" xfId="0" applyFont="1" applyFill="1" applyBorder="1" applyAlignment="1">
      <alignment vertical="top" wrapText="1"/>
    </xf>
    <xf numFmtId="0" fontId="7" fillId="3" borderId="0" xfId="0" applyFont="1" applyFill="1" applyBorder="1"/>
    <xf numFmtId="0" fontId="8" fillId="2" borderId="0" xfId="0" applyFont="1" applyFill="1" applyBorder="1" applyAlignment="1">
      <alignment horizontal="left"/>
    </xf>
    <xf numFmtId="0" fontId="7" fillId="2" borderId="0" xfId="0" applyFont="1" applyFill="1"/>
    <xf numFmtId="3" fontId="8" fillId="2" borderId="0" xfId="0" applyNumberFormat="1" applyFont="1" applyFill="1" applyBorder="1" applyAlignment="1"/>
    <xf numFmtId="0" fontId="7" fillId="2" borderId="0" xfId="0" applyFont="1" applyFill="1" applyBorder="1" applyAlignment="1"/>
    <xf numFmtId="3" fontId="8" fillId="2" borderId="0" xfId="0" quotePrefix="1" applyNumberFormat="1" applyFont="1" applyFill="1" applyBorder="1" applyAlignment="1"/>
    <xf numFmtId="165" fontId="9" fillId="2" borderId="0" xfId="0" quotePrefix="1" applyNumberFormat="1" applyFont="1" applyFill="1" applyBorder="1" applyAlignment="1"/>
    <xf numFmtId="3" fontId="9" fillId="2" borderId="0" xfId="0" applyNumberFormat="1" applyFont="1" applyFill="1" applyBorder="1" applyAlignment="1"/>
    <xf numFmtId="165" fontId="9" fillId="2" borderId="0" xfId="0" applyNumberFormat="1" applyFont="1" applyFill="1" applyBorder="1"/>
    <xf numFmtId="165" fontId="9" fillId="2" borderId="0" xfId="0" applyNumberFormat="1" applyFont="1" applyFill="1" applyBorder="1" applyAlignment="1"/>
    <xf numFmtId="0" fontId="2" fillId="2" borderId="0" xfId="0" applyFont="1" applyFill="1" applyAlignment="1">
      <alignment vertical="center"/>
    </xf>
    <xf numFmtId="168" fontId="6" fillId="2" borderId="0" xfId="1" applyNumberFormat="1" applyFont="1" applyFill="1" applyBorder="1" applyAlignment="1">
      <alignment horizontal="right" vertical="center"/>
    </xf>
    <xf numFmtId="168" fontId="6" fillId="2" borderId="0" xfId="0" applyNumberFormat="1" applyFont="1" applyFill="1" applyBorder="1" applyAlignment="1">
      <alignment horizontal="right" vertical="center"/>
    </xf>
    <xf numFmtId="168" fontId="6" fillId="2" borderId="1" xfId="1" applyNumberFormat="1" applyFont="1" applyFill="1" applyBorder="1" applyAlignment="1">
      <alignment horizontal="right" vertical="center"/>
    </xf>
    <xf numFmtId="168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 indent="1"/>
    </xf>
    <xf numFmtId="10" fontId="2" fillId="2" borderId="0" xfId="2" applyNumberFormat="1" applyFont="1" applyFill="1" applyAlignment="1">
      <alignment vertical="center"/>
    </xf>
    <xf numFmtId="167" fontId="2" fillId="4" borderId="0" xfId="1" applyNumberFormat="1" applyFont="1" applyFill="1" applyAlignment="1">
      <alignment horizontal="right" vertical="center"/>
    </xf>
    <xf numFmtId="165" fontId="6" fillId="4" borderId="0" xfId="0" applyNumberFormat="1" applyFont="1" applyFill="1" applyBorder="1" applyAlignment="1">
      <alignment vertical="center"/>
    </xf>
    <xf numFmtId="168" fontId="6" fillId="4" borderId="0" xfId="1" applyNumberFormat="1" applyFont="1" applyFill="1" applyBorder="1" applyAlignment="1">
      <alignment horizontal="right" vertical="center"/>
    </xf>
    <xf numFmtId="167" fontId="6" fillId="4" borderId="0" xfId="1" applyNumberFormat="1" applyFont="1" applyFill="1" applyAlignment="1">
      <alignment horizontal="right" vertical="center"/>
    </xf>
    <xf numFmtId="167" fontId="2" fillId="2" borderId="0" xfId="1" applyNumberFormat="1" applyFont="1" applyFill="1" applyAlignment="1">
      <alignment horizontal="right" vertical="center"/>
    </xf>
    <xf numFmtId="165" fontId="6" fillId="5" borderId="0" xfId="0" applyNumberFormat="1" applyFont="1" applyFill="1" applyBorder="1" applyAlignment="1">
      <alignment vertical="center"/>
    </xf>
    <xf numFmtId="168" fontId="6" fillId="5" borderId="0" xfId="1" applyNumberFormat="1" applyFont="1" applyFill="1" applyBorder="1" applyAlignment="1">
      <alignment horizontal="right" vertical="center"/>
    </xf>
    <xf numFmtId="167" fontId="2" fillId="5" borderId="0" xfId="1" applyNumberFormat="1" applyFont="1" applyFill="1" applyAlignment="1">
      <alignment horizontal="right" vertical="center"/>
    </xf>
    <xf numFmtId="167" fontId="6" fillId="5" borderId="0" xfId="1" applyNumberFormat="1" applyFont="1" applyFill="1" applyAlignment="1">
      <alignment horizontal="right" vertical="center"/>
    </xf>
    <xf numFmtId="165" fontId="6" fillId="6" borderId="0" xfId="0" applyNumberFormat="1" applyFont="1" applyFill="1" applyBorder="1" applyAlignment="1">
      <alignment vertical="center"/>
    </xf>
    <xf numFmtId="167" fontId="6" fillId="2" borderId="0" xfId="1" applyNumberFormat="1" applyFont="1" applyFill="1" applyAlignment="1">
      <alignment horizontal="right" vertical="center"/>
    </xf>
    <xf numFmtId="168" fontId="6" fillId="5" borderId="0" xfId="1" applyNumberFormat="1" applyFont="1" applyFill="1" applyBorder="1" applyAlignment="1">
      <alignment horizontal="right" vertical="center" indent="2"/>
    </xf>
    <xf numFmtId="167" fontId="2" fillId="6" borderId="0" xfId="1" applyNumberFormat="1" applyFont="1" applyFill="1" applyAlignment="1">
      <alignment horizontal="right" vertical="center"/>
    </xf>
    <xf numFmtId="168" fontId="6" fillId="6" borderId="0" xfId="1" applyNumberFormat="1" applyFont="1" applyFill="1" applyBorder="1" applyAlignment="1">
      <alignment horizontal="right" vertical="center"/>
    </xf>
    <xf numFmtId="167" fontId="6" fillId="6" borderId="0" xfId="1" applyNumberFormat="1" applyFont="1" applyFill="1" applyAlignment="1">
      <alignment horizontal="right" vertical="center"/>
    </xf>
    <xf numFmtId="167" fontId="2" fillId="6" borderId="0" xfId="1" quotePrefix="1" applyNumberFormat="1" applyFont="1" applyFill="1" applyAlignment="1">
      <alignment horizontal="center" vertical="center"/>
    </xf>
    <xf numFmtId="169" fontId="2" fillId="2" borderId="0" xfId="2" applyNumberFormat="1" applyFont="1" applyFill="1" applyAlignment="1">
      <alignment vertical="center"/>
    </xf>
    <xf numFmtId="167" fontId="2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167" fontId="2" fillId="2" borderId="0" xfId="1" quotePrefix="1" applyNumberFormat="1" applyFont="1" applyFill="1" applyAlignment="1">
      <alignment horizontal="center" vertical="center"/>
    </xf>
    <xf numFmtId="168" fontId="6" fillId="6" borderId="0" xfId="1" applyNumberFormat="1" applyFont="1" applyFill="1" applyBorder="1" applyAlignment="1">
      <alignment horizontal="center" vertical="center"/>
    </xf>
    <xf numFmtId="168" fontId="6" fillId="2" borderId="0" xfId="1" applyNumberFormat="1" applyFont="1" applyFill="1" applyBorder="1" applyAlignment="1">
      <alignment horizontal="center" vertical="center"/>
    </xf>
    <xf numFmtId="43" fontId="6" fillId="6" borderId="0" xfId="1" applyFont="1" applyFill="1" applyBorder="1" applyAlignment="1">
      <alignment horizontal="right" vertical="center" indent="3"/>
    </xf>
    <xf numFmtId="38" fontId="6" fillId="6" borderId="0" xfId="1" applyNumberFormat="1" applyFont="1" applyFill="1" applyBorder="1" applyAlignment="1">
      <alignment horizontal="right" vertical="center"/>
    </xf>
    <xf numFmtId="168" fontId="6" fillId="2" borderId="0" xfId="1" applyNumberFormat="1" applyFont="1" applyFill="1" applyAlignment="1">
      <alignment horizontal="right" vertical="center"/>
    </xf>
    <xf numFmtId="168" fontId="6" fillId="2" borderId="0" xfId="0" applyNumberFormat="1" applyFont="1" applyFill="1" applyBorder="1" applyAlignment="1">
      <alignment horizontal="center" vertical="center" wrapText="1"/>
    </xf>
    <xf numFmtId="3" fontId="6" fillId="2" borderId="0" xfId="0" applyNumberFormat="1" applyFont="1" applyFill="1" applyBorder="1" applyAlignment="1">
      <alignment horizontal="center" vertical="center" wrapText="1"/>
    </xf>
    <xf numFmtId="3" fontId="6" fillId="2" borderId="0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68" fontId="2" fillId="2" borderId="0" xfId="0" applyNumberFormat="1" applyFont="1" applyFill="1" applyAlignment="1">
      <alignment vertical="center"/>
    </xf>
    <xf numFmtId="168" fontId="10" fillId="2" borderId="3" xfId="0" applyNumberFormat="1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168" fontId="10" fillId="2" borderId="7" xfId="0" applyNumberFormat="1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>
      <alignment horizontal="center" vertical="center"/>
    </xf>
    <xf numFmtId="0" fontId="6" fillId="2" borderId="10" xfId="0" applyNumberFormat="1" applyFont="1" applyFill="1" applyBorder="1" applyAlignment="1">
      <alignment horizontal="center" vertical="center"/>
    </xf>
    <xf numFmtId="0" fontId="6" fillId="2" borderId="7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168" fontId="10" fillId="2" borderId="12" xfId="0" applyNumberFormat="1" applyFont="1" applyFill="1" applyBorder="1" applyAlignment="1">
      <alignment horizontal="center" vertical="center" wrapText="1"/>
    </xf>
    <xf numFmtId="3" fontId="6" fillId="2" borderId="13" xfId="0" applyNumberFormat="1" applyFont="1" applyFill="1" applyBorder="1" applyAlignment="1">
      <alignment horizontal="center" vertical="center" wrapText="1"/>
    </xf>
    <xf numFmtId="3" fontId="6" fillId="2" borderId="14" xfId="0" applyNumberFormat="1" applyFont="1" applyFill="1" applyBorder="1" applyAlignment="1">
      <alignment horizontal="center" vertical="center"/>
    </xf>
    <xf numFmtId="3" fontId="6" fillId="2" borderId="15" xfId="0" applyNumberFormat="1" applyFont="1" applyFill="1" applyBorder="1" applyAlignment="1">
      <alignment horizontal="center" vertical="center"/>
    </xf>
    <xf numFmtId="3" fontId="6" fillId="2" borderId="12" xfId="0" applyNumberFormat="1" applyFont="1" applyFill="1" applyBorder="1" applyAlignment="1">
      <alignment horizontal="center" vertical="center"/>
    </xf>
    <xf numFmtId="3" fontId="6" fillId="2" borderId="16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170" fontId="6" fillId="2" borderId="0" xfId="0" applyNumberFormat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</cellXfs>
  <cellStyles count="6">
    <cellStyle name="Comma" xfId="1" builtinId="3"/>
    <cellStyle name="Comma 2" xfId="3"/>
    <cellStyle name="Normal" xfId="0" builtinId="0"/>
    <cellStyle name="Normal 2" xfId="4"/>
    <cellStyle name="Percent" xfId="2" builtinId="5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Figure 2b
Total Approved FDIs by Country of Investor
Sem1 2008 and Sem1 2009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Australia
1.8%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British Virgin Is
3.5%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Germany
0.3%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Hongkong
16.1%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Japan
14.1%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Korea
22.7%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Netherlands
7.7%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PROC
1.4%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Singapore
1.9%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Switzerland
3.0%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USA
9.2%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UK
13.5%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Others
5.3%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'2a'!#REF!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2a
Total Approved FI by Country of Investor
Third Quarter 2012</a:t>
            </a:r>
          </a:p>
        </c:rich>
      </c:tx>
      <c:layout>
        <c:manualLayout>
          <c:xMode val="edge"/>
          <c:yMode val="edge"/>
          <c:x val="0.26346542466505413"/>
          <c:y val="7.49557750367909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689736965590499"/>
          <c:y val="0.40486762854065206"/>
          <c:w val="0.59173945103620396"/>
          <c:h val="0.3837300684235279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8"/>
          <c:dPt>
            <c:idx val="0"/>
            <c:bubble3D val="0"/>
            <c:spPr>
              <a:pattFill prst="lgGrid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wdUpDiag">
                <a:fgClr>
                  <a:srgbClr val="FF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pct90">
                <a:fgClr>
                  <a:srgbClr val="FFFF99"/>
                </a:fgClr>
                <a:bgClr>
                  <a:srgbClr val="33333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zigZag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solidDmnd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pattFill prst="pct90">
                <a:fgClr>
                  <a:schemeClr val="bg2">
                    <a:lumMod val="25000"/>
                  </a:schemeClr>
                </a:fgClr>
                <a:bgClr>
                  <a:schemeClr val="bg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pattFill prst="trellis">
                <a:fgClr>
                  <a:srgbClr val="008080"/>
                </a:fgClr>
                <a:bgClr>
                  <a:schemeClr val="bg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pattFill prst="pct90">
                <a:fgClr>
                  <a:schemeClr val="accent6">
                    <a:lumMod val="50000"/>
                  </a:schemeClr>
                </a:fgClr>
                <a:bgClr>
                  <a:schemeClr val="bg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pattFill prst="lgConfetti">
                <a:fgClr>
                  <a:schemeClr val="accent5">
                    <a:lumMod val="75000"/>
                  </a:schemeClr>
                </a:fgClr>
                <a:bgClr>
                  <a:schemeClr val="bg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pattFill prst="sphere">
                <a:fgClr>
                  <a:srgbClr val="FF0000"/>
                </a:fgClr>
                <a:bgClr>
                  <a:schemeClr val="bg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pattFill prst="pct90">
                <a:fgClr>
                  <a:srgbClr val="7030A0"/>
                </a:fgClr>
                <a:bgClr>
                  <a:schemeClr val="bg1">
                    <a:lumMod val="95000"/>
                  </a:schemeClr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0137610099351078"/>
                  <c:y val="-6.118489524069607E-2"/>
                </c:manualLayout>
              </c:layout>
              <c:numFmt formatCode="0.0%" sourceLinked="0"/>
              <c:spPr>
                <a:noFill/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2943980161988954E-2"/>
                  <c:y val="-9.0890112724348757E-2"/>
                </c:manualLayout>
              </c:layout>
              <c:numFmt formatCode="0.0%" sourceLinked="0"/>
              <c:spPr>
                <a:noFill/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7.0948585414553247E-2"/>
                  <c:y val="-5.367985071230251E-2"/>
                </c:manualLayout>
              </c:layout>
              <c:numFmt formatCode="0.0%" sourceLinked="0"/>
              <c:spPr>
                <a:noFill/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2632636167115882"/>
                  <c:y val="6.72097469297819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5.5994074360336862E-2"/>
                  <c:y val="7.53441657943046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7.0831682849459773E-2"/>
                  <c:y val="8.849968898396370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1.4695908410221765E-2"/>
                  <c:y val="8.8707538725289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3.2515015377679014E-2"/>
                  <c:y val="9.20182665028143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0.11163534772877316"/>
                  <c:y val="0.104430688938449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0.10311933400962917"/>
                  <c:y val="-2.65968777024259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layout>
                <c:manualLayout>
                  <c:x val="-7.7153921710706411E-2"/>
                  <c:y val="-0.135117503375661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1"/>
              <c:layout>
                <c:manualLayout>
                  <c:xMode val="edge"/>
                  <c:yMode val="edge"/>
                  <c:x val="0.35171385991058124"/>
                  <c:y val="0.2699391893915943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layout>
                <c:manualLayout>
                  <c:xMode val="edge"/>
                  <c:yMode val="edge"/>
                  <c:x val="0.53502235469448589"/>
                  <c:y val="0.3537839376117107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3"/>
              <c:layout>
                <c:manualLayout>
                  <c:xMode val="edge"/>
                  <c:yMode val="edge"/>
                  <c:x val="0.48733233979135621"/>
                  <c:y val="0.2781191648277032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4"/>
              <c:layout>
                <c:manualLayout>
                  <c:xMode val="edge"/>
                  <c:yMode val="edge"/>
                  <c:x val="0.56035767511177348"/>
                  <c:y val="0.4478536551269633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5"/>
              <c:layout>
                <c:manualLayout>
                  <c:xMode val="edge"/>
                  <c:yMode val="edge"/>
                  <c:x val="0.50074515648286144"/>
                  <c:y val="0.5378333849241614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6"/>
              <c:layout>
                <c:manualLayout>
                  <c:xMode val="edge"/>
                  <c:yMode val="edge"/>
                  <c:x val="0.45603576751117736"/>
                  <c:y val="0.6073631761310872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7"/>
              <c:layout>
                <c:manualLayout>
                  <c:xMode val="edge"/>
                  <c:yMode val="edge"/>
                  <c:x val="0.43368107302533532"/>
                  <c:y val="0.6584880226067680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8"/>
              <c:layout>
                <c:manualLayout>
                  <c:xMode val="edge"/>
                  <c:yMode val="edge"/>
                  <c:x val="0.34724292101341281"/>
                  <c:y val="0.6175881454262234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9"/>
              <c:layout>
                <c:manualLayout>
                  <c:xMode val="edge"/>
                  <c:yMode val="edge"/>
                  <c:x val="0.28614008941877794"/>
                  <c:y val="0.6196331392852506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0"/>
              <c:layout>
                <c:manualLayout>
                  <c:xMode val="edge"/>
                  <c:yMode val="edge"/>
                  <c:x val="0.21609538002980627"/>
                  <c:y val="0.6523530410296863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'2a'!$Q$10:$Q$20</c:f>
              <c:strCache>
                <c:ptCount val="11"/>
                <c:pt idx="0">
                  <c:v>Cayman Islands</c:v>
                </c:pt>
                <c:pt idx="1">
                  <c:v>Japan</c:v>
                </c:pt>
                <c:pt idx="2">
                  <c:v>Singapore</c:v>
                </c:pt>
                <c:pt idx="3">
                  <c:v>Malaysia</c:v>
                </c:pt>
                <c:pt idx="4">
                  <c:v>Netherlands</c:v>
                </c:pt>
                <c:pt idx="5">
                  <c:v>China (PROC)</c:v>
                </c:pt>
                <c:pt idx="6">
                  <c:v>USA</c:v>
                </c:pt>
                <c:pt idx="7">
                  <c:v>Germany</c:v>
                </c:pt>
                <c:pt idx="8">
                  <c:v>Hongkong</c:v>
                </c:pt>
                <c:pt idx="9">
                  <c:v>British Virgin Islands</c:v>
                </c:pt>
                <c:pt idx="10">
                  <c:v>Others</c:v>
                </c:pt>
              </c:strCache>
            </c:strRef>
          </c:cat>
          <c:val>
            <c:numRef>
              <c:f>'2a'!$R$10:$R$20</c:f>
              <c:numCache>
                <c:formatCode>_(* #,##0.0_);_(* \(#,##0.0\);_(* "-"??_);_(@_)</c:formatCode>
                <c:ptCount val="11"/>
                <c:pt idx="0">
                  <c:v>4833.5999999999995</c:v>
                </c:pt>
                <c:pt idx="1">
                  <c:v>4205.2241290360007</c:v>
                </c:pt>
                <c:pt idx="2">
                  <c:v>1309.66418888</c:v>
                </c:pt>
                <c:pt idx="3">
                  <c:v>1250.955647</c:v>
                </c:pt>
                <c:pt idx="4">
                  <c:v>1088.2809500000001</c:v>
                </c:pt>
                <c:pt idx="5">
                  <c:v>880.39884399999983</c:v>
                </c:pt>
                <c:pt idx="6">
                  <c:v>849.18963699999983</c:v>
                </c:pt>
                <c:pt idx="7">
                  <c:v>546.71699999999998</c:v>
                </c:pt>
                <c:pt idx="8">
                  <c:v>530.44100000000003</c:v>
                </c:pt>
                <c:pt idx="9">
                  <c:v>512.89419999999996</c:v>
                </c:pt>
                <c:pt idx="10">
                  <c:v>1726.5836686199909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75" l="0.75" r="0.75" t="1" header="0" footer="0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3a
Total Approved FIs by Country of Investor
Third Quarter 2012</a:t>
            </a:r>
          </a:p>
        </c:rich>
      </c:tx>
      <c:layout>
        <c:manualLayout>
          <c:xMode val="edge"/>
          <c:yMode val="edge"/>
          <c:x val="0.26346542466505413"/>
          <c:y val="7.49557750367909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689736965590499"/>
          <c:y val="0.40486762854065206"/>
          <c:w val="0.59173945103620396"/>
          <c:h val="0.3837300684235279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8"/>
          <c:dPt>
            <c:idx val="0"/>
            <c:bubble3D val="0"/>
            <c:spPr>
              <a:pattFill prst="lgGrid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wdUpDiag">
                <a:fgClr>
                  <a:srgbClr val="FF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pct90">
                <a:fgClr>
                  <a:srgbClr val="FFFF99"/>
                </a:fgClr>
                <a:bgClr>
                  <a:srgbClr val="33333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zigZag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solidDmnd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pattFill prst="pct90">
                <a:fgClr>
                  <a:schemeClr val="bg2">
                    <a:lumMod val="25000"/>
                  </a:schemeClr>
                </a:fgClr>
                <a:bgClr>
                  <a:schemeClr val="bg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pattFill prst="trellis">
                <a:fgClr>
                  <a:srgbClr val="008080"/>
                </a:fgClr>
                <a:bgClr>
                  <a:schemeClr val="bg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pattFill prst="pct90">
                <a:fgClr>
                  <a:schemeClr val="accent6">
                    <a:lumMod val="50000"/>
                  </a:schemeClr>
                </a:fgClr>
                <a:bgClr>
                  <a:schemeClr val="bg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pattFill prst="lgConfetti">
                <a:fgClr>
                  <a:schemeClr val="accent5">
                    <a:lumMod val="75000"/>
                  </a:schemeClr>
                </a:fgClr>
                <a:bgClr>
                  <a:schemeClr val="bg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pattFill prst="sphere">
                <a:fgClr>
                  <a:srgbClr val="FF0000"/>
                </a:fgClr>
                <a:bgClr>
                  <a:schemeClr val="bg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pattFill prst="pct90">
                <a:fgClr>
                  <a:srgbClr val="7030A0"/>
                </a:fgClr>
                <a:bgClr>
                  <a:schemeClr val="bg1">
                    <a:lumMod val="95000"/>
                  </a:schemeClr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0137610099351078"/>
                  <c:y val="-6.118489524069607E-2"/>
                </c:manualLayout>
              </c:layout>
              <c:numFmt formatCode="0.0%" sourceLinked="0"/>
              <c:spPr>
                <a:noFill/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2943980161988954E-2"/>
                  <c:y val="-9.0890112724348757E-2"/>
                </c:manualLayout>
              </c:layout>
              <c:numFmt formatCode="0.0%" sourceLinked="0"/>
              <c:spPr>
                <a:noFill/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7.0948585414553247E-2"/>
                  <c:y val="-5.367985071230251E-2"/>
                </c:manualLayout>
              </c:layout>
              <c:numFmt formatCode="0.0%" sourceLinked="0"/>
              <c:spPr>
                <a:noFill/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2632636167115882"/>
                  <c:y val="6.72097469297819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5.5994074360336862E-2"/>
                  <c:y val="7.53441657943046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7.0831682849459773E-2"/>
                  <c:y val="8.849968898396370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1.4695908410221765E-2"/>
                  <c:y val="8.8707538725289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3.2515015377679014E-2"/>
                  <c:y val="9.20182665028143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0.11163534772877316"/>
                  <c:y val="0.104430688938449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0.10311933400962917"/>
                  <c:y val="-2.65968777024259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layout>
                <c:manualLayout>
                  <c:x val="-7.7153921710706411E-2"/>
                  <c:y val="-0.135117503375661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1"/>
              <c:layout>
                <c:manualLayout>
                  <c:xMode val="edge"/>
                  <c:yMode val="edge"/>
                  <c:x val="0.35171385991058124"/>
                  <c:y val="0.2699391893915943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layout>
                <c:manualLayout>
                  <c:xMode val="edge"/>
                  <c:yMode val="edge"/>
                  <c:x val="0.53502235469448589"/>
                  <c:y val="0.3537839376117107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3"/>
              <c:layout>
                <c:manualLayout>
                  <c:xMode val="edge"/>
                  <c:yMode val="edge"/>
                  <c:x val="0.48733233979135621"/>
                  <c:y val="0.2781191648277032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4"/>
              <c:layout>
                <c:manualLayout>
                  <c:xMode val="edge"/>
                  <c:yMode val="edge"/>
                  <c:x val="0.56035767511177348"/>
                  <c:y val="0.4478536551269633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5"/>
              <c:layout>
                <c:manualLayout>
                  <c:xMode val="edge"/>
                  <c:yMode val="edge"/>
                  <c:x val="0.50074515648286144"/>
                  <c:y val="0.5378333849241614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6"/>
              <c:layout>
                <c:manualLayout>
                  <c:xMode val="edge"/>
                  <c:yMode val="edge"/>
                  <c:x val="0.45603576751117736"/>
                  <c:y val="0.6073631761310872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7"/>
              <c:layout>
                <c:manualLayout>
                  <c:xMode val="edge"/>
                  <c:yMode val="edge"/>
                  <c:x val="0.43368107302533532"/>
                  <c:y val="0.6584880226067680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8"/>
              <c:layout>
                <c:manualLayout>
                  <c:xMode val="edge"/>
                  <c:yMode val="edge"/>
                  <c:x val="0.34724292101341281"/>
                  <c:y val="0.6175881454262234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9"/>
              <c:layout>
                <c:manualLayout>
                  <c:xMode val="edge"/>
                  <c:yMode val="edge"/>
                  <c:x val="0.28614008941877794"/>
                  <c:y val="0.6196331392852506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0"/>
              <c:layout>
                <c:manualLayout>
                  <c:xMode val="edge"/>
                  <c:yMode val="edge"/>
                  <c:x val="0.21609538002980627"/>
                  <c:y val="0.6523530410296863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'2a'!$Q$10:$Q$20</c:f>
              <c:strCache>
                <c:ptCount val="11"/>
                <c:pt idx="0">
                  <c:v>Cayman Islands</c:v>
                </c:pt>
                <c:pt idx="1">
                  <c:v>Japan</c:v>
                </c:pt>
                <c:pt idx="2">
                  <c:v>Singapore</c:v>
                </c:pt>
                <c:pt idx="3">
                  <c:v>Malaysia</c:v>
                </c:pt>
                <c:pt idx="4">
                  <c:v>Netherlands</c:v>
                </c:pt>
                <c:pt idx="5">
                  <c:v>China (PROC)</c:v>
                </c:pt>
                <c:pt idx="6">
                  <c:v>USA</c:v>
                </c:pt>
                <c:pt idx="7">
                  <c:v>Germany</c:v>
                </c:pt>
                <c:pt idx="8">
                  <c:v>Hongkong</c:v>
                </c:pt>
                <c:pt idx="9">
                  <c:v>British Virgin Islands</c:v>
                </c:pt>
                <c:pt idx="10">
                  <c:v>Others</c:v>
                </c:pt>
              </c:strCache>
            </c:strRef>
          </c:cat>
          <c:val>
            <c:numRef>
              <c:f>'2a'!$R$10:$R$20</c:f>
              <c:numCache>
                <c:formatCode>_(* #,##0.0_);_(* \(#,##0.0\);_(* "-"??_);_(@_)</c:formatCode>
                <c:ptCount val="11"/>
                <c:pt idx="0">
                  <c:v>4833.5999999999995</c:v>
                </c:pt>
                <c:pt idx="1">
                  <c:v>4205.2241290360007</c:v>
                </c:pt>
                <c:pt idx="2">
                  <c:v>1309.66418888</c:v>
                </c:pt>
                <c:pt idx="3">
                  <c:v>1250.955647</c:v>
                </c:pt>
                <c:pt idx="4">
                  <c:v>1088.2809500000001</c:v>
                </c:pt>
                <c:pt idx="5">
                  <c:v>880.39884399999983</c:v>
                </c:pt>
                <c:pt idx="6">
                  <c:v>849.18963699999983</c:v>
                </c:pt>
                <c:pt idx="7">
                  <c:v>546.71699999999998</c:v>
                </c:pt>
                <c:pt idx="8">
                  <c:v>530.44100000000003</c:v>
                </c:pt>
                <c:pt idx="9">
                  <c:v>512.89419999999996</c:v>
                </c:pt>
                <c:pt idx="10">
                  <c:v>1726.5836686199909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75" l="0.75" r="0.75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781050</xdr:colOff>
      <xdr:row>52</xdr:row>
      <xdr:rowOff>0</xdr:rowOff>
    </xdr:from>
    <xdr:to>
      <xdr:col>7</xdr:col>
      <xdr:colOff>0</xdr:colOff>
      <xdr:row>52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1123950</xdr:colOff>
      <xdr:row>38</xdr:row>
      <xdr:rowOff>66675</xdr:rowOff>
    </xdr:from>
    <xdr:to>
      <xdr:col>9</xdr:col>
      <xdr:colOff>104775</xdr:colOff>
      <xdr:row>60</xdr:row>
      <xdr:rowOff>123825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46</xdr:row>
      <xdr:rowOff>0</xdr:rowOff>
    </xdr:from>
    <xdr:to>
      <xdr:col>22</xdr:col>
      <xdr:colOff>180975</xdr:colOff>
      <xdr:row>68</xdr:row>
      <xdr:rowOff>57150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b"/>
    </sheetNames>
    <sheetDataSet>
      <sheetData sheetId="0">
        <row r="3">
          <cell r="A3" t="str">
            <v>First Quarter 2011 to Third Quarter 2012</v>
          </cell>
        </row>
        <row r="6">
          <cell r="J6" t="str">
            <v>Percent to Total Q3 2012</v>
          </cell>
          <cell r="K6" t="str">
            <v>Growth Rate
Q3 2011  -   Q3 2012</v>
          </cell>
        </row>
        <row r="8">
          <cell r="B8" t="str">
            <v>Q1</v>
          </cell>
          <cell r="C8" t="str">
            <v>Q2</v>
          </cell>
          <cell r="D8" t="str">
            <v>Q3</v>
          </cell>
          <cell r="E8" t="str">
            <v>Q4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0"/>
  <sheetViews>
    <sheetView tabSelected="1" view="pageBreakPreview" topLeftCell="A43" zoomScaleNormal="65" zoomScaleSheetLayoutView="100" workbookViewId="0">
      <selection activeCell="L44" sqref="L44"/>
    </sheetView>
  </sheetViews>
  <sheetFormatPr defaultColWidth="8.85546875" defaultRowHeight="12.75" x14ac:dyDescent="0.2"/>
  <cols>
    <col min="1" max="1" width="26.140625" style="1" customWidth="1"/>
    <col min="2" max="2" width="9.42578125" style="1" customWidth="1"/>
    <col min="3" max="4" width="9.28515625" style="1" bestFit="1" customWidth="1"/>
    <col min="5" max="5" width="10" style="1" customWidth="1"/>
    <col min="6" max="6" width="10.28515625" style="1" bestFit="1" customWidth="1"/>
    <col min="7" max="7" width="8.5703125" style="1" customWidth="1"/>
    <col min="8" max="9" width="9.85546875" style="1" customWidth="1"/>
    <col min="10" max="10" width="9.42578125" style="1" customWidth="1"/>
    <col min="11" max="11" width="11.42578125" style="1" customWidth="1"/>
    <col min="12" max="13" width="8.85546875" style="1" customWidth="1"/>
    <col min="14" max="14" width="13.42578125" style="1" customWidth="1"/>
    <col min="15" max="17" width="8.85546875" style="1"/>
    <col min="18" max="18" width="9.28515625" style="1" bestFit="1" customWidth="1"/>
    <col min="19" max="16384" width="8.85546875" style="1"/>
  </cols>
  <sheetData>
    <row r="1" spans="1:19" s="25" customFormat="1" ht="14.1" customHeight="1" x14ac:dyDescent="0.2">
      <c r="A1" s="83" t="s">
        <v>33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9" s="25" customFormat="1" ht="14.1" customHeight="1" x14ac:dyDescent="0.2">
      <c r="A2" s="83" t="s">
        <v>32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9" s="25" customFormat="1" ht="14.1" customHeight="1" x14ac:dyDescent="0.2">
      <c r="A3" s="82" t="str">
        <f>'[1]1b'!A3</f>
        <v>First Quarter 2011 to Third Quarter 2012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9" s="25" customFormat="1" ht="14.1" customHeight="1" x14ac:dyDescent="0.2">
      <c r="A4" s="81" t="s">
        <v>31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9" s="25" customFormat="1" ht="9" customHeight="1" thickBot="1" x14ac:dyDescent="0.25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</row>
    <row r="6" spans="1:19" s="25" customFormat="1" x14ac:dyDescent="0.2">
      <c r="A6" s="79"/>
      <c r="B6" s="78" t="s">
        <v>30</v>
      </c>
      <c r="C6" s="77"/>
      <c r="D6" s="77"/>
      <c r="E6" s="77"/>
      <c r="F6" s="77"/>
      <c r="G6" s="77"/>
      <c r="H6" s="77"/>
      <c r="I6" s="76"/>
      <c r="J6" s="75" t="str">
        <f>'[1]1b'!J6:J8</f>
        <v>Percent to Total Q3 2012</v>
      </c>
      <c r="K6" s="74" t="str">
        <f>'[1]1b'!K6:K8</f>
        <v>Growth Rate
Q3 2011  -   Q3 2012</v>
      </c>
    </row>
    <row r="7" spans="1:19" s="25" customFormat="1" x14ac:dyDescent="0.2">
      <c r="A7" s="73" t="s">
        <v>29</v>
      </c>
      <c r="B7" s="72">
        <v>2011</v>
      </c>
      <c r="C7" s="71"/>
      <c r="D7" s="71"/>
      <c r="E7" s="71"/>
      <c r="F7" s="70"/>
      <c r="G7" s="72">
        <v>2012</v>
      </c>
      <c r="H7" s="71"/>
      <c r="I7" s="70"/>
      <c r="J7" s="69"/>
      <c r="K7" s="68"/>
      <c r="M7" s="25" t="s">
        <v>3</v>
      </c>
      <c r="N7" s="61">
        <f>SUM(N10:N30)</f>
        <v>17733.94926453599</v>
      </c>
    </row>
    <row r="8" spans="1:19" s="25" customFormat="1" ht="13.5" thickBot="1" x14ac:dyDescent="0.25">
      <c r="A8" s="67"/>
      <c r="B8" s="66" t="str">
        <f>'[1]1b'!B8</f>
        <v>Q1</v>
      </c>
      <c r="C8" s="65" t="str">
        <f>'[1]1b'!C8</f>
        <v>Q2</v>
      </c>
      <c r="D8" s="65" t="str">
        <f>'[1]1b'!D8</f>
        <v>Q3</v>
      </c>
      <c r="E8" s="65" t="str">
        <f>'[1]1b'!E8</f>
        <v>Q4</v>
      </c>
      <c r="F8" s="65" t="s">
        <v>3</v>
      </c>
      <c r="G8" s="64" t="s">
        <v>28</v>
      </c>
      <c r="H8" s="64" t="s">
        <v>27</v>
      </c>
      <c r="I8" s="64" t="s">
        <v>26</v>
      </c>
      <c r="J8" s="63"/>
      <c r="K8" s="62"/>
      <c r="M8" s="25" t="s">
        <v>4</v>
      </c>
      <c r="N8" s="61">
        <v>825.09613117999834</v>
      </c>
    </row>
    <row r="9" spans="1:19" s="25" customFormat="1" ht="5.0999999999999996" customHeight="1" x14ac:dyDescent="0.2">
      <c r="A9" s="60"/>
      <c r="B9" s="59"/>
      <c r="C9" s="59"/>
      <c r="D9" s="59"/>
      <c r="E9" s="59"/>
      <c r="F9" s="59"/>
      <c r="G9" s="59"/>
      <c r="H9" s="59"/>
      <c r="I9" s="59"/>
      <c r="J9" s="58"/>
      <c r="K9" s="57"/>
    </row>
    <row r="10" spans="1:19" s="25" customFormat="1" ht="15" customHeight="1" x14ac:dyDescent="0.2">
      <c r="A10" s="10" t="s">
        <v>15</v>
      </c>
      <c r="B10" s="36">
        <v>245.60040999999998</v>
      </c>
      <c r="C10" s="36">
        <v>607.03638999999987</v>
      </c>
      <c r="D10" s="36">
        <v>835.85895040000003</v>
      </c>
      <c r="E10" s="36">
        <v>189.92093084086136</v>
      </c>
      <c r="F10" s="42">
        <f>SUM(B10:E10)</f>
        <v>1878.4166812408612</v>
      </c>
      <c r="G10" s="36">
        <v>447.18884711600003</v>
      </c>
      <c r="H10" s="36">
        <v>134.28990855647999</v>
      </c>
      <c r="I10" s="36">
        <v>96.151090629999999</v>
      </c>
      <c r="J10" s="26">
        <f>(I10/$I$31)*100</f>
        <v>0.54218656654375952</v>
      </c>
      <c r="K10" s="26">
        <f>IFERROR((I10/D10-1)*100,"-")</f>
        <v>-88.496732542735003</v>
      </c>
      <c r="M10" s="41" t="s">
        <v>25</v>
      </c>
      <c r="N10" s="44">
        <v>4833.5999999999995</v>
      </c>
      <c r="O10" s="31">
        <f>N10/$N$7</f>
        <v>0.27256196168701913</v>
      </c>
      <c r="Q10" s="41" t="s">
        <v>25</v>
      </c>
      <c r="R10" s="44">
        <v>4833.5999999999995</v>
      </c>
      <c r="S10" s="48">
        <v>0.27256196168701902</v>
      </c>
    </row>
    <row r="11" spans="1:19" s="25" customFormat="1" ht="15" customHeight="1" x14ac:dyDescent="0.2">
      <c r="A11" s="41" t="s">
        <v>21</v>
      </c>
      <c r="B11" s="47">
        <v>147.17543270000002</v>
      </c>
      <c r="C11" s="47">
        <v>8.6000000000000014</v>
      </c>
      <c r="D11" s="47">
        <v>597.93999999999994</v>
      </c>
      <c r="E11" s="47">
        <v>1570.4399631586</v>
      </c>
      <c r="F11" s="46">
        <f>SUM(B11:E11)</f>
        <v>2324.1553958586001</v>
      </c>
      <c r="G11" s="44">
        <v>58.769927000000003</v>
      </c>
      <c r="H11" s="44">
        <v>108.17181380973</v>
      </c>
      <c r="I11" s="44">
        <v>512.89419999999996</v>
      </c>
      <c r="J11" s="45">
        <f>(I11/$I$31)*100</f>
        <v>2.8921600730282666</v>
      </c>
      <c r="K11" s="45">
        <f>IFERROR((I11/D11-1)*100,"-")</f>
        <v>-14.223132755794898</v>
      </c>
      <c r="M11" s="10" t="s">
        <v>20</v>
      </c>
      <c r="N11" s="39">
        <v>4205.2241290360007</v>
      </c>
      <c r="O11" s="31">
        <f>N11/$N$7</f>
        <v>0.23712846283176905</v>
      </c>
      <c r="Q11" s="10" t="s">
        <v>20</v>
      </c>
      <c r="R11" s="36">
        <v>4205.2241290360007</v>
      </c>
      <c r="S11" s="48">
        <v>0.23712846283176897</v>
      </c>
    </row>
    <row r="12" spans="1:19" s="25" customFormat="1" ht="15" customHeight="1" x14ac:dyDescent="0.2">
      <c r="A12" s="10" t="s">
        <v>17</v>
      </c>
      <c r="B12" s="51">
        <v>180.23082230860004</v>
      </c>
      <c r="C12" s="36">
        <v>40.776700000000005</v>
      </c>
      <c r="D12" s="51">
        <v>1299.9961000000001</v>
      </c>
      <c r="E12" s="36">
        <v>18.277379844453606</v>
      </c>
      <c r="F12" s="42">
        <f>SUM(B12:E12)</f>
        <v>1539.2810021530538</v>
      </c>
      <c r="G12" s="36">
        <v>115.0927784</v>
      </c>
      <c r="H12" s="36">
        <v>167.01085633999998</v>
      </c>
      <c r="I12" s="36">
        <v>114.48650000000001</v>
      </c>
      <c r="J12" s="42">
        <f>(I12/$I$31)*100</f>
        <v>0.64557814106837375</v>
      </c>
      <c r="K12" s="56">
        <f>IFERROR((I12/D12-1)*100,"-")</f>
        <v>-91.193319733805353</v>
      </c>
      <c r="M12" s="10" t="s">
        <v>13</v>
      </c>
      <c r="N12" s="36">
        <v>1309.66418888</v>
      </c>
      <c r="O12" s="31">
        <f>N12/$N$7</f>
        <v>7.3850678680977236E-2</v>
      </c>
      <c r="Q12" s="10" t="s">
        <v>13</v>
      </c>
      <c r="R12" s="44">
        <v>1309.66418888</v>
      </c>
      <c r="S12" s="48">
        <v>7.3850678680977208E-2</v>
      </c>
    </row>
    <row r="13" spans="1:19" s="25" customFormat="1" ht="15" customHeight="1" x14ac:dyDescent="0.2">
      <c r="A13" s="41" t="s">
        <v>25</v>
      </c>
      <c r="B13" s="47">
        <v>8.6955000000000009</v>
      </c>
      <c r="C13" s="47">
        <v>0</v>
      </c>
      <c r="D13" s="47">
        <v>8.484</v>
      </c>
      <c r="E13" s="47">
        <v>8425.8277120000002</v>
      </c>
      <c r="F13" s="46">
        <f>SUM(B13:E13)</f>
        <v>8443.0072120000004</v>
      </c>
      <c r="G13" s="44">
        <v>156.70660750000002</v>
      </c>
      <c r="H13" s="44">
        <v>203.78800000000001</v>
      </c>
      <c r="I13" s="44">
        <v>4833.5999999999995</v>
      </c>
      <c r="J13" s="45">
        <f>(I13/$I$31)*100</f>
        <v>27.256196168701909</v>
      </c>
      <c r="K13" s="55">
        <f>IFERROR((I13/D13-1)*100,"-")</f>
        <v>56873.125884016961</v>
      </c>
      <c r="M13" s="10" t="s">
        <v>18</v>
      </c>
      <c r="N13" s="36">
        <v>1250.955647</v>
      </c>
      <c r="O13" s="31">
        <f>N13/$N$7</f>
        <v>7.0540161604140658E-2</v>
      </c>
      <c r="Q13" s="10" t="s">
        <v>18</v>
      </c>
      <c r="R13" s="36">
        <v>1250.955647</v>
      </c>
      <c r="S13" s="48">
        <v>7.054016160414063E-2</v>
      </c>
    </row>
    <row r="14" spans="1:19" s="25" customFormat="1" ht="15" customHeight="1" x14ac:dyDescent="0.2">
      <c r="A14" s="10" t="s">
        <v>24</v>
      </c>
      <c r="B14" s="51">
        <v>72.987375614000001</v>
      </c>
      <c r="C14" s="36">
        <v>172.08443</v>
      </c>
      <c r="D14" s="36">
        <v>217.07319237999999</v>
      </c>
      <c r="E14" s="36">
        <v>20195.271812655486</v>
      </c>
      <c r="F14" s="42">
        <f>SUM(B14:E14)</f>
        <v>20657.416810649487</v>
      </c>
      <c r="G14" s="36">
        <v>249.33844164000001</v>
      </c>
      <c r="H14" s="36">
        <v>145.05757869800001</v>
      </c>
      <c r="I14" s="36">
        <v>880.39884399999983</v>
      </c>
      <c r="J14" s="26">
        <f>(I14/$I$31)*100</f>
        <v>4.9644827041464712</v>
      </c>
      <c r="K14" s="26">
        <f>IFERROR((I14/D14-1)*100,"-")</f>
        <v>305.5769551031467</v>
      </c>
      <c r="M14" s="41" t="s">
        <v>16</v>
      </c>
      <c r="N14" s="36">
        <v>1088.2809500000001</v>
      </c>
      <c r="O14" s="31">
        <f>N14/$N$7</f>
        <v>6.1367095042745123E-2</v>
      </c>
      <c r="Q14" s="41" t="s">
        <v>16</v>
      </c>
      <c r="R14" s="36">
        <v>1088.2809500000001</v>
      </c>
      <c r="S14" s="48">
        <v>6.1367095042745103E-2</v>
      </c>
    </row>
    <row r="15" spans="1:19" s="25" customFormat="1" ht="15" customHeight="1" x14ac:dyDescent="0.2">
      <c r="A15" s="41" t="s">
        <v>7</v>
      </c>
      <c r="B15" s="44">
        <v>0</v>
      </c>
      <c r="C15" s="44">
        <v>136.96183000000002</v>
      </c>
      <c r="D15" s="44">
        <v>425.66283399999998</v>
      </c>
      <c r="E15" s="44">
        <v>282.42693872486103</v>
      </c>
      <c r="F15" s="46">
        <f>SUM(B15:E15)</f>
        <v>845.05160272486091</v>
      </c>
      <c r="G15" s="44">
        <v>0</v>
      </c>
      <c r="H15" s="44"/>
      <c r="I15" s="44"/>
      <c r="J15" s="45">
        <f>(I15/$I$31)*100</f>
        <v>0</v>
      </c>
      <c r="K15" s="54">
        <v>0</v>
      </c>
      <c r="M15" s="10" t="s">
        <v>24</v>
      </c>
      <c r="N15" s="36">
        <v>880.39884399999983</v>
      </c>
      <c r="O15" s="31">
        <f>N15/$N$7</f>
        <v>4.964482704146473E-2</v>
      </c>
      <c r="Q15" s="10" t="s">
        <v>24</v>
      </c>
      <c r="R15" s="39">
        <v>880.39884399999983</v>
      </c>
      <c r="S15" s="48">
        <v>4.9644827041464709E-2</v>
      </c>
    </row>
    <row r="16" spans="1:19" s="25" customFormat="1" ht="15" customHeight="1" x14ac:dyDescent="0.2">
      <c r="A16" s="10" t="s">
        <v>9</v>
      </c>
      <c r="B16" s="51">
        <v>183.14959500000001</v>
      </c>
      <c r="C16" s="36">
        <v>819.3424</v>
      </c>
      <c r="D16" s="51">
        <v>0</v>
      </c>
      <c r="E16" s="36">
        <v>142.6291219773766</v>
      </c>
      <c r="F16" s="42">
        <f>SUM(B16:E16)</f>
        <v>1145.1211169773765</v>
      </c>
      <c r="G16" s="36">
        <v>0</v>
      </c>
      <c r="H16" s="36">
        <v>7.0386268431999994</v>
      </c>
      <c r="I16" s="36">
        <v>15.6</v>
      </c>
      <c r="J16" s="26">
        <f>(I16/$I$31)*100</f>
        <v>8.7966869462046876E-2</v>
      </c>
      <c r="K16" s="53" t="str">
        <f>IFERROR((I16/D16-1)*100,"-")</f>
        <v>-</v>
      </c>
      <c r="M16" s="37" t="s">
        <v>6</v>
      </c>
      <c r="N16" s="44">
        <v>849.18963699999983</v>
      </c>
      <c r="O16" s="31">
        <f>N16/$N$7</f>
        <v>4.7884970478526905E-2</v>
      </c>
      <c r="Q16" s="37" t="s">
        <v>6</v>
      </c>
      <c r="R16" s="44">
        <v>849.18963699999983</v>
      </c>
      <c r="S16" s="48">
        <v>4.7884970478526891E-2</v>
      </c>
    </row>
    <row r="17" spans="1:19" s="25" customFormat="1" ht="15" customHeight="1" x14ac:dyDescent="0.2">
      <c r="A17" s="41" t="s">
        <v>23</v>
      </c>
      <c r="B17" s="44">
        <v>140.05330910000001</v>
      </c>
      <c r="C17" s="44">
        <v>499.95740000000001</v>
      </c>
      <c r="D17" s="44">
        <v>0</v>
      </c>
      <c r="E17" s="44">
        <v>339.98661882941946</v>
      </c>
      <c r="F17" s="46">
        <f>SUM(B17:E17)</f>
        <v>979.9973279294195</v>
      </c>
      <c r="G17" s="44">
        <v>57.073230220199996</v>
      </c>
      <c r="H17" s="44">
        <v>93.817666221500005</v>
      </c>
      <c r="I17" s="44">
        <v>546.71699999999998</v>
      </c>
      <c r="J17" s="45">
        <f>(I17/$I$31)*100</f>
        <v>3.0828835238257617</v>
      </c>
      <c r="K17" s="52" t="str">
        <f>IFERROR((I17/D17-1)*100,"-")</f>
        <v>-</v>
      </c>
      <c r="M17" s="41" t="s">
        <v>23</v>
      </c>
      <c r="N17" s="44">
        <v>546.71699999999998</v>
      </c>
      <c r="O17" s="31">
        <f>N17/$N$7</f>
        <v>3.0828835238257624E-2</v>
      </c>
      <c r="Q17" s="41" t="s">
        <v>23</v>
      </c>
      <c r="R17" s="44">
        <v>546.71699999999998</v>
      </c>
      <c r="S17" s="48">
        <v>3.082883523825761E-2</v>
      </c>
    </row>
    <row r="18" spans="1:19" s="25" customFormat="1" ht="15" customHeight="1" x14ac:dyDescent="0.2">
      <c r="A18" s="10" t="s">
        <v>22</v>
      </c>
      <c r="B18" s="36">
        <v>315.79301449399998</v>
      </c>
      <c r="C18" s="51">
        <v>91.87</v>
      </c>
      <c r="D18" s="36">
        <v>9.4983749999999993</v>
      </c>
      <c r="E18" s="36">
        <v>457.82472063416196</v>
      </c>
      <c r="F18" s="42">
        <f>SUM(B18:E18)</f>
        <v>874.98611012816195</v>
      </c>
      <c r="G18" s="36">
        <v>285.62235750000002</v>
      </c>
      <c r="H18" s="36">
        <v>99.284657500000009</v>
      </c>
      <c r="I18" s="36">
        <v>530.44100000000003</v>
      </c>
      <c r="J18" s="26">
        <f>(I18/$I$31)*100</f>
        <v>2.9911047566870264</v>
      </c>
      <c r="K18" s="26">
        <f>IFERROR((I18/D18-1)*100,"-")</f>
        <v>5484.5447247555512</v>
      </c>
      <c r="M18" s="10" t="s">
        <v>22</v>
      </c>
      <c r="N18" s="44">
        <v>530.44100000000003</v>
      </c>
      <c r="O18" s="31">
        <f>N18/$N$7</f>
        <v>2.9911047566870269E-2</v>
      </c>
      <c r="Q18" s="10" t="s">
        <v>22</v>
      </c>
      <c r="R18" s="44">
        <v>530.44100000000003</v>
      </c>
      <c r="S18" s="48">
        <v>2.9911047566870259E-2</v>
      </c>
    </row>
    <row r="19" spans="1:19" s="25" customFormat="1" ht="15" customHeight="1" x14ac:dyDescent="0.2">
      <c r="A19" s="41" t="s">
        <v>12</v>
      </c>
      <c r="B19" s="44">
        <v>428.25274200000001</v>
      </c>
      <c r="C19" s="47">
        <v>143.95950400000001</v>
      </c>
      <c r="D19" s="44">
        <v>747.8715995529999</v>
      </c>
      <c r="E19" s="44">
        <v>213.21465945910001</v>
      </c>
      <c r="F19" s="46">
        <f>SUM(B19:E19)</f>
        <v>1533.2985050120999</v>
      </c>
      <c r="G19" s="44">
        <v>6.7500874564000002</v>
      </c>
      <c r="H19" s="44">
        <v>9.5385291745120004E-2</v>
      </c>
      <c r="I19" s="44">
        <v>52.109049999999996</v>
      </c>
      <c r="J19" s="45">
        <f>(I19/$I$31)*100</f>
        <v>0.29383782045777396</v>
      </c>
      <c r="K19" s="45">
        <f>IFERROR((I19/D19-1)*100,"-")</f>
        <v>-93.032353410512528</v>
      </c>
      <c r="M19" s="41" t="s">
        <v>21</v>
      </c>
      <c r="N19" s="36">
        <v>512.89419999999996</v>
      </c>
      <c r="O19" s="31">
        <f>N19/$N$7</f>
        <v>2.8921600730282673E-2</v>
      </c>
      <c r="Q19" s="41" t="s">
        <v>21</v>
      </c>
      <c r="R19" s="44">
        <v>512.89419999999996</v>
      </c>
      <c r="S19" s="48">
        <v>2.8921600730282663E-2</v>
      </c>
    </row>
    <row r="20" spans="1:19" s="25" customFormat="1" ht="15" customHeight="1" x14ac:dyDescent="0.2">
      <c r="A20" s="10" t="s">
        <v>20</v>
      </c>
      <c r="B20" s="36">
        <v>4728.7821982108999</v>
      </c>
      <c r="C20" s="36">
        <v>17539.373642010003</v>
      </c>
      <c r="D20" s="36">
        <v>11683.344523800002</v>
      </c>
      <c r="E20" s="36">
        <v>44369.65891519146</v>
      </c>
      <c r="F20" s="42">
        <f>SUM(B20:E20)</f>
        <v>78321.159279212356</v>
      </c>
      <c r="G20" s="36">
        <v>4912.735925822999</v>
      </c>
      <c r="H20" s="36">
        <v>21005.187211839992</v>
      </c>
      <c r="I20" s="36">
        <v>4205.2241290360007</v>
      </c>
      <c r="J20" s="26">
        <f>(I20/$I$31)*100</f>
        <v>23.712846283176901</v>
      </c>
      <c r="K20" s="26">
        <f>IFERROR((I20/D20-1)*100,"-")</f>
        <v>-64.006675310570628</v>
      </c>
      <c r="M20" s="10" t="s">
        <v>8</v>
      </c>
      <c r="N20" s="36">
        <v>433.43503061000001</v>
      </c>
      <c r="O20" s="31">
        <f>N20/$N$7</f>
        <v>2.4440976126889856E-2</v>
      </c>
      <c r="Q20" s="10" t="s">
        <v>4</v>
      </c>
      <c r="R20" s="44">
        <f>SUM(N20:N30)</f>
        <v>1726.5836686199909</v>
      </c>
      <c r="S20" s="48">
        <f>R20/N7</f>
        <v>9.7360359097946658E-2</v>
      </c>
    </row>
    <row r="21" spans="1:19" s="25" customFormat="1" ht="15" customHeight="1" x14ac:dyDescent="0.2">
      <c r="A21" s="41" t="s">
        <v>19</v>
      </c>
      <c r="B21" s="44">
        <v>3844.1780855999996</v>
      </c>
      <c r="C21" s="44">
        <v>417.7495672</v>
      </c>
      <c r="D21" s="44">
        <v>4558.2598547610014</v>
      </c>
      <c r="E21" s="44">
        <v>4414.9548029377675</v>
      </c>
      <c r="F21" s="46">
        <f>SUM(B21:E21)</f>
        <v>13235.142310498768</v>
      </c>
      <c r="G21" s="44">
        <v>1293.3350025964401</v>
      </c>
      <c r="H21" s="44">
        <v>4082.7558894348481</v>
      </c>
      <c r="I21" s="44">
        <v>132.94236619999998</v>
      </c>
      <c r="J21" s="45">
        <f>(I21/$I$31)*100</f>
        <v>0.74964895983916868</v>
      </c>
      <c r="K21" s="45">
        <f>IFERROR((I21/D21-1)*100,"-")</f>
        <v>-97.083484258556595</v>
      </c>
      <c r="M21" s="41" t="s">
        <v>19</v>
      </c>
      <c r="N21" s="44">
        <v>132.94236619999998</v>
      </c>
      <c r="O21" s="31">
        <f>N21/$N$7</f>
        <v>7.4964895983916889E-3</v>
      </c>
      <c r="Q21" s="41"/>
      <c r="R21" s="36">
        <f>SUM(R10:R20)</f>
        <v>17733.949264535993</v>
      </c>
      <c r="S21" s="36">
        <f>SUM(S10:S20)</f>
        <v>0.99999999999999978</v>
      </c>
    </row>
    <row r="22" spans="1:19" s="25" customFormat="1" ht="15" customHeight="1" x14ac:dyDescent="0.2">
      <c r="A22" s="10" t="s">
        <v>18</v>
      </c>
      <c r="B22" s="36">
        <v>2.0609999999999999</v>
      </c>
      <c r="C22" s="36">
        <v>112.47200000000001</v>
      </c>
      <c r="D22" s="36">
        <v>70.133775477000015</v>
      </c>
      <c r="E22" s="36">
        <v>386.2036275636429</v>
      </c>
      <c r="F22" s="42">
        <f>SUM(B22:E22)</f>
        <v>570.87040304064294</v>
      </c>
      <c r="G22" s="36">
        <v>30.265168000000003</v>
      </c>
      <c r="H22" s="36">
        <v>51.650756505019004</v>
      </c>
      <c r="I22" s="36">
        <v>1250.955647</v>
      </c>
      <c r="J22" s="26">
        <f>(I22/$I$31)*100</f>
        <v>7.0540161604140641</v>
      </c>
      <c r="K22" s="26">
        <f>IFERROR((I22/D22-1)*100,"-")</f>
        <v>1683.6707613298875</v>
      </c>
      <c r="M22" s="10" t="s">
        <v>17</v>
      </c>
      <c r="N22" s="44">
        <v>114.48650000000001</v>
      </c>
      <c r="O22" s="31">
        <f>N22/$N$7</f>
        <v>6.4557814106837386E-3</v>
      </c>
      <c r="Q22" s="50"/>
      <c r="R22" s="49"/>
      <c r="S22" s="48"/>
    </row>
    <row r="23" spans="1:19" s="25" customFormat="1" ht="15" customHeight="1" x14ac:dyDescent="0.2">
      <c r="A23" s="41" t="s">
        <v>16</v>
      </c>
      <c r="B23" s="44">
        <v>919.10550000000012</v>
      </c>
      <c r="C23" s="44">
        <v>7197.3041700000003</v>
      </c>
      <c r="D23" s="44">
        <v>1134.3976400000001</v>
      </c>
      <c r="E23" s="44">
        <v>19052.482571185839</v>
      </c>
      <c r="F23" s="46">
        <f>SUM(B23:E23)</f>
        <v>28303.289881185839</v>
      </c>
      <c r="G23" s="44">
        <v>2318.0290296448002</v>
      </c>
      <c r="H23" s="44">
        <v>10121.361545395979</v>
      </c>
      <c r="I23" s="44">
        <v>1088.2809500000001</v>
      </c>
      <c r="J23" s="45">
        <f>(I23/$I$31)*100</f>
        <v>6.1367095042745108</v>
      </c>
      <c r="K23" s="45">
        <f>IFERROR((I23/D23-1)*100,"-")</f>
        <v>-4.0653020046833017</v>
      </c>
      <c r="M23" s="10" t="s">
        <v>15</v>
      </c>
      <c r="N23" s="39">
        <v>96.151090629999999</v>
      </c>
      <c r="O23" s="31">
        <f>N23/$N$7</f>
        <v>5.4218656654375962E-3</v>
      </c>
      <c r="P23" s="25" t="s">
        <v>14</v>
      </c>
    </row>
    <row r="24" spans="1:19" s="25" customFormat="1" ht="15" customHeight="1" x14ac:dyDescent="0.2">
      <c r="A24" s="10" t="s">
        <v>13</v>
      </c>
      <c r="B24" s="36">
        <v>823.3433</v>
      </c>
      <c r="C24" s="36">
        <v>484.30990863999995</v>
      </c>
      <c r="D24" s="36">
        <v>275.98635999999999</v>
      </c>
      <c r="E24" s="36">
        <v>633.44549849005682</v>
      </c>
      <c r="F24" s="42">
        <f>SUM(B24:E24)</f>
        <v>2217.0850671300568</v>
      </c>
      <c r="G24" s="36">
        <v>256.76312233100003</v>
      </c>
      <c r="H24" s="36">
        <v>767.21199160361891</v>
      </c>
      <c r="I24" s="36">
        <v>1309.66418888</v>
      </c>
      <c r="J24" s="26">
        <f>(I24/$I$31)*100</f>
        <v>7.385067868097722</v>
      </c>
      <c r="K24" s="26">
        <f>IFERROR((I24/D24-1)*100,"-")</f>
        <v>374.53946234154472</v>
      </c>
      <c r="M24" s="41" t="s">
        <v>12</v>
      </c>
      <c r="N24" s="44">
        <v>52.109049999999996</v>
      </c>
      <c r="O24" s="31">
        <f>N24/$N$7</f>
        <v>2.9383782045777403E-3</v>
      </c>
    </row>
    <row r="25" spans="1:19" s="25" customFormat="1" ht="15" customHeight="1" x14ac:dyDescent="0.2">
      <c r="A25" s="41" t="s">
        <v>10</v>
      </c>
      <c r="B25" s="44">
        <v>281.24642999999998</v>
      </c>
      <c r="C25" s="44">
        <v>203.55760000000001</v>
      </c>
      <c r="D25" s="47">
        <v>452.19465125000005</v>
      </c>
      <c r="E25" s="47">
        <v>1134.1044178320599</v>
      </c>
      <c r="F25" s="46">
        <f>SUM(B25:E25)</f>
        <v>2071.10309908206</v>
      </c>
      <c r="G25" s="44">
        <v>132.49100000000001</v>
      </c>
      <c r="H25" s="44">
        <v>344.79542265129999</v>
      </c>
      <c r="I25" s="44">
        <v>20.82</v>
      </c>
      <c r="J25" s="45">
        <f>(I25/$I$31)*100</f>
        <v>0.11740193732050104</v>
      </c>
      <c r="K25" s="45">
        <f>IFERROR((I25/D25-1)*100,"-")</f>
        <v>-95.395788087619493</v>
      </c>
      <c r="M25" s="10" t="s">
        <v>11</v>
      </c>
      <c r="N25" s="44">
        <v>35.9435</v>
      </c>
      <c r="O25" s="31">
        <f>N25/$N$7</f>
        <v>2.0268187003263352E-3</v>
      </c>
    </row>
    <row r="26" spans="1:19" s="25" customFormat="1" ht="15" customHeight="1" x14ac:dyDescent="0.2">
      <c r="A26" s="10" t="s">
        <v>11</v>
      </c>
      <c r="B26" s="36">
        <v>1345.7189852840002</v>
      </c>
      <c r="C26" s="36">
        <v>111.01193825</v>
      </c>
      <c r="D26" s="36">
        <v>178.944582325</v>
      </c>
      <c r="E26" s="36">
        <v>1494.3461356822249</v>
      </c>
      <c r="F26" s="42">
        <f>SUM(B26:E26)</f>
        <v>3130.0216415412251</v>
      </c>
      <c r="G26" s="36">
        <v>1544.5662678200001</v>
      </c>
      <c r="H26" s="36">
        <v>91.324960167</v>
      </c>
      <c r="I26" s="36">
        <v>35.9435</v>
      </c>
      <c r="J26" s="26">
        <f>(I26/$I$31)*100</f>
        <v>0.20268187003263349</v>
      </c>
      <c r="K26" s="26">
        <f>IFERROR((I26/D26-1)*100,"-")</f>
        <v>-79.913613738403527</v>
      </c>
      <c r="M26" s="41" t="s">
        <v>10</v>
      </c>
      <c r="N26" s="36">
        <v>20.82</v>
      </c>
      <c r="O26" s="31">
        <f>N26/$N$7</f>
        <v>1.1740193732050106E-3</v>
      </c>
    </row>
    <row r="27" spans="1:19" s="25" customFormat="1" ht="15" customHeight="1" x14ac:dyDescent="0.2">
      <c r="A27" s="37" t="s">
        <v>5</v>
      </c>
      <c r="B27" s="39">
        <v>0</v>
      </c>
      <c r="C27" s="39">
        <v>0</v>
      </c>
      <c r="D27" s="39">
        <v>0</v>
      </c>
      <c r="E27" s="39"/>
      <c r="F27" s="40">
        <f>SUM(B27:E27)</f>
        <v>0</v>
      </c>
      <c r="G27" s="39">
        <v>2281.3070080000002</v>
      </c>
      <c r="H27" s="39">
        <v>1887.6755459660001</v>
      </c>
      <c r="I27" s="39"/>
      <c r="J27" s="38">
        <f>(I27/$I$31)*100</f>
        <v>0</v>
      </c>
      <c r="K27" s="43" t="str">
        <f>IFERROR((I27/D27-1)*100,"-")</f>
        <v>-</v>
      </c>
      <c r="M27" s="10" t="s">
        <v>9</v>
      </c>
      <c r="N27" s="36">
        <v>15.6</v>
      </c>
      <c r="O27" s="31">
        <f>N27/$N$7</f>
        <v>8.7966869462046901E-4</v>
      </c>
    </row>
    <row r="28" spans="1:19" s="25" customFormat="1" ht="15" customHeight="1" x14ac:dyDescent="0.2">
      <c r="A28" s="10" t="s">
        <v>8</v>
      </c>
      <c r="B28" s="36">
        <v>320.68043463599992</v>
      </c>
      <c r="C28" s="36">
        <v>892.14528197999994</v>
      </c>
      <c r="D28" s="36">
        <v>138.90645269999999</v>
      </c>
      <c r="E28" s="36">
        <v>367.53349883084462</v>
      </c>
      <c r="F28" s="42">
        <f>SUM(B28:E28)</f>
        <v>1719.2656681468445</v>
      </c>
      <c r="G28" s="36">
        <v>997.87373210299995</v>
      </c>
      <c r="H28" s="36">
        <v>482.80766140000003</v>
      </c>
      <c r="I28" s="36">
        <v>433.43503061000001</v>
      </c>
      <c r="J28" s="26">
        <f>(I28/$I$31)*100</f>
        <v>2.4440976126889851</v>
      </c>
      <c r="K28" s="26">
        <f>IFERROR((I28/D28-1)*100,"-")</f>
        <v>212.03376242434277</v>
      </c>
      <c r="M28" s="41" t="s">
        <v>7</v>
      </c>
      <c r="N28" s="36"/>
      <c r="O28" s="31">
        <f>N28/$N$7</f>
        <v>0</v>
      </c>
    </row>
    <row r="29" spans="1:19" s="25" customFormat="1" ht="15" customHeight="1" x14ac:dyDescent="0.2">
      <c r="A29" s="37" t="s">
        <v>6</v>
      </c>
      <c r="B29" s="39">
        <v>6749.2194155096286</v>
      </c>
      <c r="C29" s="39">
        <v>8245.5545193960024</v>
      </c>
      <c r="D29" s="39">
        <v>2093.7378428870006</v>
      </c>
      <c r="E29" s="39">
        <v>62766.004901563327</v>
      </c>
      <c r="F29" s="40">
        <f>SUM(B29:E29)</f>
        <v>79854.516679355962</v>
      </c>
      <c r="G29" s="39">
        <v>2113.411780721</v>
      </c>
      <c r="H29" s="39">
        <v>5156.2450321955857</v>
      </c>
      <c r="I29" s="39">
        <v>849.18963699999983</v>
      </c>
      <c r="J29" s="38">
        <f>(I29/$I$31)*100</f>
        <v>4.7884970478526894</v>
      </c>
      <c r="K29" s="38">
        <f>IFERROR((I29/D29-1)*100,"-")</f>
        <v>-59.441453480676728</v>
      </c>
      <c r="M29" s="37" t="s">
        <v>5</v>
      </c>
      <c r="N29" s="36"/>
      <c r="O29" s="31">
        <f>N29/$N$7</f>
        <v>0</v>
      </c>
    </row>
    <row r="30" spans="1:19" s="25" customFormat="1" ht="15" customHeight="1" thickBot="1" x14ac:dyDescent="0.25">
      <c r="A30" s="33" t="s">
        <v>4</v>
      </c>
      <c r="B30" s="32">
        <v>1297.0867139500006</v>
      </c>
      <c r="C30" s="32">
        <v>2555.9536491022009</v>
      </c>
      <c r="D30" s="32">
        <v>3271.4631354000012</v>
      </c>
      <c r="E30" s="32">
        <v>1463.5380099928007</v>
      </c>
      <c r="F30" s="35">
        <f>SUM(B30:E30)</f>
        <v>8588.0415084450033</v>
      </c>
      <c r="G30" s="32">
        <v>1247.705419769205</v>
      </c>
      <c r="H30" s="32">
        <v>4881.6485349800059</v>
      </c>
      <c r="I30" s="32">
        <v>825.09613117999106</v>
      </c>
      <c r="J30" s="34">
        <f>(I30/$I$31)*100</f>
        <v>4.6526361323814225</v>
      </c>
      <c r="K30" s="34">
        <f>IFERROR((I30/D30-1)*100,"-")</f>
        <v>-74.778987351202204</v>
      </c>
      <c r="M30" s="33" t="s">
        <v>4</v>
      </c>
      <c r="N30" s="32">
        <v>825.09613117999106</v>
      </c>
      <c r="O30" s="31">
        <f>N30/$N$7</f>
        <v>4.6526361323814228E-2</v>
      </c>
    </row>
    <row r="31" spans="1:19" s="25" customFormat="1" ht="15" customHeight="1" thickBot="1" x14ac:dyDescent="0.25">
      <c r="A31" s="30" t="s">
        <v>3</v>
      </c>
      <c r="B31" s="29">
        <f>SUM(B10:B30)</f>
        <v>22033.360264407129</v>
      </c>
      <c r="C31" s="29">
        <f>SUM(C10:C30)</f>
        <v>40280.020930578205</v>
      </c>
      <c r="D31" s="29">
        <f>SUM(D10:D30)</f>
        <v>27999.753869933003</v>
      </c>
      <c r="E31" s="29">
        <f>SUM(E10:E30)</f>
        <v>167918.09223739436</v>
      </c>
      <c r="F31" s="29">
        <f>SUM(F10:F30)</f>
        <v>258231.22730231265</v>
      </c>
      <c r="G31" s="29">
        <f>SUM(G10:G30)</f>
        <v>18505.025733641043</v>
      </c>
      <c r="H31" s="29">
        <f>SUM(H10:H30)</f>
        <v>49831.219045400001</v>
      </c>
      <c r="I31" s="29">
        <f>SUM(I10:I30)</f>
        <v>17733.949264535993</v>
      </c>
      <c r="J31" s="28">
        <f>SUM(J10:J30)</f>
        <v>99.999999999999957</v>
      </c>
      <c r="K31" s="28">
        <f>IFERROR((I31/D31-1)*100,"-")</f>
        <v>-36.663910165370226</v>
      </c>
    </row>
    <row r="32" spans="1:19" s="25" customFormat="1" ht="6.75" customHeight="1" x14ac:dyDescent="0.2">
      <c r="A32" s="19"/>
      <c r="B32" s="27"/>
      <c r="C32" s="27"/>
      <c r="D32" s="27"/>
      <c r="E32" s="27"/>
      <c r="F32" s="27"/>
      <c r="G32" s="27"/>
      <c r="H32" s="27"/>
      <c r="I32" s="27"/>
      <c r="J32" s="26"/>
      <c r="K32" s="26"/>
    </row>
    <row r="33" spans="1:12" s="17" customFormat="1" ht="11.25" x14ac:dyDescent="0.2">
      <c r="A33" s="19" t="s">
        <v>2</v>
      </c>
      <c r="B33" s="24"/>
      <c r="C33" s="23"/>
      <c r="D33" s="22"/>
      <c r="E33" s="22"/>
      <c r="F33" s="22"/>
      <c r="G33" s="21"/>
      <c r="H33" s="21"/>
      <c r="I33" s="21"/>
      <c r="J33" s="20"/>
      <c r="K33" s="20"/>
      <c r="L33" s="20"/>
    </row>
    <row r="34" spans="1:12" s="17" customFormat="1" ht="11.25" x14ac:dyDescent="0.2">
      <c r="A34" s="19" t="s">
        <v>1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1:12" s="15" customFormat="1" ht="12" customHeight="1" x14ac:dyDescent="0.2">
      <c r="A35" s="14" t="s">
        <v>0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6"/>
    </row>
    <row r="36" spans="1:12" s="12" customFormat="1" ht="33.75" customHeight="1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3"/>
    </row>
    <row r="37" spans="1:12" x14ac:dyDescent="0.2">
      <c r="B37" s="10"/>
      <c r="C37" s="10"/>
      <c r="D37" s="10"/>
      <c r="E37" s="10"/>
      <c r="F37" s="10"/>
      <c r="G37" s="10"/>
      <c r="H37" s="10"/>
      <c r="I37" s="10"/>
    </row>
    <row r="38" spans="1:12" x14ac:dyDescent="0.2">
      <c r="B38" s="11"/>
      <c r="C38" s="11"/>
      <c r="D38" s="11"/>
      <c r="E38" s="11"/>
      <c r="F38" s="11"/>
      <c r="G38" s="11"/>
      <c r="H38" s="11"/>
      <c r="I38" s="11"/>
    </row>
    <row r="39" spans="1:12" x14ac:dyDescent="0.2">
      <c r="B39" s="10"/>
      <c r="C39" s="9"/>
    </row>
    <row r="40" spans="1:12" x14ac:dyDescent="0.2">
      <c r="B40" s="10"/>
      <c r="C40" s="9"/>
    </row>
    <row r="41" spans="1:12" x14ac:dyDescent="0.2">
      <c r="B41" s="10"/>
      <c r="C41" s="9"/>
    </row>
    <row r="42" spans="1:12" x14ac:dyDescent="0.2">
      <c r="B42" s="10"/>
      <c r="C42" s="9"/>
    </row>
    <row r="43" spans="1:12" x14ac:dyDescent="0.2">
      <c r="B43" s="10"/>
      <c r="C43" s="9"/>
    </row>
    <row r="44" spans="1:12" x14ac:dyDescent="0.2">
      <c r="B44" s="10"/>
      <c r="C44" s="9"/>
    </row>
    <row r="45" spans="1:12" x14ac:dyDescent="0.2">
      <c r="B45" s="10"/>
      <c r="C45" s="9"/>
    </row>
    <row r="46" spans="1:12" x14ac:dyDescent="0.2">
      <c r="B46" s="10"/>
      <c r="C46" s="9"/>
    </row>
    <row r="47" spans="1:12" x14ac:dyDescent="0.2">
      <c r="B47" s="10"/>
      <c r="C47" s="9"/>
    </row>
    <row r="48" spans="1:12" x14ac:dyDescent="0.2">
      <c r="B48" s="10"/>
      <c r="C48" s="9"/>
    </row>
    <row r="49" spans="1:10" x14ac:dyDescent="0.2">
      <c r="C49" s="8"/>
    </row>
    <row r="51" spans="1:10" x14ac:dyDescent="0.2">
      <c r="A51" s="7"/>
      <c r="D51" s="7"/>
    </row>
    <row r="52" spans="1:10" hidden="1" x14ac:dyDescent="0.2">
      <c r="A52" s="6"/>
      <c r="B52" s="5"/>
      <c r="C52" s="5"/>
      <c r="D52" s="6"/>
      <c r="E52" s="5"/>
      <c r="F52" s="5"/>
      <c r="G52" s="5"/>
      <c r="H52" s="5"/>
      <c r="I52" s="5"/>
      <c r="J52" s="5"/>
    </row>
    <row r="53" spans="1:10" hidden="1" x14ac:dyDescent="0.2"/>
    <row r="62" spans="1:10" x14ac:dyDescent="0.2">
      <c r="B62" s="4"/>
      <c r="C62" s="4"/>
      <c r="D62" s="4"/>
      <c r="E62" s="4"/>
      <c r="F62" s="4"/>
      <c r="G62" s="4"/>
      <c r="H62" s="4"/>
      <c r="I62" s="4"/>
      <c r="J62" s="2"/>
    </row>
    <row r="67" spans="2:8" x14ac:dyDescent="0.2">
      <c r="B67" s="3" t="e">
        <f>#REF!-B37</f>
        <v>#REF!</v>
      </c>
      <c r="C67" s="3" t="e">
        <f>#REF!-C37</f>
        <v>#REF!</v>
      </c>
      <c r="D67" s="3" t="e">
        <f>#REF!-D37</f>
        <v>#REF!</v>
      </c>
      <c r="E67" s="3" t="e">
        <f>#REF!-E37</f>
        <v>#REF!</v>
      </c>
    </row>
    <row r="68" spans="2:8" x14ac:dyDescent="0.2">
      <c r="B68" s="3" t="e">
        <f>B67-B30</f>
        <v>#REF!</v>
      </c>
      <c r="C68" s="3" t="e">
        <f>C67-C30</f>
        <v>#REF!</v>
      </c>
      <c r="D68" s="3" t="e">
        <f>D67-D30</f>
        <v>#REF!</v>
      </c>
      <c r="E68" s="3" t="e">
        <f>E67-E30</f>
        <v>#REF!</v>
      </c>
    </row>
    <row r="72" spans="2:8" x14ac:dyDescent="0.2">
      <c r="B72" s="1">
        <v>245.60040999999998</v>
      </c>
      <c r="C72" s="1">
        <v>607.03638999999987</v>
      </c>
      <c r="D72" s="1">
        <v>835.85895040000003</v>
      </c>
      <c r="E72" s="1">
        <v>141.73492899999999</v>
      </c>
      <c r="G72" s="1">
        <v>447.18884711600003</v>
      </c>
      <c r="H72" s="1">
        <v>124.38198105648</v>
      </c>
    </row>
    <row r="73" spans="2:8" x14ac:dyDescent="0.2">
      <c r="B73" s="1">
        <v>147.17543270000002</v>
      </c>
      <c r="C73" s="1">
        <v>8.6000000000000014</v>
      </c>
      <c r="D73" s="1">
        <v>597.93999999999994</v>
      </c>
      <c r="E73" s="1">
        <v>317.69748132000001</v>
      </c>
      <c r="G73" s="1">
        <v>58.769927000000003</v>
      </c>
      <c r="H73" s="1">
        <v>18.436979910829997</v>
      </c>
    </row>
    <row r="74" spans="2:8" x14ac:dyDescent="0.2">
      <c r="B74" s="1">
        <v>180.23082230860004</v>
      </c>
      <c r="C74" s="1">
        <v>40.776700000000005</v>
      </c>
      <c r="D74" s="1">
        <v>1299.9961000000001</v>
      </c>
      <c r="E74" s="1">
        <v>15.47842</v>
      </c>
      <c r="G74" s="1">
        <v>115.0927784</v>
      </c>
      <c r="H74" s="1">
        <v>164.59536402999998</v>
      </c>
    </row>
    <row r="75" spans="2:8" x14ac:dyDescent="0.2">
      <c r="B75" s="1">
        <v>8.6955000000000009</v>
      </c>
      <c r="D75" s="1">
        <v>8.484</v>
      </c>
      <c r="E75" s="1">
        <v>21.004899999999999</v>
      </c>
      <c r="G75" s="1">
        <v>156.70660750000002</v>
      </c>
      <c r="H75" s="1">
        <v>203.78800000000001</v>
      </c>
    </row>
    <row r="76" spans="2:8" x14ac:dyDescent="0.2">
      <c r="B76" s="1">
        <v>72.987375614000001</v>
      </c>
      <c r="C76" s="1">
        <v>172.08443</v>
      </c>
      <c r="D76" s="1">
        <v>217.07319237999999</v>
      </c>
      <c r="E76" s="1">
        <v>20100.354242009998</v>
      </c>
      <c r="G76" s="1">
        <v>249.33844164000001</v>
      </c>
      <c r="H76" s="1">
        <v>143.2926788282</v>
      </c>
    </row>
    <row r="77" spans="2:8" x14ac:dyDescent="0.2">
      <c r="C77" s="1">
        <v>136.96183000000002</v>
      </c>
      <c r="D77" s="1">
        <v>425.66283399999998</v>
      </c>
      <c r="G77" s="1">
        <v>0</v>
      </c>
    </row>
    <row r="78" spans="2:8" x14ac:dyDescent="0.2">
      <c r="B78" s="1">
        <v>183.56171428000002</v>
      </c>
      <c r="C78" s="1">
        <v>819.3424</v>
      </c>
      <c r="D78" s="1">
        <v>0</v>
      </c>
      <c r="E78" s="1">
        <v>113.86715</v>
      </c>
      <c r="G78" s="1">
        <v>0</v>
      </c>
      <c r="H78" s="1">
        <v>6.8459276431999996</v>
      </c>
    </row>
    <row r="79" spans="2:8" x14ac:dyDescent="0.2">
      <c r="B79" s="1">
        <v>140.05330910000001</v>
      </c>
      <c r="C79" s="1">
        <v>499.95740000000001</v>
      </c>
      <c r="D79" s="1">
        <v>0</v>
      </c>
      <c r="E79" s="1">
        <v>116.53881720000001</v>
      </c>
      <c r="G79" s="1">
        <v>57.073230220199996</v>
      </c>
      <c r="H79" s="1">
        <v>68</v>
      </c>
    </row>
    <row r="80" spans="2:8" x14ac:dyDescent="0.2">
      <c r="B80" s="1">
        <v>315.79301449399998</v>
      </c>
      <c r="C80" s="1">
        <v>91.87</v>
      </c>
      <c r="D80" s="1">
        <v>9.4983749999999993</v>
      </c>
      <c r="E80" s="1">
        <v>59.643100000000004</v>
      </c>
      <c r="G80" s="1">
        <v>285.62235750000002</v>
      </c>
      <c r="H80" s="1">
        <v>97.546178400000002</v>
      </c>
    </row>
    <row r="81" spans="2:8" x14ac:dyDescent="0.2">
      <c r="B81" s="1">
        <v>428.25274200000001</v>
      </c>
      <c r="C81" s="1">
        <v>143.95950400000001</v>
      </c>
      <c r="D81" s="1">
        <v>747.8715995529999</v>
      </c>
      <c r="E81" s="1">
        <v>202.46921798199998</v>
      </c>
      <c r="G81" s="1">
        <v>6.7500874564000002</v>
      </c>
      <c r="H81" s="1">
        <v>1.5291745120000002E-5</v>
      </c>
    </row>
    <row r="82" spans="2:8" x14ac:dyDescent="0.2">
      <c r="B82" s="1">
        <v>4728.7821982108999</v>
      </c>
      <c r="C82" s="1">
        <v>17539.373642010003</v>
      </c>
      <c r="D82" s="1">
        <v>11683.344523800002</v>
      </c>
      <c r="E82" s="1">
        <v>33861.901238829996</v>
      </c>
      <c r="G82" s="1">
        <v>4912.735925822999</v>
      </c>
      <c r="H82" s="1">
        <v>17433.595957627451</v>
      </c>
    </row>
    <row r="83" spans="2:8" x14ac:dyDescent="0.2">
      <c r="B83" s="1">
        <v>3844.1780855999996</v>
      </c>
      <c r="C83" s="1">
        <v>417.7495672</v>
      </c>
      <c r="D83" s="1">
        <v>4558.2598547610014</v>
      </c>
      <c r="E83" s="1">
        <v>1042.36424152</v>
      </c>
      <c r="G83" s="1">
        <v>1293.3350025964401</v>
      </c>
      <c r="H83" s="1">
        <v>3559.7828803000002</v>
      </c>
    </row>
    <row r="84" spans="2:8" x14ac:dyDescent="0.2">
      <c r="B84" s="1">
        <v>2.0609999999999999</v>
      </c>
      <c r="C84" s="1">
        <v>112.47200000000001</v>
      </c>
      <c r="D84" s="1">
        <v>70.133775477000015</v>
      </c>
      <c r="E84" s="1">
        <v>362.59699999999998</v>
      </c>
      <c r="G84" s="1">
        <v>30.265168000000003</v>
      </c>
      <c r="H84" s="1">
        <v>1.4000294432</v>
      </c>
    </row>
    <row r="85" spans="2:8" x14ac:dyDescent="0.2">
      <c r="B85" s="1">
        <v>919.10550000000012</v>
      </c>
      <c r="C85" s="1">
        <v>7197.3041700000003</v>
      </c>
      <c r="D85" s="1">
        <v>1134.3976400000001</v>
      </c>
      <c r="E85" s="1">
        <v>1875.1340559499999</v>
      </c>
      <c r="G85" s="1">
        <v>2318.0290296448002</v>
      </c>
      <c r="H85" s="1">
        <v>9806.2004792759999</v>
      </c>
    </row>
    <row r="86" spans="2:8" x14ac:dyDescent="0.2">
      <c r="B86" s="1">
        <v>823.3433</v>
      </c>
      <c r="C86" s="1">
        <v>484.30990863999995</v>
      </c>
      <c r="D86" s="1">
        <v>275.98635999999999</v>
      </c>
      <c r="E86" s="1">
        <v>192.63339800000003</v>
      </c>
      <c r="G86" s="1">
        <v>256.76312233100003</v>
      </c>
      <c r="H86" s="1">
        <v>698.69319274179998</v>
      </c>
    </row>
    <row r="87" spans="2:8" x14ac:dyDescent="0.2">
      <c r="B87" s="1">
        <v>281.24642999999998</v>
      </c>
      <c r="C87" s="1">
        <v>203.55760000000001</v>
      </c>
      <c r="D87" s="1">
        <v>452.19465125000005</v>
      </c>
      <c r="E87" s="1">
        <v>165.44560000000001</v>
      </c>
      <c r="G87" s="1">
        <v>132.49100000000001</v>
      </c>
      <c r="H87" s="1">
        <v>201.307323784</v>
      </c>
    </row>
    <row r="88" spans="2:8" x14ac:dyDescent="0.2">
      <c r="B88" s="1">
        <v>1345.7189852840002</v>
      </c>
      <c r="C88" s="1">
        <v>111.01193825</v>
      </c>
      <c r="D88" s="1">
        <v>178.944582325</v>
      </c>
      <c r="E88" s="1">
        <v>276.77546950499999</v>
      </c>
      <c r="G88" s="1">
        <v>1544.5662678200001</v>
      </c>
      <c r="H88" s="1">
        <v>88.820182166999999</v>
      </c>
    </row>
    <row r="89" spans="2:8" x14ac:dyDescent="0.2">
      <c r="B89" s="1">
        <v>0</v>
      </c>
      <c r="C89" s="1">
        <v>0</v>
      </c>
      <c r="G89" s="1">
        <v>2281.3070080000002</v>
      </c>
      <c r="H89" s="1">
        <v>1885.9370668659999</v>
      </c>
    </row>
    <row r="90" spans="2:8" x14ac:dyDescent="0.2">
      <c r="B90" s="1">
        <v>320.68043463599992</v>
      </c>
      <c r="C90" s="1">
        <v>892.14528197999994</v>
      </c>
      <c r="D90" s="1">
        <v>138.90645269999999</v>
      </c>
      <c r="E90" s="1">
        <v>36.364699600000002</v>
      </c>
      <c r="G90" s="1">
        <v>997.87373210299995</v>
      </c>
      <c r="H90" s="1">
        <v>473.0486459</v>
      </c>
    </row>
    <row r="91" spans="2:8" x14ac:dyDescent="0.2">
      <c r="B91" s="1">
        <v>6749.2194155096286</v>
      </c>
      <c r="C91" s="1">
        <v>8245.5545193960024</v>
      </c>
      <c r="D91" s="1">
        <v>2093.7378428870006</v>
      </c>
      <c r="E91" s="1">
        <v>47633.181133743601</v>
      </c>
      <c r="G91" s="1">
        <v>2113.411780721</v>
      </c>
      <c r="H91" s="1">
        <v>4268.089253287606</v>
      </c>
    </row>
    <row r="93" spans="2:8" x14ac:dyDescent="0.2">
      <c r="B93" s="2">
        <f>B72-B10</f>
        <v>0</v>
      </c>
    </row>
    <row r="94" spans="2:8" x14ac:dyDescent="0.2">
      <c r="B94" s="2">
        <f>B73-B11</f>
        <v>0</v>
      </c>
    </row>
    <row r="95" spans="2:8" x14ac:dyDescent="0.2">
      <c r="B95" s="2">
        <f>B74-B12</f>
        <v>0</v>
      </c>
    </row>
    <row r="96" spans="2:8" x14ac:dyDescent="0.2">
      <c r="B96" s="2">
        <f>B75-B13</f>
        <v>0</v>
      </c>
    </row>
    <row r="97" spans="2:2" x14ac:dyDescent="0.2">
      <c r="B97" s="2">
        <f>B76-B14</f>
        <v>0</v>
      </c>
    </row>
    <row r="98" spans="2:2" x14ac:dyDescent="0.2">
      <c r="B98" s="2">
        <f>B77-B15</f>
        <v>0</v>
      </c>
    </row>
    <row r="99" spans="2:2" x14ac:dyDescent="0.2">
      <c r="B99" s="2">
        <f>B78-B16</f>
        <v>0.41211928000001308</v>
      </c>
    </row>
    <row r="100" spans="2:2" x14ac:dyDescent="0.2">
      <c r="B100" s="2">
        <f>B79-B17</f>
        <v>0</v>
      </c>
    </row>
    <row r="101" spans="2:2" x14ac:dyDescent="0.2">
      <c r="B101" s="2">
        <f>B80-B18</f>
        <v>0</v>
      </c>
    </row>
    <row r="102" spans="2:2" x14ac:dyDescent="0.2">
      <c r="B102" s="2">
        <f>B81-B19</f>
        <v>0</v>
      </c>
    </row>
    <row r="103" spans="2:2" x14ac:dyDescent="0.2">
      <c r="B103" s="2">
        <f>B82-B20</f>
        <v>0</v>
      </c>
    </row>
    <row r="104" spans="2:2" x14ac:dyDescent="0.2">
      <c r="B104" s="2">
        <f>B83-B21</f>
        <v>0</v>
      </c>
    </row>
    <row r="105" spans="2:2" x14ac:dyDescent="0.2">
      <c r="B105" s="2">
        <f>B84-B22</f>
        <v>0</v>
      </c>
    </row>
    <row r="106" spans="2:2" x14ac:dyDescent="0.2">
      <c r="B106" s="2">
        <f>B85-B23</f>
        <v>0</v>
      </c>
    </row>
    <row r="107" spans="2:2" x14ac:dyDescent="0.2">
      <c r="B107" s="2">
        <f>B86-B24</f>
        <v>0</v>
      </c>
    </row>
    <row r="108" spans="2:2" x14ac:dyDescent="0.2">
      <c r="B108" s="2">
        <f>B87-B25</f>
        <v>0</v>
      </c>
    </row>
    <row r="109" spans="2:2" x14ac:dyDescent="0.2">
      <c r="B109" s="2">
        <f>B88-B26</f>
        <v>0</v>
      </c>
    </row>
    <row r="110" spans="2:2" x14ac:dyDescent="0.2">
      <c r="B110" s="2">
        <f>B89-B27</f>
        <v>0</v>
      </c>
    </row>
  </sheetData>
  <mergeCells count="6">
    <mergeCell ref="K6:K8"/>
    <mergeCell ref="B7:F7"/>
    <mergeCell ref="J6:J8"/>
    <mergeCell ref="A35:K36"/>
    <mergeCell ref="G7:I7"/>
    <mergeCell ref="B6:I6"/>
  </mergeCells>
  <printOptions horizontalCentered="1"/>
  <pageMargins left="0.75" right="0.75" top="0.75" bottom="0.5" header="0" footer="0"/>
  <pageSetup scale="72" firstPageNumber="16" orientation="portrait" r:id="rId1"/>
  <headerFooter alignWithMargins="0">
    <oddFooter>&amp;R&amp;9&amp;A</oddFooter>
  </headerFooter>
  <rowBreaks count="1" manualBreakCount="1">
    <brk id="65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2a</vt:lpstr>
      <vt:lpstr>'2a'!Print_Area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2016-08-12T02:08:28Z</dcterms:created>
  <dcterms:modified xsi:type="dcterms:W3CDTF">2016-08-12T02:08:34Z</dcterms:modified>
</cp:coreProperties>
</file>