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835" windowHeight="9750"/>
  </bookViews>
  <sheets>
    <sheet name="2a" sheetId="1" r:id="rId1"/>
  </sheets>
  <externalReferences>
    <externalReference r:id="rId2"/>
  </externalReferences>
  <definedNames>
    <definedName name="_xlnm.Print_Area" localSheetId="0">'2a'!$A$1:$J$65</definedName>
  </definedNames>
  <calcPr calcId="144525"/>
</workbook>
</file>

<file path=xl/calcChain.xml><?xml version="1.0" encoding="utf-8"?>
<calcChain xmlns="http://schemas.openxmlformats.org/spreadsheetml/2006/main">
  <c r="A3" i="1" l="1"/>
  <c r="I6" i="1"/>
  <c r="J6" i="1"/>
  <c r="M7" i="1"/>
  <c r="N11" i="1" s="1"/>
  <c r="B8" i="1"/>
  <c r="C8" i="1"/>
  <c r="D8" i="1"/>
  <c r="E8" i="1"/>
  <c r="F10" i="1"/>
  <c r="I10" i="1"/>
  <c r="J10" i="1"/>
  <c r="N10" i="1"/>
  <c r="F11" i="1"/>
  <c r="F31" i="1" s="1"/>
  <c r="J11" i="1"/>
  <c r="R11" i="1"/>
  <c r="F12" i="1"/>
  <c r="I12" i="1"/>
  <c r="J12" i="1"/>
  <c r="N12" i="1"/>
  <c r="F13" i="1"/>
  <c r="J13" i="1"/>
  <c r="R13" i="1"/>
  <c r="F14" i="1"/>
  <c r="I14" i="1"/>
  <c r="J14" i="1"/>
  <c r="N14" i="1"/>
  <c r="F15" i="1"/>
  <c r="N15" i="1"/>
  <c r="F16" i="1"/>
  <c r="J16" i="1"/>
  <c r="R16" i="1"/>
  <c r="F17" i="1"/>
  <c r="I17" i="1"/>
  <c r="J17" i="1"/>
  <c r="N17" i="1"/>
  <c r="Q17" i="1"/>
  <c r="R17" i="1"/>
  <c r="F18" i="1"/>
  <c r="I18" i="1"/>
  <c r="J18" i="1"/>
  <c r="N18" i="1"/>
  <c r="Q18" i="1"/>
  <c r="R10" i="1" s="1"/>
  <c r="R18" i="1"/>
  <c r="F19" i="1"/>
  <c r="I19" i="1"/>
  <c r="J19" i="1"/>
  <c r="N19" i="1"/>
  <c r="F20" i="1"/>
  <c r="I20" i="1"/>
  <c r="J20" i="1"/>
  <c r="N20" i="1"/>
  <c r="F21" i="1"/>
  <c r="I21" i="1"/>
  <c r="J21" i="1"/>
  <c r="N21" i="1"/>
  <c r="F22" i="1"/>
  <c r="I22" i="1"/>
  <c r="J22" i="1"/>
  <c r="N22" i="1"/>
  <c r="F23" i="1"/>
  <c r="I23" i="1"/>
  <c r="J23" i="1"/>
  <c r="N23" i="1"/>
  <c r="F24" i="1"/>
  <c r="I24" i="1"/>
  <c r="J24" i="1"/>
  <c r="N24" i="1"/>
  <c r="F25" i="1"/>
  <c r="I25" i="1"/>
  <c r="J25" i="1"/>
  <c r="N25" i="1"/>
  <c r="F26" i="1"/>
  <c r="I26" i="1"/>
  <c r="J26" i="1"/>
  <c r="N26" i="1"/>
  <c r="F27" i="1"/>
  <c r="I27" i="1"/>
  <c r="J27" i="1"/>
  <c r="N27" i="1"/>
  <c r="F28" i="1"/>
  <c r="I28" i="1"/>
  <c r="J28" i="1"/>
  <c r="N28" i="1"/>
  <c r="F29" i="1"/>
  <c r="I29" i="1"/>
  <c r="J29" i="1"/>
  <c r="N29" i="1"/>
  <c r="F30" i="1"/>
  <c r="I30" i="1"/>
  <c r="J30" i="1"/>
  <c r="N30" i="1"/>
  <c r="B31" i="1"/>
  <c r="C31" i="1"/>
  <c r="D31" i="1"/>
  <c r="E31" i="1"/>
  <c r="G31" i="1"/>
  <c r="H31" i="1"/>
  <c r="I13" i="1" s="1"/>
  <c r="B67" i="1"/>
  <c r="C67" i="1"/>
  <c r="D67" i="1"/>
  <c r="E67" i="1"/>
  <c r="B68" i="1"/>
  <c r="C68" i="1"/>
  <c r="D68" i="1"/>
  <c r="E68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J31" i="1" l="1"/>
  <c r="I16" i="1"/>
  <c r="I15" i="1"/>
  <c r="N13" i="1"/>
  <c r="R12" i="1"/>
  <c r="I11" i="1"/>
  <c r="N16" i="1"/>
  <c r="R15" i="1"/>
  <c r="R14" i="1"/>
  <c r="I31" i="1" l="1"/>
</calcChain>
</file>

<file path=xl/sharedStrings.xml><?xml version="1.0" encoding="utf-8"?>
<sst xmlns="http://schemas.openxmlformats.org/spreadsheetml/2006/main" count="67" uniqueCount="34">
  <si>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</si>
  <si>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</si>
  <si>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t xml:space="preserve">Notes:   </t>
  </si>
  <si>
    <t>Total</t>
  </si>
  <si>
    <t>Others</t>
  </si>
  <si>
    <t>Denmark</t>
  </si>
  <si>
    <t>USA</t>
  </si>
  <si>
    <t>India</t>
  </si>
  <si>
    <t>UK</t>
  </si>
  <si>
    <t>Malaysia</t>
  </si>
  <si>
    <t>Thailand</t>
  </si>
  <si>
    <t>France</t>
  </si>
  <si>
    <t>Taiwan</t>
  </si>
  <si>
    <t>British Virgin Islands</t>
  </si>
  <si>
    <t>Switzerland</t>
  </si>
  <si>
    <t>Germany</t>
  </si>
  <si>
    <t>Singapore</t>
  </si>
  <si>
    <t>`</t>
  </si>
  <si>
    <t>Netherlands</t>
  </si>
  <si>
    <t>Hongkong</t>
  </si>
  <si>
    <t>Australia</t>
  </si>
  <si>
    <t>Korea</t>
  </si>
  <si>
    <t>China (PROC)</t>
  </si>
  <si>
    <t>Japan</t>
  </si>
  <si>
    <t>Canada</t>
  </si>
  <si>
    <t>Cayman Islands</t>
  </si>
  <si>
    <t>-</t>
  </si>
  <si>
    <t>Q2</t>
  </si>
  <si>
    <t>Q1</t>
  </si>
  <si>
    <t>Country</t>
  </si>
  <si>
    <t>Approved FDI</t>
  </si>
  <si>
    <t>(in million pesos)</t>
  </si>
  <si>
    <t>Total Approved Foreign Direct Investments by Country of Investor</t>
  </si>
  <si>
    <t>Table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</si>
</sst>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_);_(* \(#,##0.0\);_(* &quot;-&quot;?_);_(@_)"/>
    <numFmt numFmtId="165" formatCode="#,##0.0"/>
    <numFmt numFmtId="166" formatCode="_(* #,##0.0_);_(* \(#,##0.0\);_(* &quot;-&quot;??_);_(@_)"/>
    <numFmt numFmtId="167" formatCode="#,##0.0_);[Red]\(#,##0.0\)"/>
    <numFmt numFmtId="168" formatCode="_(* #,##0.0000_);_(* \(#,##0.0000\);_(* &quot;-&quot;??_);_(@_)"/>
    <numFmt numFmtId="169" formatCode="0.0%"/>
    <numFmt numFmtId="170" formatCode="#,##0;[Red]#,##0"/>
    <numFmt numFmtId="171" formatCode="General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43" fontId="2" fillId="2" borderId="0" xfId="0" applyNumberFormat="1" applyFont="1" applyFill="1"/>
    <xf numFmtId="166" fontId="2" fillId="2" borderId="0" xfId="1" applyNumberFormat="1" applyFont="1" applyFill="1" applyAlignment="1">
      <alignment horizontal="right"/>
    </xf>
    <xf numFmtId="165" fontId="6" fillId="2" borderId="0" xfId="0" applyNumberFormat="1" applyFont="1" applyFill="1" applyBorder="1" applyAlignment="1">
      <alignment vertical="center"/>
    </xf>
    <xf numFmtId="0" fontId="0" fillId="3" borderId="0" xfId="0" applyFill="1" applyBorder="1"/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7" fillId="3" borderId="0" xfId="0" applyFont="1" applyFill="1" applyBorder="1"/>
    <xf numFmtId="0" fontId="8" fillId="2" borderId="0" xfId="0" applyFont="1" applyFill="1" applyBorder="1" applyAlignment="1">
      <alignment horizontal="left"/>
    </xf>
    <xf numFmtId="0" fontId="7" fillId="2" borderId="0" xfId="0" applyFont="1" applyFill="1"/>
    <xf numFmtId="3" fontId="8" fillId="2" borderId="0" xfId="0" applyNumberFormat="1" applyFont="1" applyFill="1" applyBorder="1" applyAlignment="1"/>
    <xf numFmtId="0" fontId="7" fillId="2" borderId="0" xfId="0" applyFont="1" applyFill="1" applyBorder="1" applyAlignment="1"/>
    <xf numFmtId="3" fontId="8" fillId="2" borderId="0" xfId="0" quotePrefix="1" applyNumberFormat="1" applyFont="1" applyFill="1" applyBorder="1" applyAlignment="1"/>
    <xf numFmtId="165" fontId="9" fillId="2" borderId="0" xfId="0" quotePrefix="1" applyNumberFormat="1" applyFont="1" applyFill="1" applyBorder="1" applyAlignment="1"/>
    <xf numFmtId="3" fontId="9" fillId="2" borderId="0" xfId="0" applyNumberFormat="1" applyFont="1" applyFill="1" applyBorder="1" applyAlignment="1"/>
    <xf numFmtId="165" fontId="9" fillId="2" borderId="0" xfId="0" applyNumberFormat="1" applyFont="1" applyFill="1" applyBorder="1"/>
    <xf numFmtId="165" fontId="9" fillId="2" borderId="0" xfId="0" applyNumberFormat="1" applyFont="1" applyFill="1" applyBorder="1" applyAlignment="1"/>
    <xf numFmtId="0" fontId="2" fillId="2" borderId="0" xfId="0" applyFont="1" applyFill="1" applyAlignment="1">
      <alignment vertical="center"/>
    </xf>
    <xf numFmtId="167" fontId="6" fillId="2" borderId="0" xfId="1" applyNumberFormat="1" applyFont="1" applyFill="1" applyBorder="1" applyAlignment="1">
      <alignment horizontal="right" vertical="center"/>
    </xf>
    <xf numFmtId="167" fontId="6" fillId="2" borderId="0" xfId="0" applyNumberFormat="1" applyFont="1" applyFill="1" applyBorder="1" applyAlignment="1">
      <alignment horizontal="right" vertical="center"/>
    </xf>
    <xf numFmtId="167" fontId="6" fillId="2" borderId="1" xfId="1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1"/>
    </xf>
    <xf numFmtId="10" fontId="2" fillId="2" borderId="0" xfId="2" applyNumberFormat="1" applyFont="1" applyFill="1" applyAlignment="1">
      <alignment vertical="center"/>
    </xf>
    <xf numFmtId="168" fontId="2" fillId="4" borderId="0" xfId="1" applyNumberFormat="1" applyFont="1" applyFill="1" applyAlignment="1">
      <alignment horizontal="right" vertical="center"/>
    </xf>
    <xf numFmtId="165" fontId="6" fillId="4" borderId="0" xfId="0" applyNumberFormat="1" applyFont="1" applyFill="1" applyBorder="1" applyAlignment="1">
      <alignment vertical="center"/>
    </xf>
    <xf numFmtId="167" fontId="6" fillId="4" borderId="0" xfId="1" applyNumberFormat="1" applyFont="1" applyFill="1" applyBorder="1" applyAlignment="1">
      <alignment horizontal="right" vertical="center"/>
    </xf>
    <xf numFmtId="166" fontId="2" fillId="4" borderId="0" xfId="1" applyNumberFormat="1" applyFont="1" applyFill="1" applyAlignment="1">
      <alignment horizontal="right" vertical="center"/>
    </xf>
    <xf numFmtId="166" fontId="6" fillId="4" borderId="0" xfId="1" applyNumberFormat="1" applyFont="1" applyFill="1" applyAlignment="1">
      <alignment horizontal="right" vertical="center"/>
    </xf>
    <xf numFmtId="166" fontId="2" fillId="5" borderId="0" xfId="1" applyNumberFormat="1" applyFont="1" applyFill="1" applyAlignment="1">
      <alignment horizontal="right" vertical="center"/>
    </xf>
    <xf numFmtId="165" fontId="6" fillId="5" borderId="0" xfId="0" applyNumberFormat="1" applyFont="1" applyFill="1" applyBorder="1" applyAlignment="1">
      <alignment vertical="center"/>
    </xf>
    <xf numFmtId="167" fontId="6" fillId="6" borderId="0" xfId="1" applyNumberFormat="1" applyFont="1" applyFill="1" applyBorder="1" applyAlignment="1">
      <alignment horizontal="right" vertical="center"/>
    </xf>
    <xf numFmtId="166" fontId="2" fillId="6" borderId="0" xfId="1" applyNumberFormat="1" applyFont="1" applyFill="1" applyAlignment="1">
      <alignment horizontal="right" vertical="center"/>
    </xf>
    <xf numFmtId="166" fontId="6" fillId="6" borderId="0" xfId="1" applyNumberFormat="1" applyFont="1" applyFill="1" applyAlignment="1">
      <alignment horizontal="right" vertical="center"/>
    </xf>
    <xf numFmtId="165" fontId="6" fillId="6" borderId="0" xfId="0" applyNumberFormat="1" applyFont="1" applyFill="1" applyBorder="1" applyAlignment="1">
      <alignment vertical="center"/>
    </xf>
    <xf numFmtId="166" fontId="2" fillId="2" borderId="0" xfId="1" applyNumberFormat="1" applyFont="1" applyFill="1" applyAlignment="1">
      <alignment horizontal="right" vertical="center"/>
    </xf>
    <xf numFmtId="166" fontId="6" fillId="2" borderId="0" xfId="1" applyNumberFormat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horizontal="right" vertical="center" indent="2"/>
    </xf>
    <xf numFmtId="167" fontId="6" fillId="5" borderId="0" xfId="1" applyNumberFormat="1" applyFont="1" applyFill="1" applyBorder="1" applyAlignment="1">
      <alignment horizontal="right" vertical="center"/>
    </xf>
    <xf numFmtId="166" fontId="6" fillId="5" borderId="0" xfId="1" applyNumberFormat="1" applyFont="1" applyFill="1" applyAlignment="1">
      <alignment horizontal="right" vertical="center"/>
    </xf>
    <xf numFmtId="166" fontId="2" fillId="5" borderId="0" xfId="1" quotePrefix="1" applyNumberFormat="1" applyFont="1" applyFill="1" applyAlignment="1">
      <alignment horizontal="center" vertical="center"/>
    </xf>
    <xf numFmtId="169" fontId="2" fillId="2" borderId="0" xfId="2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6" fontId="2" fillId="2" borderId="0" xfId="1" quotePrefix="1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7" fontId="6" fillId="5" borderId="0" xfId="1" applyNumberFormat="1" applyFont="1" applyFill="1" applyBorder="1" applyAlignment="1">
      <alignment horizontal="right" vertical="center" indent="2"/>
    </xf>
    <xf numFmtId="167" fontId="6" fillId="2" borderId="0" xfId="1" applyNumberFormat="1" applyFont="1" applyFill="1" applyAlignment="1">
      <alignment horizontal="right" vertical="center"/>
    </xf>
    <xf numFmtId="167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vertical="center"/>
    </xf>
    <xf numFmtId="167" fontId="10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7" fontId="10" fillId="2" borderId="12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70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</cellXfs>
  <cellStyles count="6">
    <cellStyle name="Comma" xfId="1" builtinId="3"/>
    <cellStyle name="Comma 2" xfId="3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2b
Total Approved FDIs by Country of Investor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
Total Approved FDIs by Country of Investor
Second Quarter 2012</a:t>
            </a:r>
          </a:p>
        </c:rich>
      </c:tx>
      <c:layout>
        <c:manualLayout>
          <c:xMode val="edge"/>
          <c:yMode val="edge"/>
          <c:x val="0.29806276457595265"/>
          <c:y val="6.3394964518324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7052788339156"/>
          <c:y val="0.34321070411531662"/>
          <c:w val="0.50529538082641479"/>
          <c:h val="0.325926711821739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2746594591373226E-2"/>
                  <c:y val="-4.5770589978604385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910886699700653E-2"/>
                  <c:y val="1.3156022163896179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6408686681167835E-2"/>
                  <c:y val="3.495216926433703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2632636167115882"/>
                  <c:y val="6.7209746929781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07381644559004"/>
                  <c:y val="0.140643789896633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3572025469910431E-2"/>
                  <c:y val="0.14718252810991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4225525620956573E-2"/>
                  <c:y val="6.5586209131266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5684827513152789E-2"/>
                  <c:y val="-6.9831567350377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6645281699502984E-2"/>
                  <c:y val="-7.283302508608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7.3101409640866201E-3"/>
                  <c:y val="-0.165325223594236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5558867362146055E-2"/>
                  <c:y val="1.5171563997403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35171385991058124"/>
                  <c:y val="0.269939189391594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53502235469448589"/>
                  <c:y val="0.353783937611710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48733233979135621"/>
                  <c:y val="0.278119164827703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56035767511177348"/>
                  <c:y val="0.4478536551269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50074515648286144"/>
                  <c:y val="0.537833384924161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45603576751117736"/>
                  <c:y val="0.607363176131087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Mode val="edge"/>
                  <c:yMode val="edge"/>
                  <c:x val="0.43368107302533532"/>
                  <c:y val="0.65848802260676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Mode val="edge"/>
                  <c:yMode val="edge"/>
                  <c:x val="0.34724292101341281"/>
                  <c:y val="0.617588145426223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28614008941877794"/>
                  <c:y val="0.619633139285250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Mode val="edge"/>
                  <c:yMode val="edge"/>
                  <c:x val="0.21609538002980627"/>
                  <c:y val="0.652353041029686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'2a'!$P$10:$P$17</c:f>
              <c:strCache>
                <c:ptCount val="8"/>
                <c:pt idx="0">
                  <c:v>Japan</c:v>
                </c:pt>
                <c:pt idx="1">
                  <c:v>Netherlands</c:v>
                </c:pt>
                <c:pt idx="2">
                  <c:v>USA</c:v>
                </c:pt>
                <c:pt idx="3">
                  <c:v>Korea</c:v>
                </c:pt>
                <c:pt idx="4">
                  <c:v>Thailand</c:v>
                </c:pt>
                <c:pt idx="5">
                  <c:v>Singapore</c:v>
                </c:pt>
                <c:pt idx="6">
                  <c:v>UK</c:v>
                </c:pt>
                <c:pt idx="7">
                  <c:v>Others</c:v>
                </c:pt>
              </c:strCache>
            </c:strRef>
          </c:cat>
          <c:val>
            <c:numRef>
              <c:f>'2a'!$Q$10:$Q$17</c:f>
              <c:numCache>
                <c:formatCode>_(* #,##0.0_);_(* \(#,##0.0\);_(* "-"??_);_(@_)</c:formatCode>
                <c:ptCount val="8"/>
                <c:pt idx="0">
                  <c:v>17433.595957627451</c:v>
                </c:pt>
                <c:pt idx="1">
                  <c:v>9806.2004792759999</c:v>
                </c:pt>
                <c:pt idx="2">
                  <c:v>4268.089253287606</c:v>
                </c:pt>
                <c:pt idx="3">
                  <c:v>3559.7828803000002</c:v>
                </c:pt>
                <c:pt idx="4">
                  <c:v>1885.9370668659999</c:v>
                </c:pt>
                <c:pt idx="5">
                  <c:v>698.69319274179998</c:v>
                </c:pt>
                <c:pt idx="6">
                  <c:v>473.0486459</c:v>
                </c:pt>
                <c:pt idx="7">
                  <c:v>5943.1469177598447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5" r="0.7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3a
Total Approved FDIs by Country of Investor
Second Quarter 2012</a:t>
            </a:r>
          </a:p>
        </c:rich>
      </c:tx>
      <c:layout>
        <c:manualLayout>
          <c:xMode val="edge"/>
          <c:yMode val="edge"/>
          <c:x val="0.20899916979925645"/>
          <c:y val="7.4955775036790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89736965590499"/>
          <c:y val="0.40486762854065206"/>
          <c:w val="0.59173945103620396"/>
          <c:h val="0.383730068423527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2746594591373226E-2"/>
                  <c:y val="-4.5770589978604385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910886699700653E-2"/>
                  <c:y val="1.3156022163896179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6408686681167835E-2"/>
                  <c:y val="3.495216926433703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2632636167115882"/>
                  <c:y val="6.7209746929781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07381644559004"/>
                  <c:y val="0.140643789896633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3572025469910431E-2"/>
                  <c:y val="0.14718252810991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4225525620956573E-2"/>
                  <c:y val="6.5586209131266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5684827513152789E-2"/>
                  <c:y val="-6.9831567350377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6645281699502984E-2"/>
                  <c:y val="-7.283302508608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7.3101409640866201E-3"/>
                  <c:y val="-0.165325223594236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5558867362146055E-2"/>
                  <c:y val="1.5171563997403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35171385991058124"/>
                  <c:y val="0.269939189391594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53502235469448589"/>
                  <c:y val="0.353783937611710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48733233979135621"/>
                  <c:y val="0.278119164827703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56035767511177348"/>
                  <c:y val="0.4478536551269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50074515648286144"/>
                  <c:y val="0.537833384924161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45603576751117736"/>
                  <c:y val="0.607363176131087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Mode val="edge"/>
                  <c:yMode val="edge"/>
                  <c:x val="0.43368107302533532"/>
                  <c:y val="0.65848802260676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Mode val="edge"/>
                  <c:yMode val="edge"/>
                  <c:x val="0.34724292101341281"/>
                  <c:y val="0.617588145426223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28614008941877794"/>
                  <c:y val="0.619633139285250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Mode val="edge"/>
                  <c:yMode val="edge"/>
                  <c:x val="0.21609538002980627"/>
                  <c:y val="0.652353041029686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'2a'!$P$10:$P$17</c:f>
              <c:strCache>
                <c:ptCount val="8"/>
                <c:pt idx="0">
                  <c:v>Japan</c:v>
                </c:pt>
                <c:pt idx="1">
                  <c:v>Netherlands</c:v>
                </c:pt>
                <c:pt idx="2">
                  <c:v>USA</c:v>
                </c:pt>
                <c:pt idx="3">
                  <c:v>Korea</c:v>
                </c:pt>
                <c:pt idx="4">
                  <c:v>Thailand</c:v>
                </c:pt>
                <c:pt idx="5">
                  <c:v>Singapore</c:v>
                </c:pt>
                <c:pt idx="6">
                  <c:v>UK</c:v>
                </c:pt>
                <c:pt idx="7">
                  <c:v>Others</c:v>
                </c:pt>
              </c:strCache>
            </c:strRef>
          </c:cat>
          <c:val>
            <c:numRef>
              <c:f>'2a'!$Q$10:$Q$17</c:f>
              <c:numCache>
                <c:formatCode>_(* #,##0.0_);_(* \(#,##0.0\);_(* "-"??_);_(@_)</c:formatCode>
                <c:ptCount val="8"/>
                <c:pt idx="0">
                  <c:v>17433.595957627451</c:v>
                </c:pt>
                <c:pt idx="1">
                  <c:v>9806.2004792759999</c:v>
                </c:pt>
                <c:pt idx="2">
                  <c:v>4268.089253287606</c:v>
                </c:pt>
                <c:pt idx="3">
                  <c:v>3559.7828803000002</c:v>
                </c:pt>
                <c:pt idx="4">
                  <c:v>1885.9370668659999</c:v>
                </c:pt>
                <c:pt idx="5">
                  <c:v>698.69319274179998</c:v>
                </c:pt>
                <c:pt idx="6">
                  <c:v>473.0486459</c:v>
                </c:pt>
                <c:pt idx="7">
                  <c:v>5943.1469177598447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37</xdr:row>
      <xdr:rowOff>142875</xdr:rowOff>
    </xdr:from>
    <xdr:to>
      <xdr:col>9</xdr:col>
      <xdr:colOff>123825</xdr:colOff>
      <xdr:row>63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17</xdr:col>
      <xdr:colOff>381000</xdr:colOff>
      <xdr:row>87</xdr:row>
      <xdr:rowOff>57150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b"/>
    </sheetNames>
    <sheetDataSet>
      <sheetData sheetId="0">
        <row r="3">
          <cell r="A3" t="str">
            <v>First Quarter 2011 to Second Quarter 2012</v>
          </cell>
        </row>
        <row r="6">
          <cell r="I6" t="str">
            <v>Percent to Total Q2 2012</v>
          </cell>
          <cell r="J6" t="str">
            <v>Growth Rate
Q2 2011  -   Q2 2012</v>
          </cell>
        </row>
        <row r="8"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view="pageBreakPreview" topLeftCell="A22" zoomScaleNormal="65" zoomScaleSheetLayoutView="100" workbookViewId="0">
      <selection activeCell="AI43" sqref="AI43"/>
    </sheetView>
  </sheetViews>
  <sheetFormatPr defaultColWidth="8.85546875" defaultRowHeight="12.75" x14ac:dyDescent="0.2"/>
  <cols>
    <col min="1" max="1" width="26.140625" style="1" customWidth="1"/>
    <col min="2" max="2" width="9.42578125" style="1" customWidth="1"/>
    <col min="3" max="4" width="9.28515625" style="1" bestFit="1" customWidth="1"/>
    <col min="5" max="5" width="10" style="1" customWidth="1"/>
    <col min="6" max="6" width="10.28515625" style="1" bestFit="1" customWidth="1"/>
    <col min="7" max="7" width="8.5703125" style="1" customWidth="1"/>
    <col min="8" max="8" width="9.85546875" style="1" customWidth="1"/>
    <col min="9" max="9" width="9.42578125" style="1" customWidth="1"/>
    <col min="10" max="10" width="11.42578125" style="1" customWidth="1"/>
    <col min="11" max="12" width="8.85546875" style="1" customWidth="1"/>
    <col min="13" max="13" width="13.42578125" style="1" customWidth="1"/>
    <col min="14" max="16" width="8.85546875" style="1"/>
    <col min="17" max="17" width="9.28515625" style="1" bestFit="1" customWidth="1"/>
    <col min="18" max="16384" width="8.85546875" style="1"/>
  </cols>
  <sheetData>
    <row r="1" spans="1:18" s="23" customFormat="1" ht="14.1" customHeight="1" x14ac:dyDescent="0.2">
      <c r="A1" s="79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8" s="23" customFormat="1" ht="14.1" customHeight="1" x14ac:dyDescent="0.2">
      <c r="A2" s="79" t="s">
        <v>32</v>
      </c>
      <c r="B2" s="76"/>
      <c r="C2" s="76"/>
      <c r="D2" s="76"/>
      <c r="E2" s="76"/>
      <c r="F2" s="76"/>
      <c r="G2" s="76"/>
      <c r="H2" s="76"/>
      <c r="I2" s="76"/>
      <c r="J2" s="76"/>
    </row>
    <row r="3" spans="1:18" s="23" customFormat="1" ht="14.1" customHeight="1" x14ac:dyDescent="0.2">
      <c r="A3" s="78" t="str">
        <f>'[1]1b'!A3</f>
        <v>First Quarter 2011 to Second Quarter 2012</v>
      </c>
      <c r="B3" s="76"/>
      <c r="C3" s="76"/>
      <c r="D3" s="76"/>
      <c r="E3" s="76"/>
      <c r="F3" s="76"/>
      <c r="G3" s="76"/>
      <c r="H3" s="76"/>
      <c r="I3" s="76"/>
      <c r="J3" s="76"/>
    </row>
    <row r="4" spans="1:18" s="23" customFormat="1" ht="14.1" customHeight="1" x14ac:dyDescent="0.2">
      <c r="A4" s="77" t="s">
        <v>31</v>
      </c>
      <c r="B4" s="76"/>
      <c r="C4" s="76"/>
      <c r="D4" s="76"/>
      <c r="E4" s="76"/>
      <c r="F4" s="76"/>
      <c r="G4" s="76"/>
      <c r="H4" s="76"/>
      <c r="I4" s="76"/>
      <c r="J4" s="76"/>
    </row>
    <row r="5" spans="1:18" s="23" customFormat="1" ht="9" customHeight="1" thickBo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8" s="23" customFormat="1" x14ac:dyDescent="0.2">
      <c r="A6" s="75"/>
      <c r="B6" s="74" t="s">
        <v>30</v>
      </c>
      <c r="C6" s="73"/>
      <c r="D6" s="73"/>
      <c r="E6" s="73"/>
      <c r="F6" s="73"/>
      <c r="G6" s="73"/>
      <c r="H6" s="72"/>
      <c r="I6" s="71" t="str">
        <f>'[1]1b'!I6:I8</f>
        <v>Percent to Total Q2 2012</v>
      </c>
      <c r="J6" s="70" t="str">
        <f>'[1]1b'!J6:J8</f>
        <v>Growth Rate
Q2 2011  -   Q2 2012</v>
      </c>
    </row>
    <row r="7" spans="1:18" s="23" customFormat="1" x14ac:dyDescent="0.2">
      <c r="A7" s="69" t="s">
        <v>29</v>
      </c>
      <c r="B7" s="67">
        <v>2011</v>
      </c>
      <c r="C7" s="68"/>
      <c r="D7" s="68"/>
      <c r="E7" s="68"/>
      <c r="F7" s="66"/>
      <c r="G7" s="67">
        <v>2012</v>
      </c>
      <c r="H7" s="66"/>
      <c r="I7" s="65"/>
      <c r="J7" s="64"/>
      <c r="L7" s="23" t="s">
        <v>3</v>
      </c>
      <c r="M7" s="57">
        <f>SUM(M10:M30)</f>
        <v>44068.494393758694</v>
      </c>
    </row>
    <row r="8" spans="1:18" s="23" customFormat="1" ht="13.5" thickBot="1" x14ac:dyDescent="0.25">
      <c r="A8" s="63"/>
      <c r="B8" s="62" t="str">
        <f>'[1]1b'!B8</f>
        <v>Q1</v>
      </c>
      <c r="C8" s="61" t="str">
        <f>'[1]1b'!C8</f>
        <v>Q2</v>
      </c>
      <c r="D8" s="61" t="str">
        <f>'[1]1b'!D8</f>
        <v>Q3</v>
      </c>
      <c r="E8" s="61" t="str">
        <f>'[1]1b'!E8</f>
        <v>Q4</v>
      </c>
      <c r="F8" s="61" t="s">
        <v>3</v>
      </c>
      <c r="G8" s="60" t="s">
        <v>28</v>
      </c>
      <c r="H8" s="60" t="s">
        <v>27</v>
      </c>
      <c r="I8" s="59"/>
      <c r="J8" s="58"/>
      <c r="L8" s="23" t="s">
        <v>4</v>
      </c>
      <c r="M8" s="57">
        <v>3947.6710392364066</v>
      </c>
    </row>
    <row r="9" spans="1:18" s="23" customFormat="1" ht="5.0999999999999996" customHeight="1" x14ac:dyDescent="0.2">
      <c r="A9" s="56"/>
      <c r="B9" s="55"/>
      <c r="C9" s="55"/>
      <c r="D9" s="55"/>
      <c r="E9" s="55"/>
      <c r="F9" s="55"/>
      <c r="G9" s="55"/>
      <c r="H9" s="55"/>
      <c r="I9" s="54"/>
      <c r="J9" s="53"/>
    </row>
    <row r="10" spans="1:18" s="23" customFormat="1" ht="15" customHeight="1" x14ac:dyDescent="0.2">
      <c r="A10" s="9" t="s">
        <v>20</v>
      </c>
      <c r="B10" s="41">
        <v>245.60040999999998</v>
      </c>
      <c r="C10" s="41">
        <v>607.03638999999987</v>
      </c>
      <c r="D10" s="41">
        <v>835.85895040000003</v>
      </c>
      <c r="E10" s="41">
        <v>141.73492899999999</v>
      </c>
      <c r="F10" s="42">
        <f>SUM(B10:E10)</f>
        <v>1830.2306793999999</v>
      </c>
      <c r="G10" s="41">
        <v>447.18884711600003</v>
      </c>
      <c r="H10" s="41">
        <v>124.38198105648</v>
      </c>
      <c r="I10" s="24">
        <f>(H10/$H$31)*100</f>
        <v>0.28224694936275352</v>
      </c>
      <c r="J10" s="24">
        <f>IFERROR((H10/C10-1)*100,"-")</f>
        <v>-79.509962976605081</v>
      </c>
      <c r="L10" s="9" t="s">
        <v>23</v>
      </c>
      <c r="M10" s="41">
        <v>17433.595957627451</v>
      </c>
      <c r="N10" s="29">
        <f>M10/$M$7</f>
        <v>0.39560225956111916</v>
      </c>
      <c r="P10" s="9" t="s">
        <v>23</v>
      </c>
      <c r="Q10" s="41">
        <v>17433.595957627451</v>
      </c>
      <c r="R10" s="47">
        <f>Q10/$Q$18</f>
        <v>0.39560225956111916</v>
      </c>
    </row>
    <row r="11" spans="1:18" s="23" customFormat="1" ht="15" customHeight="1" x14ac:dyDescent="0.2">
      <c r="A11" s="36" t="s">
        <v>13</v>
      </c>
      <c r="B11" s="46">
        <v>147.17543270000002</v>
      </c>
      <c r="C11" s="46">
        <v>8.6000000000000014</v>
      </c>
      <c r="D11" s="46">
        <v>597.93999999999994</v>
      </c>
      <c r="E11" s="46">
        <v>317.69748132000001</v>
      </c>
      <c r="F11" s="45">
        <f>SUM(B11:E11)</f>
        <v>1071.41291402</v>
      </c>
      <c r="G11" s="35">
        <v>58.769927000000003</v>
      </c>
      <c r="H11" s="35">
        <v>18.436979910829997</v>
      </c>
      <c r="I11" s="44">
        <f>(H11/$H$31)*100</f>
        <v>4.1837099643325174E-2</v>
      </c>
      <c r="J11" s="44">
        <f>IFERROR((H11/C11-1)*100,"-")</f>
        <v>114.38348733523247</v>
      </c>
      <c r="L11" s="36" t="s">
        <v>18</v>
      </c>
      <c r="M11" s="35">
        <v>9806.2004792759999</v>
      </c>
      <c r="N11" s="29">
        <f>M11/$M$7</f>
        <v>0.22252179508689607</v>
      </c>
      <c r="P11" s="36" t="s">
        <v>18</v>
      </c>
      <c r="Q11" s="35">
        <v>9806.2004792759999</v>
      </c>
      <c r="R11" s="47">
        <f>Q11/$Q$18</f>
        <v>0.22252179508689607</v>
      </c>
    </row>
    <row r="12" spans="1:18" s="23" customFormat="1" ht="15" customHeight="1" x14ac:dyDescent="0.2">
      <c r="A12" s="9" t="s">
        <v>24</v>
      </c>
      <c r="B12" s="49">
        <v>180.23082230860004</v>
      </c>
      <c r="C12" s="41">
        <v>40.776700000000005</v>
      </c>
      <c r="D12" s="49">
        <v>1299.9961000000001</v>
      </c>
      <c r="E12" s="41">
        <v>15.47842</v>
      </c>
      <c r="F12" s="42">
        <f>SUM(B12:E12)</f>
        <v>1536.4820423086001</v>
      </c>
      <c r="G12" s="41">
        <v>115.0927784</v>
      </c>
      <c r="H12" s="41">
        <v>164.59536402999998</v>
      </c>
      <c r="I12" s="42">
        <f>(H12/$H$31)*100</f>
        <v>0.37349895042774861</v>
      </c>
      <c r="J12" s="52">
        <f>IFERROR((H12/C12-1)*100,"-")</f>
        <v>303.65052598665409</v>
      </c>
      <c r="L12" s="40" t="s">
        <v>6</v>
      </c>
      <c r="M12" s="38">
        <v>4268.089253287606</v>
      </c>
      <c r="N12" s="29">
        <f>M12/$M$7</f>
        <v>9.6851261019983578E-2</v>
      </c>
      <c r="P12" s="40" t="s">
        <v>6</v>
      </c>
      <c r="Q12" s="38">
        <v>4268.089253287606</v>
      </c>
      <c r="R12" s="47">
        <f>Q12/$Q$18</f>
        <v>9.6851261019983578E-2</v>
      </c>
    </row>
    <row r="13" spans="1:18" s="23" customFormat="1" ht="15" customHeight="1" x14ac:dyDescent="0.2">
      <c r="A13" s="36" t="s">
        <v>25</v>
      </c>
      <c r="B13" s="46">
        <v>8.6955000000000009</v>
      </c>
      <c r="C13" s="46">
        <v>0</v>
      </c>
      <c r="D13" s="46">
        <v>8.484</v>
      </c>
      <c r="E13" s="46">
        <v>21.004899999999999</v>
      </c>
      <c r="F13" s="45">
        <f>SUM(B13:E13)</f>
        <v>38.184399999999997</v>
      </c>
      <c r="G13" s="35">
        <v>156.70660750000002</v>
      </c>
      <c r="H13" s="35">
        <v>203.78800000000001</v>
      </c>
      <c r="I13" s="44">
        <f>(H13/$H$31)*100</f>
        <v>0.46243467766137697</v>
      </c>
      <c r="J13" s="51" t="str">
        <f>IFERROR((H13/C13-1)*100,"-")</f>
        <v>-</v>
      </c>
      <c r="L13" s="36" t="s">
        <v>21</v>
      </c>
      <c r="M13" s="35">
        <v>3559.7828803000002</v>
      </c>
      <c r="N13" s="29">
        <f>M13/$M$7</f>
        <v>8.0778409366401294E-2</v>
      </c>
      <c r="P13" s="36" t="s">
        <v>21</v>
      </c>
      <c r="Q13" s="35">
        <v>3559.7828803000002</v>
      </c>
      <c r="R13" s="47">
        <f>Q13/$Q$18</f>
        <v>8.0778409366401294E-2</v>
      </c>
    </row>
    <row r="14" spans="1:18" s="23" customFormat="1" ht="15" customHeight="1" x14ac:dyDescent="0.2">
      <c r="A14" s="9" t="s">
        <v>22</v>
      </c>
      <c r="B14" s="49">
        <v>72.987375614000001</v>
      </c>
      <c r="C14" s="41">
        <v>172.08443</v>
      </c>
      <c r="D14" s="41">
        <v>217.07319237999999</v>
      </c>
      <c r="E14" s="41">
        <v>20100.354242009998</v>
      </c>
      <c r="F14" s="42">
        <f>SUM(B14:E14)</f>
        <v>20562.499240003999</v>
      </c>
      <c r="G14" s="41">
        <v>249.33844164000001</v>
      </c>
      <c r="H14" s="41">
        <v>143.2926788282</v>
      </c>
      <c r="I14" s="24">
        <f>(H14/$H$31)*100</f>
        <v>0.32515900713071366</v>
      </c>
      <c r="J14" s="24">
        <f>IFERROR((H14/C14-1)*100,"-")</f>
        <v>-16.731177348119175</v>
      </c>
      <c r="L14" s="40" t="s">
        <v>10</v>
      </c>
      <c r="M14" s="38">
        <v>1885.9370668659999</v>
      </c>
      <c r="N14" s="29">
        <f>M14/$M$7</f>
        <v>4.2795586570643092E-2</v>
      </c>
      <c r="P14" s="40" t="s">
        <v>10</v>
      </c>
      <c r="Q14" s="38">
        <v>1885.9370668659999</v>
      </c>
      <c r="R14" s="47">
        <f>Q14/$Q$18</f>
        <v>4.2795586570643092E-2</v>
      </c>
    </row>
    <row r="15" spans="1:18" s="23" customFormat="1" ht="15" customHeight="1" x14ac:dyDescent="0.2">
      <c r="A15" s="36" t="s">
        <v>5</v>
      </c>
      <c r="B15" s="35">
        <v>0</v>
      </c>
      <c r="C15" s="35">
        <v>136.96183000000002</v>
      </c>
      <c r="D15" s="35">
        <v>425.66283399999998</v>
      </c>
      <c r="E15" s="35">
        <v>0</v>
      </c>
      <c r="F15" s="45">
        <f>SUM(B15:E15)</f>
        <v>562.62466399999994</v>
      </c>
      <c r="G15" s="35">
        <v>0</v>
      </c>
      <c r="H15" s="35">
        <v>0</v>
      </c>
      <c r="I15" s="44">
        <f>(H15/$H$31)*100</f>
        <v>0</v>
      </c>
      <c r="J15" s="51" t="s">
        <v>26</v>
      </c>
      <c r="L15" s="9" t="s">
        <v>16</v>
      </c>
      <c r="M15" s="41">
        <v>698.69319274179998</v>
      </c>
      <c r="N15" s="29">
        <f>M15/$M$7</f>
        <v>1.5854709863669724E-2</v>
      </c>
      <c r="P15" s="9" t="s">
        <v>16</v>
      </c>
      <c r="Q15" s="41">
        <v>698.69319274179998</v>
      </c>
      <c r="R15" s="47">
        <f>Q15/$Q$18</f>
        <v>1.5854709863669724E-2</v>
      </c>
    </row>
    <row r="16" spans="1:18" s="23" customFormat="1" ht="15" customHeight="1" x14ac:dyDescent="0.2">
      <c r="A16" s="9" t="s">
        <v>11</v>
      </c>
      <c r="B16" s="49">
        <v>183.56171428000002</v>
      </c>
      <c r="C16" s="41">
        <v>819.3424</v>
      </c>
      <c r="D16" s="49">
        <v>0</v>
      </c>
      <c r="E16" s="41">
        <v>113.86715</v>
      </c>
      <c r="F16" s="42">
        <f>SUM(B16:E16)</f>
        <v>1116.77126428</v>
      </c>
      <c r="G16" s="41">
        <v>0</v>
      </c>
      <c r="H16" s="41">
        <v>6.8459276431999996</v>
      </c>
      <c r="I16" s="24">
        <f>(H16/$H$31)*100</f>
        <v>1.5534743669775952E-2</v>
      </c>
      <c r="J16" s="24">
        <f>IFERROR((H16/C16-1)*100,"-")</f>
        <v>-99.164460713469722</v>
      </c>
      <c r="L16" s="9" t="s">
        <v>8</v>
      </c>
      <c r="M16" s="41">
        <v>473.0486459</v>
      </c>
      <c r="N16" s="29">
        <f>M16/$M$7</f>
        <v>1.0734395454340656E-2</v>
      </c>
      <c r="P16" s="9" t="s">
        <v>8</v>
      </c>
      <c r="Q16" s="41">
        <v>473.0486459</v>
      </c>
      <c r="R16" s="47">
        <f>Q16/$Q$18</f>
        <v>1.0734395454340656E-2</v>
      </c>
    </row>
    <row r="17" spans="1:18" s="23" customFormat="1" ht="15" customHeight="1" x14ac:dyDescent="0.2">
      <c r="A17" s="36" t="s">
        <v>15</v>
      </c>
      <c r="B17" s="35">
        <v>140.05330910000001</v>
      </c>
      <c r="C17" s="35">
        <v>499.95740000000001</v>
      </c>
      <c r="D17" s="35">
        <v>0</v>
      </c>
      <c r="E17" s="35">
        <v>116.53881720000001</v>
      </c>
      <c r="F17" s="45">
        <f>SUM(B17:E17)</f>
        <v>756.54952630000003</v>
      </c>
      <c r="G17" s="35">
        <v>57.073230220199996</v>
      </c>
      <c r="H17" s="35">
        <v>68</v>
      </c>
      <c r="I17" s="44">
        <f>(H17/$H$31)*100</f>
        <v>0.15430524898901618</v>
      </c>
      <c r="J17" s="44">
        <f>IFERROR((H17/C17-1)*100,"-")</f>
        <v>-86.398841181268637</v>
      </c>
      <c r="L17" s="36" t="s">
        <v>25</v>
      </c>
      <c r="M17" s="35">
        <v>203.78800000000001</v>
      </c>
      <c r="N17" s="29">
        <f>M17/$M$7</f>
        <v>4.6243467766137704E-3</v>
      </c>
      <c r="P17" s="50" t="s">
        <v>4</v>
      </c>
      <c r="Q17" s="48">
        <f>SUM(M17:M30)</f>
        <v>5943.1469177598447</v>
      </c>
      <c r="R17" s="47">
        <f>Q17/$Q$18</f>
        <v>0.13486158307694662</v>
      </c>
    </row>
    <row r="18" spans="1:18" s="23" customFormat="1" ht="15" customHeight="1" x14ac:dyDescent="0.2">
      <c r="A18" s="9" t="s">
        <v>19</v>
      </c>
      <c r="B18" s="41">
        <v>315.79301449399998</v>
      </c>
      <c r="C18" s="49">
        <v>91.87</v>
      </c>
      <c r="D18" s="41">
        <v>9.4983749999999993</v>
      </c>
      <c r="E18" s="41">
        <v>59.643100000000004</v>
      </c>
      <c r="F18" s="42">
        <f>SUM(B18:E18)</f>
        <v>476.80448949399999</v>
      </c>
      <c r="G18" s="41">
        <v>285.62235750000002</v>
      </c>
      <c r="H18" s="41">
        <v>97.546178400000002</v>
      </c>
      <c r="I18" s="24">
        <f>(H18/$H$31)*100</f>
        <v>0.2213512844991028</v>
      </c>
      <c r="J18" s="24">
        <f>IFERROR((H18/C18-1)*100,"-")</f>
        <v>6.1784896048764582</v>
      </c>
      <c r="L18" s="36" t="s">
        <v>14</v>
      </c>
      <c r="M18" s="35">
        <v>201.307323784</v>
      </c>
      <c r="N18" s="29">
        <f>M18/$M$7</f>
        <v>4.5680553999709744E-3</v>
      </c>
      <c r="P18" s="23" t="s">
        <v>3</v>
      </c>
      <c r="Q18" s="48">
        <f>SUM(Q10:Q17)</f>
        <v>44068.494393758694</v>
      </c>
      <c r="R18" s="47">
        <f>Q18/$Q$18</f>
        <v>1</v>
      </c>
    </row>
    <row r="19" spans="1:18" s="23" customFormat="1" ht="15" customHeight="1" x14ac:dyDescent="0.2">
      <c r="A19" s="36" t="s">
        <v>7</v>
      </c>
      <c r="B19" s="35">
        <v>428.25274200000001</v>
      </c>
      <c r="C19" s="46">
        <v>143.95950400000001</v>
      </c>
      <c r="D19" s="35">
        <v>747.8715995529999</v>
      </c>
      <c r="E19" s="35">
        <v>202.46921798199998</v>
      </c>
      <c r="F19" s="45">
        <f>SUM(B19:E19)</f>
        <v>1522.5530635349999</v>
      </c>
      <c r="G19" s="35">
        <v>6.7500874564000002</v>
      </c>
      <c r="H19" s="35">
        <v>1.5291745120000002E-5</v>
      </c>
      <c r="I19" s="44">
        <f>(H19/$H$31)*100</f>
        <v>3.4699949091443725E-8</v>
      </c>
      <c r="J19" s="44">
        <f>IFERROR((H19/C19-1)*100,"-")</f>
        <v>-99.999989377745351</v>
      </c>
      <c r="L19" s="9" t="s">
        <v>24</v>
      </c>
      <c r="M19" s="41">
        <v>164.59536402999998</v>
      </c>
      <c r="N19" s="29">
        <f>M19/$M$7</f>
        <v>3.7349895042774867E-3</v>
      </c>
    </row>
    <row r="20" spans="1:18" s="23" customFormat="1" ht="15" customHeight="1" x14ac:dyDescent="0.2">
      <c r="A20" s="9" t="s">
        <v>23</v>
      </c>
      <c r="B20" s="41">
        <v>4728.7821982108999</v>
      </c>
      <c r="C20" s="41">
        <v>17539.373642010003</v>
      </c>
      <c r="D20" s="41">
        <v>11683.344523800002</v>
      </c>
      <c r="E20" s="41">
        <v>33861.901238829996</v>
      </c>
      <c r="F20" s="42">
        <f>SUM(B20:E20)</f>
        <v>67813.401602850907</v>
      </c>
      <c r="G20" s="41">
        <v>4912.735925822999</v>
      </c>
      <c r="H20" s="41">
        <v>17433.595957627451</v>
      </c>
      <c r="I20" s="24">
        <f>(H20/$H$31)*100</f>
        <v>39.560225956111914</v>
      </c>
      <c r="J20" s="24">
        <f>IFERROR((H20/C20-1)*100,"-")</f>
        <v>-0.60308701178014568</v>
      </c>
      <c r="L20" s="9" t="s">
        <v>22</v>
      </c>
      <c r="M20" s="41">
        <v>143.2926788282</v>
      </c>
      <c r="N20" s="29">
        <f>M20/$M$7</f>
        <v>3.2515900713071368E-3</v>
      </c>
    </row>
    <row r="21" spans="1:18" s="23" customFormat="1" ht="15" customHeight="1" x14ac:dyDescent="0.2">
      <c r="A21" s="36" t="s">
        <v>21</v>
      </c>
      <c r="B21" s="35">
        <v>3844.1780855999996</v>
      </c>
      <c r="C21" s="35">
        <v>417.7495672</v>
      </c>
      <c r="D21" s="35">
        <v>4558.2598547610014</v>
      </c>
      <c r="E21" s="35">
        <v>1042.36424152</v>
      </c>
      <c r="F21" s="45">
        <f>SUM(B21:E21)</f>
        <v>9862.5517490809998</v>
      </c>
      <c r="G21" s="35">
        <v>1293.3350025964401</v>
      </c>
      <c r="H21" s="35">
        <v>3559.7828803000002</v>
      </c>
      <c r="I21" s="44">
        <f>(H21/$H$31)*100</f>
        <v>8.0778409366401274</v>
      </c>
      <c r="J21" s="44">
        <f>IFERROR((H21/C21-1)*100,"-")</f>
        <v>752.13323000182402</v>
      </c>
      <c r="L21" s="9" t="s">
        <v>20</v>
      </c>
      <c r="M21" s="41">
        <v>124.38198105648</v>
      </c>
      <c r="N21" s="29">
        <f>M21/$M$7</f>
        <v>2.8224694936275357E-3</v>
      </c>
    </row>
    <row r="22" spans="1:18" s="23" customFormat="1" ht="15" customHeight="1" x14ac:dyDescent="0.2">
      <c r="A22" s="9" t="s">
        <v>9</v>
      </c>
      <c r="B22" s="41">
        <v>2.0609999999999999</v>
      </c>
      <c r="C22" s="41">
        <v>112.47200000000001</v>
      </c>
      <c r="D22" s="41">
        <v>70.133775477000015</v>
      </c>
      <c r="E22" s="41">
        <v>362.59699999999998</v>
      </c>
      <c r="F22" s="42">
        <f>SUM(B22:E22)</f>
        <v>547.26377547700008</v>
      </c>
      <c r="G22" s="41">
        <v>30.265168000000003</v>
      </c>
      <c r="H22" s="41">
        <v>1.4000294432</v>
      </c>
      <c r="I22" s="24">
        <f>(H22/$H$31)*100</f>
        <v>3.1769395856607306E-3</v>
      </c>
      <c r="J22" s="24">
        <f>IFERROR((H22/C22-1)*100,"-")</f>
        <v>-98.755219571804545</v>
      </c>
      <c r="L22" s="9" t="s">
        <v>19</v>
      </c>
      <c r="M22" s="41">
        <v>97.546178400000002</v>
      </c>
      <c r="N22" s="29">
        <f>M22/$M$7</f>
        <v>2.2135128449910285E-3</v>
      </c>
    </row>
    <row r="23" spans="1:18" s="23" customFormat="1" ht="15" customHeight="1" x14ac:dyDescent="0.2">
      <c r="A23" s="36" t="s">
        <v>18</v>
      </c>
      <c r="B23" s="35">
        <v>919.10550000000012</v>
      </c>
      <c r="C23" s="35">
        <v>7197.3041700000003</v>
      </c>
      <c r="D23" s="35">
        <v>1134.3976400000001</v>
      </c>
      <c r="E23" s="35">
        <v>1875.1340559499999</v>
      </c>
      <c r="F23" s="45">
        <f>SUM(B23:E23)</f>
        <v>11125.941365950001</v>
      </c>
      <c r="G23" s="35">
        <v>2318.0290296448002</v>
      </c>
      <c r="H23" s="35">
        <v>9806.2004792759999</v>
      </c>
      <c r="I23" s="44">
        <f>(H23/$H$31)*100</f>
        <v>22.252179508689601</v>
      </c>
      <c r="J23" s="44">
        <f>IFERROR((H23/C23-1)*100,"-")</f>
        <v>36.248243059539888</v>
      </c>
      <c r="L23" s="9" t="s">
        <v>12</v>
      </c>
      <c r="M23" s="41">
        <v>88.820182166999999</v>
      </c>
      <c r="N23" s="29">
        <f>M23/$M$7</f>
        <v>2.0155029889012809E-3</v>
      </c>
      <c r="O23" s="23" t="s">
        <v>17</v>
      </c>
    </row>
    <row r="24" spans="1:18" s="23" customFormat="1" ht="15" customHeight="1" x14ac:dyDescent="0.2">
      <c r="A24" s="9" t="s">
        <v>16</v>
      </c>
      <c r="B24" s="41">
        <v>823.3433</v>
      </c>
      <c r="C24" s="41">
        <v>484.30990863999995</v>
      </c>
      <c r="D24" s="41">
        <v>275.98635999999999</v>
      </c>
      <c r="E24" s="41">
        <v>192.63339800000003</v>
      </c>
      <c r="F24" s="42">
        <f>SUM(B24:E24)</f>
        <v>1776.27296664</v>
      </c>
      <c r="G24" s="41">
        <v>256.76312233100003</v>
      </c>
      <c r="H24" s="41">
        <v>698.69319274179998</v>
      </c>
      <c r="I24" s="24">
        <f>(H24/$H$31)*100</f>
        <v>1.5854709863669725</v>
      </c>
      <c r="J24" s="24">
        <f>IFERROR((H24/C24-1)*100,"-")</f>
        <v>44.26572330593315</v>
      </c>
      <c r="L24" s="36" t="s">
        <v>15</v>
      </c>
      <c r="M24" s="35">
        <v>68</v>
      </c>
      <c r="N24" s="29">
        <f>M24/$M$7</f>
        <v>1.5430524898901621E-3</v>
      </c>
    </row>
    <row r="25" spans="1:18" s="23" customFormat="1" ht="15" customHeight="1" x14ac:dyDescent="0.2">
      <c r="A25" s="36" t="s">
        <v>14</v>
      </c>
      <c r="B25" s="35">
        <v>281.24642999999998</v>
      </c>
      <c r="C25" s="35">
        <v>203.55760000000001</v>
      </c>
      <c r="D25" s="46">
        <v>452.19465125000005</v>
      </c>
      <c r="E25" s="46">
        <v>165.44560000000001</v>
      </c>
      <c r="F25" s="45">
        <f>SUM(B25:E25)</f>
        <v>1102.4442812500001</v>
      </c>
      <c r="G25" s="35">
        <v>132.49100000000001</v>
      </c>
      <c r="H25" s="35">
        <v>201.307323784</v>
      </c>
      <c r="I25" s="44">
        <f>(H25/$H$31)*100</f>
        <v>0.45680553999709733</v>
      </c>
      <c r="J25" s="44">
        <f>IFERROR((H25/C25-1)*100,"-")</f>
        <v>-1.1054739375980116</v>
      </c>
      <c r="L25" s="36" t="s">
        <v>13</v>
      </c>
      <c r="M25" s="35">
        <v>18.436979910829997</v>
      </c>
      <c r="N25" s="29">
        <f>M25/$M$7</f>
        <v>4.1837099643325182E-4</v>
      </c>
    </row>
    <row r="26" spans="1:18" s="23" customFormat="1" ht="15" customHeight="1" x14ac:dyDescent="0.2">
      <c r="A26" s="9" t="s">
        <v>12</v>
      </c>
      <c r="B26" s="41">
        <v>1345.7189852840002</v>
      </c>
      <c r="C26" s="41">
        <v>111.01193825</v>
      </c>
      <c r="D26" s="41">
        <v>178.944582325</v>
      </c>
      <c r="E26" s="41">
        <v>276.77546950499999</v>
      </c>
      <c r="F26" s="42">
        <f>SUM(B26:E26)</f>
        <v>1912.4509753640002</v>
      </c>
      <c r="G26" s="41">
        <v>1544.5662678200001</v>
      </c>
      <c r="H26" s="41">
        <v>88.820182166999999</v>
      </c>
      <c r="I26" s="24">
        <f>(H26/$H$31)*100</f>
        <v>0.2015502988901281</v>
      </c>
      <c r="J26" s="24">
        <f>IFERROR((H26/C26-1)*100,"-")</f>
        <v>-19.990423041730832</v>
      </c>
      <c r="L26" s="9" t="s">
        <v>11</v>
      </c>
      <c r="M26" s="41">
        <v>6.8459276431999996</v>
      </c>
      <c r="N26" s="29">
        <f>M26/$M$7</f>
        <v>1.5534743669775954E-4</v>
      </c>
    </row>
    <row r="27" spans="1:18" s="23" customFormat="1" ht="15" customHeight="1" x14ac:dyDescent="0.2">
      <c r="A27" s="40" t="s">
        <v>10</v>
      </c>
      <c r="B27" s="38">
        <v>0</v>
      </c>
      <c r="C27" s="38">
        <v>0</v>
      </c>
      <c r="D27" s="38">
        <v>0</v>
      </c>
      <c r="E27" s="38">
        <v>0</v>
      </c>
      <c r="F27" s="39">
        <f>SUM(B27:E27)</f>
        <v>0</v>
      </c>
      <c r="G27" s="38">
        <v>2281.3070080000002</v>
      </c>
      <c r="H27" s="38">
        <v>1885.9370668659999</v>
      </c>
      <c r="I27" s="37">
        <f>(H27/$H$31)*100</f>
        <v>4.2795586570643085</v>
      </c>
      <c r="J27" s="43" t="str">
        <f>IFERROR((H27/C27-1)*100,"-")</f>
        <v>-</v>
      </c>
      <c r="L27" s="9" t="s">
        <v>9</v>
      </c>
      <c r="M27" s="41">
        <v>1.4000294432</v>
      </c>
      <c r="N27" s="29">
        <f>M27/$M$7</f>
        <v>3.1769395856607314E-5</v>
      </c>
    </row>
    <row r="28" spans="1:18" s="23" customFormat="1" ht="15" customHeight="1" x14ac:dyDescent="0.2">
      <c r="A28" s="9" t="s">
        <v>8</v>
      </c>
      <c r="B28" s="41">
        <v>320.68043463599992</v>
      </c>
      <c r="C28" s="41">
        <v>892.14528197999994</v>
      </c>
      <c r="D28" s="41">
        <v>138.90645269999999</v>
      </c>
      <c r="E28" s="41">
        <v>36.364699600000002</v>
      </c>
      <c r="F28" s="42">
        <f>SUM(B28:E28)</f>
        <v>1388.0968689159999</v>
      </c>
      <c r="G28" s="41">
        <v>997.87373210299995</v>
      </c>
      <c r="H28" s="41">
        <v>473.0486459</v>
      </c>
      <c r="I28" s="24">
        <f>(H28/$H$31)*100</f>
        <v>1.0734395454340655</v>
      </c>
      <c r="J28" s="24">
        <f>IFERROR((H28/C28-1)*100,"-")</f>
        <v>-46.976276683307638</v>
      </c>
      <c r="L28" s="36" t="s">
        <v>7</v>
      </c>
      <c r="M28" s="35">
        <v>1.5291745120000002E-5</v>
      </c>
      <c r="N28" s="29">
        <f>M28/$M$7</f>
        <v>3.4699949091443736E-10</v>
      </c>
    </row>
    <row r="29" spans="1:18" s="23" customFormat="1" ht="15" customHeight="1" x14ac:dyDescent="0.2">
      <c r="A29" s="40" t="s">
        <v>6</v>
      </c>
      <c r="B29" s="38">
        <v>6749.2194155096286</v>
      </c>
      <c r="C29" s="38">
        <v>8245.5545193960024</v>
      </c>
      <c r="D29" s="38">
        <v>2093.7378428870006</v>
      </c>
      <c r="E29" s="38">
        <v>47633.181133743601</v>
      </c>
      <c r="F29" s="39">
        <f>SUM(B29:E29)</f>
        <v>64721.692911536229</v>
      </c>
      <c r="G29" s="38">
        <v>2113.411780721</v>
      </c>
      <c r="H29" s="38">
        <v>4268.089253287606</v>
      </c>
      <c r="I29" s="37">
        <f>(H29/$H$31)*100</f>
        <v>9.685126101998355</v>
      </c>
      <c r="J29" s="37">
        <f>IFERROR((H29/C29-1)*100,"-")</f>
        <v>-48.237692889571129</v>
      </c>
      <c r="L29" s="36" t="s">
        <v>5</v>
      </c>
      <c r="M29" s="35">
        <v>0</v>
      </c>
      <c r="N29" s="29">
        <f>M29/$M$7</f>
        <v>0</v>
      </c>
    </row>
    <row r="30" spans="1:18" s="23" customFormat="1" ht="15" customHeight="1" thickBot="1" x14ac:dyDescent="0.25">
      <c r="A30" s="31" t="s">
        <v>4</v>
      </c>
      <c r="B30" s="33">
        <v>1296.674594670003</v>
      </c>
      <c r="C30" s="33">
        <v>2555.9536491022009</v>
      </c>
      <c r="D30" s="33">
        <v>3271.4631354000012</v>
      </c>
      <c r="E30" s="33">
        <v>1202.5413750463631</v>
      </c>
      <c r="F30" s="34">
        <f>SUM(B30:E30)</f>
        <v>8326.6327542185682</v>
      </c>
      <c r="G30" s="33">
        <v>1247.705419769205</v>
      </c>
      <c r="H30" s="33">
        <v>4824.7322572051853</v>
      </c>
      <c r="I30" s="32">
        <f>(H30/$H$31)*100</f>
        <v>10.948257533138001</v>
      </c>
      <c r="J30" s="32">
        <f>IFERROR((H30/C30-1)*100,"-")</f>
        <v>88.764466010559744</v>
      </c>
      <c r="L30" s="31" t="s">
        <v>4</v>
      </c>
      <c r="M30" s="30">
        <v>4824.7322572051899</v>
      </c>
      <c r="N30" s="29">
        <f>M30/$M$7</f>
        <v>0.10948257533138014</v>
      </c>
    </row>
    <row r="31" spans="1:18" s="23" customFormat="1" ht="15" customHeight="1" thickBot="1" x14ac:dyDescent="0.25">
      <c r="A31" s="28" t="s">
        <v>3</v>
      </c>
      <c r="B31" s="27">
        <f>SUM(B10:B30)</f>
        <v>22033.360264407129</v>
      </c>
      <c r="C31" s="27">
        <f>SUM(C10:C30)</f>
        <v>40280.020930578205</v>
      </c>
      <c r="D31" s="27">
        <f>SUM(D10:D30)</f>
        <v>27999.753869933003</v>
      </c>
      <c r="E31" s="27">
        <f>SUM(E10:E30)</f>
        <v>107737.72646970696</v>
      </c>
      <c r="F31" s="27">
        <f>SUM(F10:F30)</f>
        <v>198050.86153462529</v>
      </c>
      <c r="G31" s="27">
        <f>SUM(G10:G30)</f>
        <v>18505.025733641043</v>
      </c>
      <c r="H31" s="27">
        <f>SUM(H10:H30)</f>
        <v>44068.494393758701</v>
      </c>
      <c r="I31" s="26">
        <f>SUM(I10:I30)</f>
        <v>100</v>
      </c>
      <c r="J31" s="26">
        <f>IFERROR((H31/C31-1)*100,"-")</f>
        <v>9.4053413470411407</v>
      </c>
    </row>
    <row r="32" spans="1:18" s="23" customFormat="1" ht="6.75" customHeight="1" x14ac:dyDescent="0.2">
      <c r="A32" s="17"/>
      <c r="B32" s="25"/>
      <c r="C32" s="25"/>
      <c r="D32" s="25"/>
      <c r="E32" s="25"/>
      <c r="F32" s="25"/>
      <c r="G32" s="25"/>
      <c r="H32" s="25"/>
      <c r="I32" s="24"/>
      <c r="J32" s="24"/>
    </row>
    <row r="33" spans="1:11" s="15" customFormat="1" ht="11.25" x14ac:dyDescent="0.2">
      <c r="A33" s="17" t="s">
        <v>2</v>
      </c>
      <c r="B33" s="22"/>
      <c r="C33" s="21"/>
      <c r="D33" s="20"/>
      <c r="E33" s="20"/>
      <c r="F33" s="20"/>
      <c r="G33" s="19"/>
      <c r="H33" s="19"/>
      <c r="I33" s="18"/>
      <c r="J33" s="18"/>
      <c r="K33" s="18"/>
    </row>
    <row r="34" spans="1:11" s="15" customFormat="1" ht="11.25" x14ac:dyDescent="0.2">
      <c r="A34" s="17" t="s">
        <v>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s="13" customFormat="1" ht="12" customHeight="1" x14ac:dyDescent="0.2">
      <c r="A35" s="12" t="s">
        <v>0</v>
      </c>
      <c r="B35" s="12"/>
      <c r="C35" s="12"/>
      <c r="D35" s="12"/>
      <c r="E35" s="12"/>
      <c r="F35" s="12"/>
      <c r="G35" s="12"/>
      <c r="H35" s="12"/>
      <c r="I35" s="12"/>
      <c r="J35" s="12"/>
      <c r="K35" s="14"/>
    </row>
    <row r="36" spans="1:11" s="10" customFormat="1" ht="33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1"/>
    </row>
    <row r="37" spans="1:11" x14ac:dyDescent="0.2">
      <c r="B37" s="9"/>
      <c r="C37" s="9"/>
      <c r="D37" s="9"/>
      <c r="E37" s="9"/>
      <c r="G37" s="9"/>
      <c r="H37" s="9"/>
    </row>
    <row r="38" spans="1:11" x14ac:dyDescent="0.2">
      <c r="B38" s="9"/>
      <c r="C38" s="8"/>
    </row>
    <row r="39" spans="1:11" x14ac:dyDescent="0.2">
      <c r="B39" s="9"/>
      <c r="C39" s="8"/>
    </row>
    <row r="40" spans="1:11" x14ac:dyDescent="0.2">
      <c r="B40" s="9"/>
      <c r="C40" s="8"/>
    </row>
    <row r="41" spans="1:11" x14ac:dyDescent="0.2">
      <c r="B41" s="9"/>
      <c r="C41" s="8"/>
    </row>
    <row r="42" spans="1:11" x14ac:dyDescent="0.2">
      <c r="B42" s="9"/>
      <c r="C42" s="8"/>
    </row>
    <row r="43" spans="1:11" x14ac:dyDescent="0.2">
      <c r="B43" s="9"/>
      <c r="C43" s="8"/>
    </row>
    <row r="44" spans="1:11" x14ac:dyDescent="0.2">
      <c r="B44" s="9"/>
      <c r="C44" s="8"/>
    </row>
    <row r="45" spans="1:11" x14ac:dyDescent="0.2">
      <c r="B45" s="9"/>
      <c r="C45" s="8"/>
    </row>
    <row r="46" spans="1:11" x14ac:dyDescent="0.2">
      <c r="B46" s="9"/>
      <c r="C46" s="8"/>
    </row>
    <row r="47" spans="1:11" x14ac:dyDescent="0.2">
      <c r="B47" s="9"/>
      <c r="C47" s="8"/>
    </row>
    <row r="48" spans="1:11" x14ac:dyDescent="0.2">
      <c r="B48" s="9"/>
      <c r="C48" s="8"/>
    </row>
    <row r="49" spans="1:9" x14ac:dyDescent="0.2">
      <c r="C49" s="7"/>
    </row>
    <row r="51" spans="1:9" x14ac:dyDescent="0.2">
      <c r="A51" s="6"/>
      <c r="D51" s="6"/>
    </row>
    <row r="52" spans="1:9" hidden="1" x14ac:dyDescent="0.2">
      <c r="A52" s="5"/>
      <c r="B52" s="4"/>
      <c r="C52" s="4"/>
      <c r="D52" s="5"/>
      <c r="E52" s="4"/>
      <c r="F52" s="4"/>
      <c r="G52" s="4"/>
      <c r="H52" s="4"/>
      <c r="I52" s="4"/>
    </row>
    <row r="53" spans="1:9" hidden="1" x14ac:dyDescent="0.2"/>
    <row r="67" spans="2:8" x14ac:dyDescent="0.2">
      <c r="B67" s="3" t="e">
        <f>#REF!-B37</f>
        <v>#REF!</v>
      </c>
      <c r="C67" s="3" t="e">
        <f>#REF!-C37</f>
        <v>#REF!</v>
      </c>
      <c r="D67" s="3" t="e">
        <f>#REF!-D37</f>
        <v>#REF!</v>
      </c>
      <c r="E67" s="3" t="e">
        <f>#REF!-E37</f>
        <v>#REF!</v>
      </c>
    </row>
    <row r="68" spans="2:8" x14ac:dyDescent="0.2">
      <c r="B68" s="3" t="e">
        <f>B67-B30</f>
        <v>#REF!</v>
      </c>
      <c r="C68" s="3" t="e">
        <f>C67-C30</f>
        <v>#REF!</v>
      </c>
      <c r="D68" s="3" t="e">
        <f>D67-D30</f>
        <v>#REF!</v>
      </c>
      <c r="E68" s="3" t="e">
        <f>E67-E30</f>
        <v>#REF!</v>
      </c>
    </row>
    <row r="72" spans="2:8" x14ac:dyDescent="0.2">
      <c r="B72" s="1">
        <v>245.60040999999998</v>
      </c>
      <c r="C72" s="1">
        <v>607.03638999999987</v>
      </c>
      <c r="D72" s="1">
        <v>835.85895040000003</v>
      </c>
      <c r="E72" s="1">
        <v>141.73492899999999</v>
      </c>
      <c r="G72" s="1">
        <v>447.18884711600003</v>
      </c>
      <c r="H72" s="1">
        <v>124.38198105648</v>
      </c>
    </row>
    <row r="73" spans="2:8" x14ac:dyDescent="0.2">
      <c r="B73" s="1">
        <v>147.17543270000002</v>
      </c>
      <c r="C73" s="1">
        <v>8.6000000000000014</v>
      </c>
      <c r="D73" s="1">
        <v>597.93999999999994</v>
      </c>
      <c r="E73" s="1">
        <v>317.69748132000001</v>
      </c>
      <c r="G73" s="1">
        <v>58.769927000000003</v>
      </c>
      <c r="H73" s="1">
        <v>18.436979910829997</v>
      </c>
    </row>
    <row r="74" spans="2:8" x14ac:dyDescent="0.2">
      <c r="B74" s="1">
        <v>180.23082230860004</v>
      </c>
      <c r="C74" s="1">
        <v>40.776700000000005</v>
      </c>
      <c r="D74" s="1">
        <v>1299.9961000000001</v>
      </c>
      <c r="E74" s="1">
        <v>15.47842</v>
      </c>
      <c r="G74" s="1">
        <v>115.0927784</v>
      </c>
      <c r="H74" s="1">
        <v>164.59536402999998</v>
      </c>
    </row>
    <row r="75" spans="2:8" x14ac:dyDescent="0.2">
      <c r="B75" s="1">
        <v>8.6955000000000009</v>
      </c>
      <c r="D75" s="1">
        <v>8.484</v>
      </c>
      <c r="E75" s="1">
        <v>21.004899999999999</v>
      </c>
      <c r="G75" s="1">
        <v>156.70660750000002</v>
      </c>
      <c r="H75" s="1">
        <v>203.78800000000001</v>
      </c>
    </row>
    <row r="76" spans="2:8" x14ac:dyDescent="0.2">
      <c r="B76" s="1">
        <v>72.987375614000001</v>
      </c>
      <c r="C76" s="1">
        <v>172.08443</v>
      </c>
      <c r="D76" s="1">
        <v>217.07319237999999</v>
      </c>
      <c r="E76" s="1">
        <v>20100.354242009998</v>
      </c>
      <c r="G76" s="1">
        <v>249.33844164000001</v>
      </c>
      <c r="H76" s="1">
        <v>143.2926788282</v>
      </c>
    </row>
    <row r="77" spans="2:8" x14ac:dyDescent="0.2">
      <c r="C77" s="1">
        <v>136.96183000000002</v>
      </c>
      <c r="D77" s="1">
        <v>425.66283399999998</v>
      </c>
      <c r="G77" s="1">
        <v>0</v>
      </c>
    </row>
    <row r="78" spans="2:8" x14ac:dyDescent="0.2">
      <c r="B78" s="1">
        <v>183.56171428000002</v>
      </c>
      <c r="C78" s="1">
        <v>819.3424</v>
      </c>
      <c r="D78" s="1">
        <v>0</v>
      </c>
      <c r="E78" s="1">
        <v>113.86715</v>
      </c>
      <c r="G78" s="1">
        <v>0</v>
      </c>
      <c r="H78" s="1">
        <v>6.8459276431999996</v>
      </c>
    </row>
    <row r="79" spans="2:8" x14ac:dyDescent="0.2">
      <c r="B79" s="1">
        <v>140.05330910000001</v>
      </c>
      <c r="C79" s="1">
        <v>499.95740000000001</v>
      </c>
      <c r="D79" s="1">
        <v>0</v>
      </c>
      <c r="E79" s="1">
        <v>116.53881720000001</v>
      </c>
      <c r="G79" s="1">
        <v>57.073230220199996</v>
      </c>
      <c r="H79" s="1">
        <v>68</v>
      </c>
    </row>
    <row r="80" spans="2:8" x14ac:dyDescent="0.2">
      <c r="B80" s="1">
        <v>315.79301449399998</v>
      </c>
      <c r="C80" s="1">
        <v>91.87</v>
      </c>
      <c r="D80" s="1">
        <v>9.4983749999999993</v>
      </c>
      <c r="E80" s="1">
        <v>59.643100000000004</v>
      </c>
      <c r="G80" s="1">
        <v>285.62235750000002</v>
      </c>
      <c r="H80" s="1">
        <v>97.546178400000002</v>
      </c>
    </row>
    <row r="81" spans="2:8" x14ac:dyDescent="0.2">
      <c r="B81" s="1">
        <v>428.25274200000001</v>
      </c>
      <c r="C81" s="1">
        <v>143.95950400000001</v>
      </c>
      <c r="D81" s="1">
        <v>747.8715995529999</v>
      </c>
      <c r="E81" s="1">
        <v>202.46921798199998</v>
      </c>
      <c r="G81" s="1">
        <v>6.7500874564000002</v>
      </c>
      <c r="H81" s="1">
        <v>1.5291745120000002E-5</v>
      </c>
    </row>
    <row r="82" spans="2:8" x14ac:dyDescent="0.2">
      <c r="B82" s="1">
        <v>4728.7821982108999</v>
      </c>
      <c r="C82" s="1">
        <v>17539.373642010003</v>
      </c>
      <c r="D82" s="1">
        <v>11683.344523800002</v>
      </c>
      <c r="E82" s="1">
        <v>33861.901238829996</v>
      </c>
      <c r="G82" s="1">
        <v>4912.735925822999</v>
      </c>
      <c r="H82" s="1">
        <v>17433.595957627451</v>
      </c>
    </row>
    <row r="83" spans="2:8" x14ac:dyDescent="0.2">
      <c r="B83" s="1">
        <v>3844.1780855999996</v>
      </c>
      <c r="C83" s="1">
        <v>417.7495672</v>
      </c>
      <c r="D83" s="1">
        <v>4558.2598547610014</v>
      </c>
      <c r="E83" s="1">
        <v>1042.36424152</v>
      </c>
      <c r="G83" s="1">
        <v>1293.3350025964401</v>
      </c>
      <c r="H83" s="1">
        <v>3559.7828803000002</v>
      </c>
    </row>
    <row r="84" spans="2:8" x14ac:dyDescent="0.2">
      <c r="B84" s="1">
        <v>2.0609999999999999</v>
      </c>
      <c r="C84" s="1">
        <v>112.47200000000001</v>
      </c>
      <c r="D84" s="1">
        <v>70.133775477000015</v>
      </c>
      <c r="E84" s="1">
        <v>362.59699999999998</v>
      </c>
      <c r="G84" s="1">
        <v>30.265168000000003</v>
      </c>
      <c r="H84" s="1">
        <v>1.4000294432</v>
      </c>
    </row>
    <row r="85" spans="2:8" x14ac:dyDescent="0.2">
      <c r="B85" s="1">
        <v>919.10550000000012</v>
      </c>
      <c r="C85" s="1">
        <v>7197.3041700000003</v>
      </c>
      <c r="D85" s="1">
        <v>1134.3976400000001</v>
      </c>
      <c r="E85" s="1">
        <v>1875.1340559499999</v>
      </c>
      <c r="G85" s="1">
        <v>2318.0290296448002</v>
      </c>
      <c r="H85" s="1">
        <v>9806.2004792759999</v>
      </c>
    </row>
    <row r="86" spans="2:8" x14ac:dyDescent="0.2">
      <c r="B86" s="1">
        <v>823.3433</v>
      </c>
      <c r="C86" s="1">
        <v>484.30990863999995</v>
      </c>
      <c r="D86" s="1">
        <v>275.98635999999999</v>
      </c>
      <c r="E86" s="1">
        <v>192.63339800000003</v>
      </c>
      <c r="G86" s="1">
        <v>256.76312233100003</v>
      </c>
      <c r="H86" s="1">
        <v>698.69319274179998</v>
      </c>
    </row>
    <row r="87" spans="2:8" x14ac:dyDescent="0.2">
      <c r="B87" s="1">
        <v>281.24642999999998</v>
      </c>
      <c r="C87" s="1">
        <v>203.55760000000001</v>
      </c>
      <c r="D87" s="1">
        <v>452.19465125000005</v>
      </c>
      <c r="E87" s="1">
        <v>165.44560000000001</v>
      </c>
      <c r="G87" s="1">
        <v>132.49100000000001</v>
      </c>
      <c r="H87" s="1">
        <v>201.307323784</v>
      </c>
    </row>
    <row r="88" spans="2:8" x14ac:dyDescent="0.2">
      <c r="B88" s="1">
        <v>1345.7189852840002</v>
      </c>
      <c r="C88" s="1">
        <v>111.01193825</v>
      </c>
      <c r="D88" s="1">
        <v>178.944582325</v>
      </c>
      <c r="E88" s="1">
        <v>276.77546950499999</v>
      </c>
      <c r="G88" s="1">
        <v>1544.5662678200001</v>
      </c>
      <c r="H88" s="1">
        <v>88.820182166999999</v>
      </c>
    </row>
    <row r="89" spans="2:8" x14ac:dyDescent="0.2">
      <c r="B89" s="1">
        <v>0</v>
      </c>
      <c r="C89" s="1">
        <v>0</v>
      </c>
      <c r="G89" s="1">
        <v>2281.3070080000002</v>
      </c>
      <c r="H89" s="1">
        <v>1885.9370668659999</v>
      </c>
    </row>
    <row r="90" spans="2:8" x14ac:dyDescent="0.2">
      <c r="B90" s="1">
        <v>320.68043463599992</v>
      </c>
      <c r="C90" s="1">
        <v>892.14528197999994</v>
      </c>
      <c r="D90" s="1">
        <v>138.90645269999999</v>
      </c>
      <c r="E90" s="1">
        <v>36.364699600000002</v>
      </c>
      <c r="G90" s="1">
        <v>997.87373210299995</v>
      </c>
      <c r="H90" s="1">
        <v>473.0486459</v>
      </c>
    </row>
    <row r="91" spans="2:8" x14ac:dyDescent="0.2">
      <c r="B91" s="1">
        <v>6749.2194155096286</v>
      </c>
      <c r="C91" s="1">
        <v>8245.5545193960024</v>
      </c>
      <c r="D91" s="1">
        <v>2093.7378428870006</v>
      </c>
      <c r="E91" s="1">
        <v>47633.181133743601</v>
      </c>
      <c r="G91" s="1">
        <v>2113.411780721</v>
      </c>
      <c r="H91" s="1">
        <v>4268.089253287606</v>
      </c>
    </row>
    <row r="93" spans="2:8" x14ac:dyDescent="0.2">
      <c r="B93" s="2">
        <f>B72-B10</f>
        <v>0</v>
      </c>
    </row>
    <row r="94" spans="2:8" x14ac:dyDescent="0.2">
      <c r="B94" s="2">
        <f>B73-B11</f>
        <v>0</v>
      </c>
    </row>
    <row r="95" spans="2:8" x14ac:dyDescent="0.2">
      <c r="B95" s="2">
        <f>B74-B12</f>
        <v>0</v>
      </c>
    </row>
    <row r="96" spans="2:8" x14ac:dyDescent="0.2">
      <c r="B96" s="2">
        <f>B75-B13</f>
        <v>0</v>
      </c>
    </row>
    <row r="97" spans="2:2" x14ac:dyDescent="0.2">
      <c r="B97" s="2">
        <f>B76-B14</f>
        <v>0</v>
      </c>
    </row>
    <row r="98" spans="2:2" x14ac:dyDescent="0.2">
      <c r="B98" s="2">
        <f>B77-B15</f>
        <v>0</v>
      </c>
    </row>
    <row r="99" spans="2:2" x14ac:dyDescent="0.2">
      <c r="B99" s="2">
        <f>B78-B16</f>
        <v>0</v>
      </c>
    </row>
    <row r="100" spans="2:2" x14ac:dyDescent="0.2">
      <c r="B100" s="2">
        <f>B79-B17</f>
        <v>0</v>
      </c>
    </row>
    <row r="101" spans="2:2" x14ac:dyDescent="0.2">
      <c r="B101" s="2">
        <f>B80-B18</f>
        <v>0</v>
      </c>
    </row>
    <row r="102" spans="2:2" x14ac:dyDescent="0.2">
      <c r="B102" s="2">
        <f>B81-B19</f>
        <v>0</v>
      </c>
    </row>
    <row r="103" spans="2:2" x14ac:dyDescent="0.2">
      <c r="B103" s="2">
        <f>B82-B20</f>
        <v>0</v>
      </c>
    </row>
    <row r="104" spans="2:2" x14ac:dyDescent="0.2">
      <c r="B104" s="2">
        <f>B83-B21</f>
        <v>0</v>
      </c>
    </row>
    <row r="105" spans="2:2" x14ac:dyDescent="0.2">
      <c r="B105" s="2">
        <f>B84-B22</f>
        <v>0</v>
      </c>
    </row>
    <row r="106" spans="2:2" x14ac:dyDescent="0.2">
      <c r="B106" s="2">
        <f>B85-B23</f>
        <v>0</v>
      </c>
    </row>
    <row r="107" spans="2:2" x14ac:dyDescent="0.2">
      <c r="B107" s="2">
        <f>B86-B24</f>
        <v>0</v>
      </c>
    </row>
    <row r="108" spans="2:2" x14ac:dyDescent="0.2">
      <c r="B108" s="2">
        <f>B87-B25</f>
        <v>0</v>
      </c>
    </row>
    <row r="109" spans="2:2" x14ac:dyDescent="0.2">
      <c r="B109" s="2">
        <f>B88-B26</f>
        <v>0</v>
      </c>
    </row>
    <row r="110" spans="2:2" x14ac:dyDescent="0.2">
      <c r="B110" s="2">
        <f>B89-B27</f>
        <v>0</v>
      </c>
    </row>
  </sheetData>
  <mergeCells count="6">
    <mergeCell ref="J6:J8"/>
    <mergeCell ref="B7:F7"/>
    <mergeCell ref="I6:I8"/>
    <mergeCell ref="B6:G6"/>
    <mergeCell ref="G7:H7"/>
    <mergeCell ref="A35:J36"/>
  </mergeCells>
  <printOptions horizontalCentered="1"/>
  <pageMargins left="0.75" right="0.75" top="0.75" bottom="0.5" header="0" footer="0"/>
  <pageSetup scale="80" firstPageNumber="16" orientation="portrait" r:id="rId1"/>
  <headerFooter alignWithMargins="0">
    <oddFooter>&amp;R&amp;9&amp;A</oddFooter>
  </headerFooter>
  <rowBreaks count="1" manualBreakCount="1">
    <brk id="6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2016-08-12T02:10:46Z</dcterms:created>
  <dcterms:modified xsi:type="dcterms:W3CDTF">2016-08-12T02:10:53Z</dcterms:modified>
</cp:coreProperties>
</file>