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2a" sheetId="1" r:id="rId1"/>
  </sheets>
  <externalReferences>
    <externalReference r:id="rId2"/>
  </externalReferences>
  <definedNames>
    <definedName name="_xlnm.Print_Area" localSheetId="0">'2a'!$A$1:$J$64</definedName>
  </definedNames>
  <calcPr calcId="144525"/>
</workbook>
</file>

<file path=xl/calcChain.xml><?xml version="1.0" encoding="utf-8"?>
<calcChain xmlns="http://schemas.openxmlformats.org/spreadsheetml/2006/main">
  <c r="A3" i="1" l="1"/>
  <c r="I6" i="1"/>
  <c r="J6" i="1"/>
  <c r="M7" i="1"/>
  <c r="N14" i="1" s="1"/>
  <c r="B8" i="1"/>
  <c r="C8" i="1"/>
  <c r="D8" i="1"/>
  <c r="E8" i="1"/>
  <c r="F10" i="1"/>
  <c r="I10" i="1"/>
  <c r="J10" i="1"/>
  <c r="N10" i="1"/>
  <c r="F11" i="1"/>
  <c r="I11" i="1"/>
  <c r="J11" i="1"/>
  <c r="N11" i="1"/>
  <c r="F12" i="1"/>
  <c r="N12" i="1"/>
  <c r="F13" i="1"/>
  <c r="I13" i="1"/>
  <c r="J13" i="1"/>
  <c r="N13" i="1"/>
  <c r="J14" i="1"/>
  <c r="F15" i="1"/>
  <c r="F27" i="1" s="1"/>
  <c r="J15" i="1"/>
  <c r="F16" i="1"/>
  <c r="J16" i="1"/>
  <c r="F17" i="1"/>
  <c r="J17" i="1"/>
  <c r="F18" i="1"/>
  <c r="J18" i="1"/>
  <c r="F19" i="1"/>
  <c r="J19" i="1"/>
  <c r="F20" i="1"/>
  <c r="J20" i="1"/>
  <c r="F21" i="1"/>
  <c r="I21" i="1"/>
  <c r="J21" i="1"/>
  <c r="F22" i="1"/>
  <c r="J22" i="1"/>
  <c r="F23" i="1"/>
  <c r="I23" i="1"/>
  <c r="J23" i="1"/>
  <c r="F24" i="1"/>
  <c r="J24" i="1"/>
  <c r="F25" i="1"/>
  <c r="I25" i="1"/>
  <c r="J25" i="1"/>
  <c r="F26" i="1"/>
  <c r="J26" i="1"/>
  <c r="B27" i="1"/>
  <c r="C27" i="1"/>
  <c r="J27" i="1" s="1"/>
  <c r="D27" i="1"/>
  <c r="E27" i="1"/>
  <c r="G27" i="1"/>
  <c r="H27" i="1"/>
  <c r="I22" i="1" s="1"/>
  <c r="I24" i="1" l="1"/>
  <c r="I20" i="1"/>
  <c r="I19" i="1"/>
  <c r="I18" i="1"/>
  <c r="I17" i="1"/>
  <c r="I16" i="1"/>
  <c r="I15" i="1"/>
  <c r="I14" i="1"/>
  <c r="I26" i="1"/>
  <c r="N19" i="1"/>
  <c r="N18" i="1"/>
  <c r="N17" i="1"/>
  <c r="N16" i="1"/>
  <c r="N15" i="1"/>
  <c r="I27" i="1" l="1"/>
</calcChain>
</file>

<file path=xl/sharedStrings.xml><?xml version="1.0" encoding="utf-8"?>
<sst xmlns="http://schemas.openxmlformats.org/spreadsheetml/2006/main" count="42" uniqueCount="29">
  <si>
    <t xml:space="preserve">Sources of basic data: Board of Investments (BOI), Clark Development Corporation (CDC), 
                                     Philippine Economic Zone Authority (PEZA), and Subic Bay Metropolitan Aurhority (SBMA).                                         </t>
  </si>
  <si>
    <t>Details may not add up to totals due to rounding.</t>
  </si>
  <si>
    <t xml:space="preserve">Notes:   </t>
  </si>
  <si>
    <t>Total</t>
  </si>
  <si>
    <t>Others</t>
  </si>
  <si>
    <t>USA</t>
  </si>
  <si>
    <t>UK</t>
  </si>
  <si>
    <t>`</t>
  </si>
  <si>
    <t>Taiwan</t>
  </si>
  <si>
    <t>Switzerland</t>
  </si>
  <si>
    <t>Singapore</t>
  </si>
  <si>
    <t>Netherlands</t>
  </si>
  <si>
    <t>Malaysia</t>
  </si>
  <si>
    <t>Korea</t>
  </si>
  <si>
    <t>Japan</t>
  </si>
  <si>
    <t>Germany</t>
  </si>
  <si>
    <t>India</t>
  </si>
  <si>
    <t>Australia</t>
  </si>
  <si>
    <t>France</t>
  </si>
  <si>
    <t>China, People's Republic of</t>
  </si>
  <si>
    <t>Cayman Islands</t>
  </si>
  <si>
    <t>British Virgin Islands</t>
  </si>
  <si>
    <t>Q2</t>
  </si>
  <si>
    <t>Q1</t>
  </si>
  <si>
    <t>Country</t>
  </si>
  <si>
    <t>Approved FDI</t>
  </si>
  <si>
    <t>(in million pesos)</t>
  </si>
  <si>
    <t>Total Approved Foreign Direct Investments by Country of Investor</t>
  </si>
  <si>
    <t>Table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</si>
</sst>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#,##0.0_);[Red]\(#,##0.0\)"/>
    <numFmt numFmtId="167" formatCode="#,##0;[Red]#,##0"/>
    <numFmt numFmtId="168" formatCode="General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43" fontId="2" fillId="2" borderId="0" xfId="0" applyNumberFormat="1" applyFont="1" applyFill="1"/>
    <xf numFmtId="164" fontId="2" fillId="2" borderId="0" xfId="1" applyNumberFormat="1" applyFont="1" applyFill="1" applyAlignment="1">
      <alignment horizontal="right"/>
    </xf>
    <xf numFmtId="165" fontId="6" fillId="2" borderId="0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/>
    <xf numFmtId="0" fontId="7" fillId="2" borderId="0" xfId="0" applyFont="1" applyFill="1" applyBorder="1" applyAlignment="1"/>
    <xf numFmtId="3" fontId="8" fillId="2" borderId="0" xfId="0" quotePrefix="1" applyNumberFormat="1" applyFont="1" applyFill="1" applyBorder="1" applyAlignment="1"/>
    <xf numFmtId="165" fontId="9" fillId="2" borderId="0" xfId="0" quotePrefix="1" applyNumberFormat="1" applyFont="1" applyFill="1" applyBorder="1" applyAlignment="1"/>
    <xf numFmtId="3" fontId="9" fillId="2" borderId="0" xfId="0" applyNumberFormat="1" applyFont="1" applyFill="1" applyBorder="1" applyAlignment="1"/>
    <xf numFmtId="165" fontId="9" fillId="2" borderId="0" xfId="0" applyNumberFormat="1" applyFont="1" applyFill="1" applyBorder="1"/>
    <xf numFmtId="165" fontId="9" fillId="2" borderId="0" xfId="0" applyNumberFormat="1" applyFont="1" applyFill="1" applyBorder="1" applyAlignment="1"/>
    <xf numFmtId="0" fontId="2" fillId="2" borderId="0" xfId="0" applyFont="1" applyFill="1" applyAlignment="1">
      <alignment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1"/>
    </xf>
    <xf numFmtId="10" fontId="2" fillId="2" borderId="0" xfId="2" applyNumberFormat="1" applyFont="1" applyFill="1" applyAlignment="1">
      <alignment vertical="center"/>
    </xf>
    <xf numFmtId="166" fontId="2" fillId="2" borderId="0" xfId="1" applyNumberFormat="1" applyFont="1" applyFill="1" applyAlignment="1">
      <alignment horizontal="right" vertical="center"/>
    </xf>
    <xf numFmtId="166" fontId="6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Alignment="1">
      <alignment horizontal="right" vertical="center"/>
    </xf>
    <xf numFmtId="166" fontId="6" fillId="3" borderId="0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right" vertical="center"/>
    </xf>
    <xf numFmtId="164" fontId="2" fillId="3" borderId="0" xfId="1" applyNumberFormat="1" applyFont="1" applyFill="1" applyAlignment="1">
      <alignment horizontal="right" vertical="center"/>
    </xf>
    <xf numFmtId="164" fontId="6" fillId="3" borderId="0" xfId="1" applyNumberFormat="1" applyFont="1" applyFill="1" applyAlignment="1">
      <alignment horizontal="right" vertical="center"/>
    </xf>
    <xf numFmtId="164" fontId="2" fillId="3" borderId="0" xfId="1" quotePrefix="1" applyNumberFormat="1" applyFont="1" applyFill="1" applyAlignment="1">
      <alignment horizontal="center" vertical="center"/>
    </xf>
    <xf numFmtId="165" fontId="6" fillId="3" borderId="0" xfId="0" applyNumberFormat="1" applyFont="1" applyFill="1" applyBorder="1" applyAlignment="1">
      <alignment vertical="center"/>
    </xf>
    <xf numFmtId="166" fontId="2" fillId="3" borderId="0" xfId="1" applyNumberFormat="1" applyFont="1" applyFill="1" applyAlignment="1">
      <alignment horizontal="right" vertical="center"/>
    </xf>
    <xf numFmtId="166" fontId="2" fillId="2" borderId="0" xfId="0" applyNumberFormat="1" applyFont="1" applyFill="1" applyAlignment="1">
      <alignment vertical="center"/>
    </xf>
    <xf numFmtId="164" fontId="2" fillId="2" borderId="0" xfId="1" quotePrefix="1" applyNumberFormat="1" applyFont="1" applyFill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6" fontId="10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2b
Total Approved FDIs by Country of Investor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Australia
1.8%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British Virgin Is
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Germany
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Hongkong
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Japan
14.1%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Korea
22.7%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Netherlands
7.7%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PROC
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Singapore
1.9%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Switzerland
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USA
9.2%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UK
13.5%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Others
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
Total Approved FDIs by Country of Investor
Second Quarter 2011</a:t>
            </a:r>
          </a:p>
        </c:rich>
      </c:tx>
      <c:layout>
        <c:manualLayout>
          <c:xMode val="edge"/>
          <c:yMode val="edge"/>
          <c:x val="0.29806269650083689"/>
          <c:y val="6.3394964518324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7052788339156"/>
          <c:y val="0.34321070411531662"/>
          <c:w val="0.50529538082641479"/>
          <c:h val="0.32592671182173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bubble3D val="0"/>
            <c:spPr>
              <a:pattFill prst="lgGrid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90">
                <a:fgClr>
                  <a:srgbClr val="FFFF99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zigZag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solidDmnd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2746594591373226E-2"/>
                  <c:y val="-4.5770589978604385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1785284202108021E-2"/>
                  <c:y val="-6.5856199440087901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6408686681167835E-2"/>
                  <c:y val="3.495216926433703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237517095040238"/>
                  <c:y val="5.0748863964235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5178466688419002E-2"/>
                  <c:y val="0.163689064647740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3651419881966004E-3"/>
                  <c:y val="0.18668873797959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4434813692942599E-2"/>
                  <c:y val="8.2047136865308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362199471918564"/>
                  <c:y val="2.5641810491872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6645281699502984E-2"/>
                  <c:y val="-7.28330250860853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7.3101409640866201E-3"/>
                  <c:y val="-0.165325223594236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5558867362146055E-2"/>
                  <c:y val="1.51715639974038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35171385991058124"/>
                  <c:y val="0.269939189391594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53502235469448589"/>
                  <c:y val="0.353783937611710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Mode val="edge"/>
                  <c:yMode val="edge"/>
                  <c:x val="0.48733233979135621"/>
                  <c:y val="0.278119164827703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Mode val="edge"/>
                  <c:yMode val="edge"/>
                  <c:x val="0.56035767511177348"/>
                  <c:y val="0.447853655126963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Mode val="edge"/>
                  <c:yMode val="edge"/>
                  <c:x val="0.50074515648286144"/>
                  <c:y val="0.537833384924161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Mode val="edge"/>
                  <c:yMode val="edge"/>
                  <c:x val="0.45603576751117736"/>
                  <c:y val="0.607363176131087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Mode val="edge"/>
                  <c:yMode val="edge"/>
                  <c:x val="0.43368107302533532"/>
                  <c:y val="0.658488022606768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layout>
                <c:manualLayout>
                  <c:xMode val="edge"/>
                  <c:yMode val="edge"/>
                  <c:x val="0.34724292101341281"/>
                  <c:y val="0.617588145426223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Mode val="edge"/>
                  <c:yMode val="edge"/>
                  <c:x val="0.28614008941877794"/>
                  <c:y val="0.619633139285250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0"/>
              <c:layout>
                <c:manualLayout>
                  <c:xMode val="edge"/>
                  <c:yMode val="edge"/>
                  <c:x val="0.21609538002980627"/>
                  <c:y val="0.652353041029686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'2a'!$L$10:$L$19</c:f>
              <c:strCache>
                <c:ptCount val="10"/>
                <c:pt idx="0">
                  <c:v>Japan</c:v>
                </c:pt>
                <c:pt idx="1">
                  <c:v>USA</c:v>
                </c:pt>
                <c:pt idx="2">
                  <c:v>Netherlands</c:v>
                </c:pt>
                <c:pt idx="3">
                  <c:v>UK</c:v>
                </c:pt>
                <c:pt idx="4">
                  <c:v>France</c:v>
                </c:pt>
                <c:pt idx="5">
                  <c:v>Australia</c:v>
                </c:pt>
                <c:pt idx="6">
                  <c:v>Germany</c:v>
                </c:pt>
                <c:pt idx="7">
                  <c:v>Singapore</c:v>
                </c:pt>
                <c:pt idx="8">
                  <c:v>Korea</c:v>
                </c:pt>
                <c:pt idx="9">
                  <c:v>Others</c:v>
                </c:pt>
              </c:strCache>
            </c:strRef>
          </c:cat>
          <c:val>
            <c:numRef>
              <c:f>'2a'!$N$10:$N$19</c:f>
              <c:numCache>
                <c:formatCode>0.00%</c:formatCode>
                <c:ptCount val="10"/>
                <c:pt idx="0">
                  <c:v>0.43164913717655085</c:v>
                </c:pt>
                <c:pt idx="1">
                  <c:v>0.20292550607572127</c:v>
                </c:pt>
                <c:pt idx="2">
                  <c:v>0.17712817623833776</c:v>
                </c:pt>
                <c:pt idx="3">
                  <c:v>2.1536052888360174E-2</c:v>
                </c:pt>
                <c:pt idx="4">
                  <c:v>2.0164242176301458E-2</c:v>
                </c:pt>
                <c:pt idx="5">
                  <c:v>1.493936102570103E-2</c:v>
                </c:pt>
                <c:pt idx="6">
                  <c:v>1.23042063215203E-2</c:v>
                </c:pt>
                <c:pt idx="7">
                  <c:v>1.1919015763582171E-2</c:v>
                </c:pt>
                <c:pt idx="8">
                  <c:v>1.0280949772085582E-2</c:v>
                </c:pt>
                <c:pt idx="9">
                  <c:v>9.7153352561839504E-2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5" r="0.7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3a
Total Approved FDIs by Country of Investor
Second Quarter 2011</a:t>
            </a:r>
          </a:p>
        </c:rich>
      </c:tx>
      <c:layout>
        <c:manualLayout>
          <c:xMode val="edge"/>
          <c:yMode val="edge"/>
          <c:x val="0.29806265444889563"/>
          <c:y val="6.339503214272129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4624669957416"/>
          <c:y val="0.41159536796696095"/>
          <c:w val="0.51657018413853883"/>
          <c:h val="0.30724724651054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bubble3D val="0"/>
            <c:spPr>
              <a:pattFill prst="lgGrid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90">
                <a:fgClr>
                  <a:srgbClr val="FFFF99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zigZag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solidDmnd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2746594591373226E-2"/>
                  <c:y val="-4.5770589978604385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5764331660979776E-2"/>
                  <c:y val="-1.1952552230871803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6408686681167835E-2"/>
                  <c:y val="3.495216926433703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2827183625174932"/>
                  <c:y val="0.10175966619606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5178466688419002E-2"/>
                  <c:y val="0.163689064647740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1997782267283127E-3"/>
                  <c:y val="0.202038483333484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9378039281166721E-2"/>
                  <c:y val="0.141073167929889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362199471918564"/>
                  <c:y val="2.5641810491872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6645281699502984E-2"/>
                  <c:y val="-7.28330250860853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7.3101409640866201E-3"/>
                  <c:y val="-0.165325223594236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5558867362146055E-2"/>
                  <c:y val="1.51715639974038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35171385991058124"/>
                  <c:y val="0.269939189391594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53502235469448589"/>
                  <c:y val="0.353783937611710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Mode val="edge"/>
                  <c:yMode val="edge"/>
                  <c:x val="0.48733233979135621"/>
                  <c:y val="0.278119164827703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Mode val="edge"/>
                  <c:yMode val="edge"/>
                  <c:x val="0.56035767511177348"/>
                  <c:y val="0.447853655126963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Mode val="edge"/>
                  <c:yMode val="edge"/>
                  <c:x val="0.50074515648286144"/>
                  <c:y val="0.537833384924161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Mode val="edge"/>
                  <c:yMode val="edge"/>
                  <c:x val="0.45603576751117736"/>
                  <c:y val="0.607363176131087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Mode val="edge"/>
                  <c:yMode val="edge"/>
                  <c:x val="0.43368107302533532"/>
                  <c:y val="0.658488022606768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layout>
                <c:manualLayout>
                  <c:xMode val="edge"/>
                  <c:yMode val="edge"/>
                  <c:x val="0.34724292101341281"/>
                  <c:y val="0.617588145426223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Mode val="edge"/>
                  <c:yMode val="edge"/>
                  <c:x val="0.28614008941877794"/>
                  <c:y val="0.619633139285250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0"/>
              <c:layout>
                <c:manualLayout>
                  <c:xMode val="edge"/>
                  <c:yMode val="edge"/>
                  <c:x val="0.21609538002980627"/>
                  <c:y val="0.652353041029686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'2a'!$L$10:$L$19</c:f>
              <c:strCache>
                <c:ptCount val="10"/>
                <c:pt idx="0">
                  <c:v>Japan</c:v>
                </c:pt>
                <c:pt idx="1">
                  <c:v>USA</c:v>
                </c:pt>
                <c:pt idx="2">
                  <c:v>Netherlands</c:v>
                </c:pt>
                <c:pt idx="3">
                  <c:v>UK</c:v>
                </c:pt>
                <c:pt idx="4">
                  <c:v>France</c:v>
                </c:pt>
                <c:pt idx="5">
                  <c:v>Australia</c:v>
                </c:pt>
                <c:pt idx="6">
                  <c:v>Germany</c:v>
                </c:pt>
                <c:pt idx="7">
                  <c:v>Singapore</c:v>
                </c:pt>
                <c:pt idx="8">
                  <c:v>Korea</c:v>
                </c:pt>
                <c:pt idx="9">
                  <c:v>Others</c:v>
                </c:pt>
              </c:strCache>
            </c:strRef>
          </c:cat>
          <c:val>
            <c:numRef>
              <c:f>'2a'!$N$10:$N$19</c:f>
              <c:numCache>
                <c:formatCode>0.00%</c:formatCode>
                <c:ptCount val="10"/>
                <c:pt idx="0">
                  <c:v>0.43164913717655085</c:v>
                </c:pt>
                <c:pt idx="1">
                  <c:v>0.20292550607572127</c:v>
                </c:pt>
                <c:pt idx="2">
                  <c:v>0.17712817623833776</c:v>
                </c:pt>
                <c:pt idx="3">
                  <c:v>2.1536052888360174E-2</c:v>
                </c:pt>
                <c:pt idx="4">
                  <c:v>2.0164242176301458E-2</c:v>
                </c:pt>
                <c:pt idx="5">
                  <c:v>1.493936102570103E-2</c:v>
                </c:pt>
                <c:pt idx="6">
                  <c:v>1.23042063215203E-2</c:v>
                </c:pt>
                <c:pt idx="7">
                  <c:v>1.1919015763582171E-2</c:v>
                </c:pt>
                <c:pt idx="8">
                  <c:v>1.0280949772085582E-2</c:v>
                </c:pt>
                <c:pt idx="9">
                  <c:v>9.7153352561839504E-2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51</xdr:row>
      <xdr:rowOff>0</xdr:rowOff>
    </xdr:from>
    <xdr:to>
      <xdr:col>7</xdr:col>
      <xdr:colOff>0</xdr:colOff>
      <xdr:row>51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36</xdr:row>
      <xdr:rowOff>142875</xdr:rowOff>
    </xdr:from>
    <xdr:to>
      <xdr:col>9</xdr:col>
      <xdr:colOff>123825</xdr:colOff>
      <xdr:row>62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619125</xdr:colOff>
      <xdr:row>66</xdr:row>
      <xdr:rowOff>142875</xdr:rowOff>
    </xdr:from>
    <xdr:to>
      <xdr:col>16</xdr:col>
      <xdr:colOff>266700</xdr:colOff>
      <xdr:row>87</xdr:row>
      <xdr:rowOff>28575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b"/>
    </sheetNames>
    <sheetDataSet>
      <sheetData sheetId="0">
        <row r="3">
          <cell r="A3" t="str">
            <v>First Quarter 2010 to Second Quarter 2011</v>
          </cell>
        </row>
        <row r="6">
          <cell r="I6" t="str">
            <v>Percent to Total Q2 2011</v>
          </cell>
          <cell r="J6" t="str">
            <v>Growth Rate
Q2 2010  -   Q2 2011</v>
          </cell>
        </row>
        <row r="8"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zoomScaleNormal="65" zoomScaleSheetLayoutView="100" workbookViewId="0"/>
  </sheetViews>
  <sheetFormatPr defaultColWidth="8.85546875" defaultRowHeight="12.75" x14ac:dyDescent="0.2"/>
  <cols>
    <col min="1" max="1" width="26.140625" style="1" customWidth="1"/>
    <col min="2" max="2" width="9.42578125" style="1" customWidth="1"/>
    <col min="3" max="4" width="8.85546875" style="1" customWidth="1"/>
    <col min="5" max="5" width="10" style="1" customWidth="1"/>
    <col min="6" max="6" width="9.42578125" style="1" customWidth="1"/>
    <col min="7" max="7" width="8.5703125" style="1" customWidth="1"/>
    <col min="8" max="8" width="9.85546875" style="1" customWidth="1"/>
    <col min="9" max="9" width="9.42578125" style="1" customWidth="1"/>
    <col min="10" max="10" width="11.42578125" style="1" customWidth="1"/>
    <col min="11" max="12" width="8.85546875" style="1" customWidth="1"/>
    <col min="13" max="13" width="13.42578125" style="1" customWidth="1"/>
    <col min="14" max="16384" width="8.85546875" style="1"/>
  </cols>
  <sheetData>
    <row r="1" spans="1:14" s="18" customFormat="1" ht="14.1" customHeight="1" x14ac:dyDescent="0.2">
      <c r="A1" s="64" t="s">
        <v>28</v>
      </c>
      <c r="B1" s="61"/>
      <c r="C1" s="61"/>
      <c r="D1" s="61"/>
      <c r="E1" s="61"/>
      <c r="F1" s="61"/>
      <c r="G1" s="61"/>
      <c r="H1" s="61"/>
      <c r="I1" s="61"/>
      <c r="J1" s="61"/>
    </row>
    <row r="2" spans="1:14" s="18" customFormat="1" ht="14.1" customHeight="1" x14ac:dyDescent="0.2">
      <c r="A2" s="64" t="s">
        <v>27</v>
      </c>
      <c r="B2" s="61"/>
      <c r="C2" s="61"/>
      <c r="D2" s="61"/>
      <c r="E2" s="61"/>
      <c r="F2" s="61"/>
      <c r="G2" s="61"/>
      <c r="H2" s="61"/>
      <c r="I2" s="61"/>
      <c r="J2" s="61"/>
    </row>
    <row r="3" spans="1:14" s="18" customFormat="1" ht="14.1" customHeight="1" x14ac:dyDescent="0.2">
      <c r="A3" s="63" t="str">
        <f>'[1]1b'!A3</f>
        <v>First Quarter 2010 to Second Quarter 2011</v>
      </c>
      <c r="B3" s="61"/>
      <c r="C3" s="61"/>
      <c r="D3" s="61"/>
      <c r="E3" s="61"/>
      <c r="F3" s="61"/>
      <c r="G3" s="61"/>
      <c r="H3" s="61"/>
      <c r="I3" s="61"/>
      <c r="J3" s="61"/>
    </row>
    <row r="4" spans="1:14" s="18" customFormat="1" ht="14.1" customHeight="1" x14ac:dyDescent="0.2">
      <c r="A4" s="62" t="s">
        <v>26</v>
      </c>
      <c r="B4" s="61"/>
      <c r="C4" s="61"/>
      <c r="D4" s="61"/>
      <c r="E4" s="61"/>
      <c r="F4" s="61"/>
      <c r="G4" s="61"/>
      <c r="H4" s="61"/>
      <c r="I4" s="61"/>
      <c r="J4" s="61"/>
    </row>
    <row r="5" spans="1:14" s="18" customFormat="1" ht="9" customHeight="1" thickBo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4" s="18" customFormat="1" x14ac:dyDescent="0.2">
      <c r="A6" s="60"/>
      <c r="B6" s="59" t="s">
        <v>25</v>
      </c>
      <c r="C6" s="58"/>
      <c r="D6" s="58"/>
      <c r="E6" s="58"/>
      <c r="F6" s="58"/>
      <c r="G6" s="58"/>
      <c r="H6" s="57"/>
      <c r="I6" s="56" t="str">
        <f>'[1]1b'!I6:I8</f>
        <v>Percent to Total Q2 2011</v>
      </c>
      <c r="J6" s="55" t="str">
        <f>'[1]1b'!J6:J8</f>
        <v>Growth Rate
Q2 2010  -   Q2 2011</v>
      </c>
    </row>
    <row r="7" spans="1:14" s="18" customFormat="1" x14ac:dyDescent="0.2">
      <c r="A7" s="54" t="s">
        <v>24</v>
      </c>
      <c r="B7" s="52">
        <v>2010</v>
      </c>
      <c r="C7" s="53"/>
      <c r="D7" s="53"/>
      <c r="E7" s="53"/>
      <c r="F7" s="51"/>
      <c r="G7" s="52">
        <v>2011</v>
      </c>
      <c r="H7" s="51"/>
      <c r="I7" s="50"/>
      <c r="J7" s="49"/>
      <c r="L7" s="18" t="s">
        <v>3</v>
      </c>
      <c r="M7" s="37">
        <f>SUM(M10:M19)</f>
        <v>40633.400033453887</v>
      </c>
    </row>
    <row r="8" spans="1:14" s="18" customFormat="1" ht="13.5" thickBot="1" x14ac:dyDescent="0.25">
      <c r="A8" s="48"/>
      <c r="B8" s="47" t="str">
        <f>'[1]1b'!B8</f>
        <v>Q1</v>
      </c>
      <c r="C8" s="46" t="str">
        <f>'[1]1b'!C8</f>
        <v>Q2</v>
      </c>
      <c r="D8" s="46" t="str">
        <f>'[1]1b'!D8</f>
        <v>Q3</v>
      </c>
      <c r="E8" s="46" t="str">
        <f>'[1]1b'!E8</f>
        <v>Q4</v>
      </c>
      <c r="F8" s="46" t="s">
        <v>3</v>
      </c>
      <c r="G8" s="45" t="s">
        <v>23</v>
      </c>
      <c r="H8" s="45" t="s">
        <v>22</v>
      </c>
      <c r="I8" s="44"/>
      <c r="J8" s="43"/>
      <c r="L8" s="18" t="s">
        <v>4</v>
      </c>
      <c r="M8" s="37">
        <v>3947.6710392364066</v>
      </c>
    </row>
    <row r="9" spans="1:14" s="18" customFormat="1" ht="5.0999999999999996" customHeight="1" x14ac:dyDescent="0.2">
      <c r="A9" s="42"/>
      <c r="B9" s="41"/>
      <c r="C9" s="41"/>
      <c r="D9" s="41"/>
      <c r="E9" s="41"/>
      <c r="F9" s="41"/>
      <c r="G9" s="41"/>
      <c r="H9" s="41"/>
      <c r="I9" s="40"/>
      <c r="J9" s="39"/>
    </row>
    <row r="10" spans="1:14" s="18" customFormat="1" ht="15" customHeight="1" x14ac:dyDescent="0.2">
      <c r="A10" s="7" t="s">
        <v>17</v>
      </c>
      <c r="B10" s="28">
        <v>483.50782054399997</v>
      </c>
      <c r="C10" s="28">
        <v>15.47400167</v>
      </c>
      <c r="D10" s="28">
        <v>46.314897299999991</v>
      </c>
      <c r="E10" s="28">
        <v>69.301774258599991</v>
      </c>
      <c r="F10" s="29">
        <f>SUM(B10:E10)</f>
        <v>614.59849377259991</v>
      </c>
      <c r="G10" s="28">
        <v>245.59990470920002</v>
      </c>
      <c r="H10" s="28">
        <v>607.03703280149989</v>
      </c>
      <c r="I10" s="19">
        <f>(H10/$H$27)*100</f>
        <v>1.4967753690481889</v>
      </c>
      <c r="J10" s="27">
        <f>IF(ISERROR((H10/C10-1)*100),"-",(H10/C10-1)*100)</f>
        <v>3822.9479597277304</v>
      </c>
      <c r="L10" s="35" t="s">
        <v>14</v>
      </c>
      <c r="M10" s="36">
        <v>17539.372064990002</v>
      </c>
      <c r="N10" s="25">
        <f>M10/$M$7</f>
        <v>0.43164913717655085</v>
      </c>
    </row>
    <row r="11" spans="1:14" s="18" customFormat="1" ht="15" customHeight="1" x14ac:dyDescent="0.2">
      <c r="A11" s="35" t="s">
        <v>21</v>
      </c>
      <c r="B11" s="34">
        <v>0</v>
      </c>
      <c r="C11" s="34">
        <v>94.9988125</v>
      </c>
      <c r="D11" s="34">
        <v>9.3000000000000007</v>
      </c>
      <c r="E11" s="34">
        <v>7549.517010726393</v>
      </c>
      <c r="F11" s="33">
        <f>SUM(B11:E11)</f>
        <v>7653.8158232263931</v>
      </c>
      <c r="G11" s="32">
        <v>147.29738124400001</v>
      </c>
      <c r="H11" s="32">
        <v>8.6</v>
      </c>
      <c r="I11" s="31">
        <f>(H11/$H$27)*100</f>
        <v>2.1205078896765817E-2</v>
      </c>
      <c r="J11" s="30">
        <f>IF(ISERROR((H11/C11-1)*100),"-",(H11/C11-1)*100)</f>
        <v>-90.947255261743408</v>
      </c>
      <c r="L11" s="35" t="s">
        <v>5</v>
      </c>
      <c r="M11" s="36">
        <v>8245.5532653658593</v>
      </c>
      <c r="N11" s="25">
        <f>M11/$M$7</f>
        <v>0.20292550607572127</v>
      </c>
    </row>
    <row r="12" spans="1:14" s="18" customFormat="1" ht="15" customHeight="1" x14ac:dyDescent="0.2">
      <c r="A12" s="7" t="s">
        <v>20</v>
      </c>
      <c r="B12" s="38">
        <v>0</v>
      </c>
      <c r="C12" s="28">
        <v>46.062769684999999</v>
      </c>
      <c r="D12" s="38">
        <v>0</v>
      </c>
      <c r="E12" s="28">
        <v>10592.2736492352</v>
      </c>
      <c r="F12" s="29">
        <f>SUM(B12:E12)</f>
        <v>10638.3364189202</v>
      </c>
      <c r="G12" s="28">
        <v>8.6784499999999998</v>
      </c>
      <c r="H12" s="28">
        <v>0</v>
      </c>
      <c r="I12" s="28">
        <v>0</v>
      </c>
      <c r="J12" s="28">
        <v>0</v>
      </c>
      <c r="L12" s="7" t="s">
        <v>11</v>
      </c>
      <c r="M12" s="26">
        <v>7197.3200422884993</v>
      </c>
      <c r="N12" s="25">
        <f>M12/$M$7</f>
        <v>0.17712817623833776</v>
      </c>
    </row>
    <row r="13" spans="1:14" s="18" customFormat="1" ht="15" customHeight="1" x14ac:dyDescent="0.2">
      <c r="A13" s="35" t="s">
        <v>19</v>
      </c>
      <c r="B13" s="34">
        <v>141.13449610000001</v>
      </c>
      <c r="C13" s="34">
        <v>3679.3527041006</v>
      </c>
      <c r="D13" s="34">
        <v>105.16641628031999</v>
      </c>
      <c r="E13" s="34">
        <v>1731.4778678053615</v>
      </c>
      <c r="F13" s="33">
        <f>SUM(B13:E13)</f>
        <v>5657.1314842862812</v>
      </c>
      <c r="G13" s="32">
        <v>72.467375614000005</v>
      </c>
      <c r="H13" s="32">
        <v>172.08443480673003</v>
      </c>
      <c r="I13" s="31">
        <f>(H13/$H$27)*100</f>
        <v>0.4243097694165191</v>
      </c>
      <c r="J13" s="30">
        <f>IF(ISERROR((H13/C13-1)*100),"-",(H13/C13-1)*100)</f>
        <v>-95.322969863287526</v>
      </c>
      <c r="L13" s="7" t="s">
        <v>6</v>
      </c>
      <c r="M13" s="26">
        <v>875.08305215435894</v>
      </c>
      <c r="N13" s="25">
        <f>M13/$M$7</f>
        <v>2.1536052888360174E-2</v>
      </c>
    </row>
    <row r="14" spans="1:14" s="18" customFormat="1" ht="15" customHeight="1" x14ac:dyDescent="0.2">
      <c r="A14" s="7" t="s">
        <v>18</v>
      </c>
      <c r="B14" s="38">
        <v>289.60871995759999</v>
      </c>
      <c r="C14" s="28">
        <v>0</v>
      </c>
      <c r="D14" s="28">
        <v>14.019575</v>
      </c>
      <c r="E14" s="28">
        <v>298.6479504587</v>
      </c>
      <c r="F14" s="29">
        <v>0</v>
      </c>
      <c r="G14" s="28">
        <v>183.14568155340001</v>
      </c>
      <c r="H14" s="28">
        <v>819.34171872109994</v>
      </c>
      <c r="I14" s="19">
        <f>(H14/$H$27)*100</f>
        <v>2.0202564870805384</v>
      </c>
      <c r="J14" s="27" t="str">
        <f>IF(ISERROR((H14/C14-1)*100),"-",(H14/C14-1)*100)</f>
        <v>-</v>
      </c>
      <c r="L14" s="7" t="s">
        <v>18</v>
      </c>
      <c r="M14" s="26">
        <v>819.34171872109994</v>
      </c>
      <c r="N14" s="25">
        <f>M14/$M$7</f>
        <v>2.0164242176301458E-2</v>
      </c>
    </row>
    <row r="15" spans="1:14" s="18" customFormat="1" ht="15" customHeight="1" x14ac:dyDescent="0.2">
      <c r="A15" s="35" t="s">
        <v>15</v>
      </c>
      <c r="B15" s="32">
        <v>439.44764620000001</v>
      </c>
      <c r="C15" s="32">
        <v>0</v>
      </c>
      <c r="D15" s="32">
        <v>15.599532</v>
      </c>
      <c r="E15" s="32">
        <v>641.68029452980011</v>
      </c>
      <c r="F15" s="33">
        <f>SUM(B15:E15)</f>
        <v>1096.7274727298002</v>
      </c>
      <c r="G15" s="32">
        <v>140.05330910000001</v>
      </c>
      <c r="H15" s="32">
        <v>499.96173755648647</v>
      </c>
      <c r="I15" s="31">
        <f>(H15/$H$27)*100</f>
        <v>1.2327590802615604</v>
      </c>
      <c r="J15" s="30" t="str">
        <f>IF(ISERROR((H15/C15-1)*100),"-",(H15/C15-1)*100)</f>
        <v>-</v>
      </c>
      <c r="L15" s="7" t="s">
        <v>17</v>
      </c>
      <c r="M15" s="26">
        <v>607.03703280149989</v>
      </c>
      <c r="N15" s="25">
        <f>M15/$M$7</f>
        <v>1.493936102570103E-2</v>
      </c>
    </row>
    <row r="16" spans="1:14" s="18" customFormat="1" ht="15" customHeight="1" x14ac:dyDescent="0.2">
      <c r="A16" s="7" t="s">
        <v>16</v>
      </c>
      <c r="B16" s="38">
        <v>147.50094000000001</v>
      </c>
      <c r="C16" s="28">
        <v>1475.548257762</v>
      </c>
      <c r="D16" s="38">
        <v>3.4001978E-3</v>
      </c>
      <c r="E16" s="28">
        <v>233.50529704877238</v>
      </c>
      <c r="F16" s="29">
        <f>SUM(B16:E16)</f>
        <v>1856.5578950085724</v>
      </c>
      <c r="G16" s="28">
        <v>428.25283460000003</v>
      </c>
      <c r="H16" s="28">
        <v>143.95968700899999</v>
      </c>
      <c r="I16" s="19">
        <f>(H16/$H$27)*100</f>
        <v>0.3549623861604137</v>
      </c>
      <c r="J16" s="27">
        <f>IF(ISERROR((H16/C16-1)*100),"-",(H16/C16-1)*100)</f>
        <v>-90.243647657627463</v>
      </c>
      <c r="L16" s="35" t="s">
        <v>15</v>
      </c>
      <c r="M16" s="36">
        <v>499.96173755648647</v>
      </c>
      <c r="N16" s="25">
        <f>M16/$M$7</f>
        <v>1.23042063215203E-2</v>
      </c>
    </row>
    <row r="17" spans="1:15" s="18" customFormat="1" ht="15" customHeight="1" x14ac:dyDescent="0.2">
      <c r="A17" s="35" t="s">
        <v>14</v>
      </c>
      <c r="B17" s="32">
        <v>10171.949430496878</v>
      </c>
      <c r="C17" s="32">
        <v>661.63333448447008</v>
      </c>
      <c r="D17" s="32">
        <v>6293.2835804450006</v>
      </c>
      <c r="E17" s="32">
        <v>41206.281471114882</v>
      </c>
      <c r="F17" s="33">
        <f>SUM(B17:E17)</f>
        <v>58333.147816541226</v>
      </c>
      <c r="G17" s="32">
        <v>4728.575282056604</v>
      </c>
      <c r="H17" s="32">
        <v>17539.372064990002</v>
      </c>
      <c r="I17" s="31">
        <f>(H17/$H$27)*100</f>
        <v>43.246949818353883</v>
      </c>
      <c r="J17" s="30">
        <f>IF(ISERROR((H17/C17-1)*100),"-",(H17/C17-1)*100)</f>
        <v>2550.9202530819111</v>
      </c>
      <c r="L17" s="35" t="s">
        <v>10</v>
      </c>
      <c r="M17" s="36">
        <v>484.31013552667719</v>
      </c>
      <c r="N17" s="25">
        <f>M17/$M$7</f>
        <v>1.1919015763582171E-2</v>
      </c>
    </row>
    <row r="18" spans="1:15" s="18" customFormat="1" ht="15" customHeight="1" x14ac:dyDescent="0.2">
      <c r="A18" s="7" t="s">
        <v>13</v>
      </c>
      <c r="B18" s="28">
        <v>23773.328613238067</v>
      </c>
      <c r="C18" s="38">
        <v>397.49123407499997</v>
      </c>
      <c r="D18" s="28">
        <v>340.72788578646004</v>
      </c>
      <c r="E18" s="28">
        <v>6670.8382969781605</v>
      </c>
      <c r="F18" s="29">
        <f>SUM(B18:E18)</f>
        <v>31182.386030077687</v>
      </c>
      <c r="G18" s="28">
        <v>3844.1772795147995</v>
      </c>
      <c r="H18" s="28">
        <v>417.74994481300001</v>
      </c>
      <c r="I18" s="19">
        <f>(H18/$H$27)*100</f>
        <v>1.030048899869678</v>
      </c>
      <c r="J18" s="27">
        <f>IF(ISERROR((H18/C18-1)*100),"-",(H18/C18-1)*100)</f>
        <v>5.0966433977202019</v>
      </c>
      <c r="L18" s="7" t="s">
        <v>13</v>
      </c>
      <c r="M18" s="26">
        <v>417.74994481300001</v>
      </c>
      <c r="N18" s="25">
        <f>M18/$M$7</f>
        <v>1.0280949772085582E-2</v>
      </c>
    </row>
    <row r="19" spans="1:15" s="18" customFormat="1" ht="15" customHeight="1" x14ac:dyDescent="0.2">
      <c r="A19" s="35" t="s">
        <v>12</v>
      </c>
      <c r="B19" s="32">
        <v>9.5652000000000009E-4</v>
      </c>
      <c r="C19" s="34">
        <v>315.40440000000001</v>
      </c>
      <c r="D19" s="32">
        <v>2.5413213099999994</v>
      </c>
      <c r="E19" s="32">
        <v>435.85292209009998</v>
      </c>
      <c r="F19" s="33">
        <f>SUM(B19:E19)</f>
        <v>753.79959992010004</v>
      </c>
      <c r="G19" s="32">
        <v>2.0611048167999999</v>
      </c>
      <c r="H19" s="32">
        <v>112.46959354500001</v>
      </c>
      <c r="I19" s="31">
        <f>(H19/$H$27)*100</f>
        <v>0.2773170470475475</v>
      </c>
      <c r="J19" s="30">
        <f>IF(ISERROR((H19/C19-1)*100),"-",(H19/C19-1)*100)</f>
        <v>-64.34114630455376</v>
      </c>
      <c r="L19" s="18" t="s">
        <v>4</v>
      </c>
      <c r="M19" s="37">
        <v>3947.6710392364066</v>
      </c>
      <c r="N19" s="25">
        <f>M19/$M$7</f>
        <v>9.7153352561839504E-2</v>
      </c>
    </row>
    <row r="20" spans="1:15" s="18" customFormat="1" ht="15" customHeight="1" x14ac:dyDescent="0.2">
      <c r="A20" s="7" t="s">
        <v>11</v>
      </c>
      <c r="B20" s="28">
        <v>310.56795140669999</v>
      </c>
      <c r="C20" s="28">
        <v>1142.9219763349001</v>
      </c>
      <c r="D20" s="28">
        <v>5575.6793430950211</v>
      </c>
      <c r="E20" s="28">
        <v>29754.960919448851</v>
      </c>
      <c r="F20" s="29">
        <f>SUM(B20:E20)</f>
        <v>36784.130190285476</v>
      </c>
      <c r="G20" s="28">
        <v>919.10520588910003</v>
      </c>
      <c r="H20" s="28">
        <v>7197.3200422884993</v>
      </c>
      <c r="I20" s="19">
        <f>(H20/$H$27)*100</f>
        <v>17.746481318837386</v>
      </c>
      <c r="J20" s="27">
        <f>IF(ISERROR((H20/C20-1)*100),"-",(H20/C20-1)*100)</f>
        <v>529.72977957504361</v>
      </c>
      <c r="L20" s="35"/>
      <c r="M20" s="36"/>
      <c r="N20" s="25"/>
    </row>
    <row r="21" spans="1:15" s="18" customFormat="1" ht="15" customHeight="1" x14ac:dyDescent="0.2">
      <c r="A21" s="35" t="s">
        <v>10</v>
      </c>
      <c r="B21" s="32">
        <v>5314.061786618</v>
      </c>
      <c r="C21" s="32">
        <v>866.42740752804741</v>
      </c>
      <c r="D21" s="32">
        <v>173.17316463750001</v>
      </c>
      <c r="E21" s="32">
        <v>929.33672605779998</v>
      </c>
      <c r="F21" s="33">
        <f>SUM(B21:E21)</f>
        <v>7282.9990848413472</v>
      </c>
      <c r="G21" s="32">
        <v>823.53402391741804</v>
      </c>
      <c r="H21" s="32">
        <v>484.31013552667719</v>
      </c>
      <c r="I21" s="31">
        <f>(H21/$H$27)*100</f>
        <v>1.1941668179472715</v>
      </c>
      <c r="J21" s="30">
        <f>IF(ISERROR((H21/C21-1)*100),"-",(H21/C21-1)*100)</f>
        <v>-44.10262979694587</v>
      </c>
      <c r="L21" s="35"/>
      <c r="M21" s="36"/>
      <c r="N21" s="25"/>
    </row>
    <row r="22" spans="1:15" s="18" customFormat="1" ht="15" customHeight="1" x14ac:dyDescent="0.2">
      <c r="A22" s="7" t="s">
        <v>9</v>
      </c>
      <c r="B22" s="28">
        <v>460.80635627020001</v>
      </c>
      <c r="C22" s="28">
        <v>0</v>
      </c>
      <c r="D22" s="28">
        <v>4350.1705499999998</v>
      </c>
      <c r="E22" s="28">
        <v>8745.4965468749597</v>
      </c>
      <c r="F22" s="29">
        <f>SUM(B22:E22)</f>
        <v>13556.47345314516</v>
      </c>
      <c r="G22" s="28">
        <v>281.24588591599996</v>
      </c>
      <c r="H22" s="28">
        <v>203.55760023290802</v>
      </c>
      <c r="I22" s="19">
        <f>(H22/$H$27)*100</f>
        <v>0.50191336895059657</v>
      </c>
      <c r="J22" s="27" t="str">
        <f>IF(ISERROR((H22/C22-1)*100),"-",(H22/C22-1)*100)</f>
        <v>-</v>
      </c>
      <c r="L22" s="7"/>
      <c r="M22" s="26"/>
      <c r="N22" s="25"/>
    </row>
    <row r="23" spans="1:15" s="18" customFormat="1" ht="15" customHeight="1" x14ac:dyDescent="0.2">
      <c r="A23" s="35" t="s">
        <v>8</v>
      </c>
      <c r="B23" s="32">
        <v>129.54689000000002</v>
      </c>
      <c r="C23" s="32">
        <v>1083.0486177050402</v>
      </c>
      <c r="D23" s="32">
        <v>11.3520456100625</v>
      </c>
      <c r="E23" s="32">
        <v>281.88463935575999</v>
      </c>
      <c r="F23" s="33">
        <f>SUM(B23:E23)</f>
        <v>1505.8321926708627</v>
      </c>
      <c r="G23" s="32">
        <v>1345.2869852840001</v>
      </c>
      <c r="H23" s="32">
        <v>111.01159601000002</v>
      </c>
      <c r="I23" s="31">
        <f>(H23/$H$27)*100</f>
        <v>0.27372205254045856</v>
      </c>
      <c r="J23" s="30">
        <f>IF(ISERROR((H23/C23-1)*100),"-",(H23/C23-1)*100)</f>
        <v>-89.750081926586873</v>
      </c>
      <c r="L23" s="35"/>
      <c r="M23" s="36"/>
      <c r="N23" s="25"/>
      <c r="O23" s="18" t="s">
        <v>7</v>
      </c>
    </row>
    <row r="24" spans="1:15" s="18" customFormat="1" ht="15" customHeight="1" x14ac:dyDescent="0.2">
      <c r="A24" s="7" t="s">
        <v>6</v>
      </c>
      <c r="B24" s="28">
        <v>623.7369676221</v>
      </c>
      <c r="C24" s="28">
        <v>21.961049760799995</v>
      </c>
      <c r="D24" s="28">
        <v>48.750256</v>
      </c>
      <c r="E24" s="28">
        <v>370.50340203031038</v>
      </c>
      <c r="F24" s="29">
        <f>SUM(B24:E24)</f>
        <v>1064.9516754132103</v>
      </c>
      <c r="G24" s="28">
        <v>315.43165919305994</v>
      </c>
      <c r="H24" s="28">
        <v>875.08305215435894</v>
      </c>
      <c r="I24" s="19">
        <f>(H24/$H$27)*100</f>
        <v>2.157698274669281</v>
      </c>
      <c r="J24" s="27">
        <f>IF(ISERROR((H24/C24-1)*100),"-",(H24/C24-1)*100)</f>
        <v>3884.7050195039565</v>
      </c>
      <c r="L24" s="35"/>
      <c r="M24" s="36"/>
      <c r="N24" s="25"/>
    </row>
    <row r="25" spans="1:15" s="18" customFormat="1" ht="15" customHeight="1" x14ac:dyDescent="0.2">
      <c r="A25" s="35" t="s">
        <v>5</v>
      </c>
      <c r="B25" s="32">
        <v>3052.7905220604998</v>
      </c>
      <c r="C25" s="32">
        <v>1631.1674463945965</v>
      </c>
      <c r="D25" s="34">
        <v>1619.7907720212409</v>
      </c>
      <c r="E25" s="34">
        <v>6855.2704694471222</v>
      </c>
      <c r="F25" s="33">
        <f>SUM(B25:E25)</f>
        <v>13159.019209923459</v>
      </c>
      <c r="G25" s="32">
        <v>6743.9906399278998</v>
      </c>
      <c r="H25" s="32">
        <v>8245.5532653658593</v>
      </c>
      <c r="I25" s="31">
        <f>(H25/$H$27)*100</f>
        <v>20.331117155763728</v>
      </c>
      <c r="J25" s="30">
        <f>IF(ISERROR((H25/C25-1)*100),"-",(H25/C25-1)*100)</f>
        <v>405.50011181201404</v>
      </c>
      <c r="L25" s="7"/>
      <c r="M25" s="26"/>
      <c r="N25" s="25"/>
    </row>
    <row r="26" spans="1:15" s="18" customFormat="1" ht="15" customHeight="1" thickBot="1" x14ac:dyDescent="0.25">
      <c r="A26" s="7" t="s">
        <v>4</v>
      </c>
      <c r="B26" s="28">
        <v>1359.351344057</v>
      </c>
      <c r="C26" s="28">
        <v>2341.6057061634001</v>
      </c>
      <c r="D26" s="28">
        <v>361.26856900000001</v>
      </c>
      <c r="E26" s="28">
        <v>264.21585749648779</v>
      </c>
      <c r="F26" s="29">
        <f>SUM(B26:E26)</f>
        <v>4326.4414767168873</v>
      </c>
      <c r="G26" s="28">
        <v>1793.1281490581398</v>
      </c>
      <c r="H26" s="28">
        <v>3118.9097276327689</v>
      </c>
      <c r="I26" s="19">
        <f>(H26/$H$27)*100</f>
        <v>7.6903170751561918</v>
      </c>
      <c r="J26" s="27">
        <f>IF(ISERROR((H26/C26-1)*100),"-",(H26/C26-1)*100)</f>
        <v>33.195341958016542</v>
      </c>
      <c r="L26" s="7"/>
      <c r="M26" s="26"/>
      <c r="N26" s="25"/>
    </row>
    <row r="27" spans="1:15" s="18" customFormat="1" ht="15" customHeight="1" thickBot="1" x14ac:dyDescent="0.25">
      <c r="A27" s="24" t="s">
        <v>3</v>
      </c>
      <c r="B27" s="23">
        <f>SUM(B10:B26)</f>
        <v>46697.340441091052</v>
      </c>
      <c r="C27" s="23">
        <f>SUM(C10:C26)</f>
        <v>13773.097718163854</v>
      </c>
      <c r="D27" s="23">
        <f>SUM(D10:D26)</f>
        <v>18967.141308683407</v>
      </c>
      <c r="E27" s="23">
        <f>SUM(E10:E26)</f>
        <v>116631.04509495724</v>
      </c>
      <c r="F27" s="23">
        <f>SUM(F10:F26)</f>
        <v>195466.34831747925</v>
      </c>
      <c r="G27" s="23">
        <f>SUM(G10:G26)</f>
        <v>22022.031152394418</v>
      </c>
      <c r="H27" s="23">
        <f>SUM(H10:H26)</f>
        <v>40556.321633453888</v>
      </c>
      <c r="I27" s="22">
        <f>SUM(I10:I26)</f>
        <v>100.00000000000001</v>
      </c>
      <c r="J27" s="21">
        <f>IF(ISERROR((H27/C27-1)*100),"-",(H27/C27-1)*100)</f>
        <v>194.46042178273757</v>
      </c>
    </row>
    <row r="28" spans="1:15" s="18" customFormat="1" ht="6.75" customHeight="1" x14ac:dyDescent="0.2">
      <c r="A28" s="12"/>
      <c r="B28" s="20"/>
      <c r="C28" s="20"/>
      <c r="D28" s="20"/>
      <c r="E28" s="20"/>
      <c r="F28" s="20"/>
      <c r="G28" s="20"/>
      <c r="H28" s="20"/>
      <c r="I28" s="19"/>
      <c r="J28" s="19"/>
    </row>
    <row r="29" spans="1:15" s="8" customFormat="1" ht="11.25" x14ac:dyDescent="0.2">
      <c r="A29" s="12" t="s">
        <v>2</v>
      </c>
      <c r="B29" s="17"/>
      <c r="C29" s="16"/>
      <c r="D29" s="15"/>
      <c r="E29" s="15"/>
      <c r="F29" s="15"/>
      <c r="G29" s="14"/>
      <c r="H29" s="14"/>
      <c r="I29" s="13"/>
      <c r="J29" s="13"/>
      <c r="K29" s="13"/>
    </row>
    <row r="30" spans="1:15" s="8" customFormat="1" ht="11.25" x14ac:dyDescent="0.2">
      <c r="A30" s="12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5" s="8" customFormat="1" ht="11.25" customHeight="1" x14ac:dyDescent="0.2">
      <c r="A31" s="9" t="s">
        <v>0</v>
      </c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5" s="8" customFormat="1" ht="11.2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</row>
    <row r="35" spans="2:3" x14ac:dyDescent="0.2">
      <c r="B35" s="7"/>
      <c r="C35" s="6"/>
    </row>
    <row r="36" spans="2:3" x14ac:dyDescent="0.2">
      <c r="B36" s="7"/>
      <c r="C36" s="6"/>
    </row>
    <row r="37" spans="2:3" x14ac:dyDescent="0.2">
      <c r="B37" s="7"/>
      <c r="C37" s="6"/>
    </row>
    <row r="38" spans="2:3" x14ac:dyDescent="0.2">
      <c r="B38" s="7"/>
      <c r="C38" s="6"/>
    </row>
    <row r="39" spans="2:3" x14ac:dyDescent="0.2">
      <c r="B39" s="7"/>
      <c r="C39" s="6"/>
    </row>
    <row r="40" spans="2:3" x14ac:dyDescent="0.2">
      <c r="B40" s="7"/>
      <c r="C40" s="6"/>
    </row>
    <row r="41" spans="2:3" x14ac:dyDescent="0.2">
      <c r="B41" s="7"/>
      <c r="C41" s="6"/>
    </row>
    <row r="42" spans="2:3" x14ac:dyDescent="0.2">
      <c r="B42" s="7"/>
      <c r="C42" s="6"/>
    </row>
    <row r="43" spans="2:3" x14ac:dyDescent="0.2">
      <c r="B43" s="7"/>
      <c r="C43" s="6"/>
    </row>
    <row r="44" spans="2:3" x14ac:dyDescent="0.2">
      <c r="B44" s="7"/>
      <c r="C44" s="6"/>
    </row>
    <row r="45" spans="2:3" x14ac:dyDescent="0.2">
      <c r="B45" s="7"/>
      <c r="C45" s="6"/>
    </row>
    <row r="46" spans="2:3" x14ac:dyDescent="0.2">
      <c r="B46" s="7"/>
      <c r="C46" s="6"/>
    </row>
    <row r="47" spans="2:3" x14ac:dyDescent="0.2">
      <c r="B47" s="7"/>
      <c r="C47" s="6"/>
    </row>
    <row r="48" spans="2:3" x14ac:dyDescent="0.2">
      <c r="C48" s="5"/>
    </row>
    <row r="50" spans="1:9" x14ac:dyDescent="0.2">
      <c r="A50" s="4"/>
      <c r="D50" s="4"/>
    </row>
    <row r="51" spans="1:9" hidden="1" x14ac:dyDescent="0.2">
      <c r="A51" s="3"/>
      <c r="B51" s="2"/>
      <c r="C51" s="2"/>
      <c r="D51" s="3"/>
      <c r="E51" s="2"/>
      <c r="F51" s="2"/>
      <c r="G51" s="2"/>
      <c r="H51" s="2"/>
      <c r="I51" s="2"/>
    </row>
    <row r="52" spans="1:9" hidden="1" x14ac:dyDescent="0.2"/>
  </sheetData>
  <mergeCells count="6">
    <mergeCell ref="A31:J32"/>
    <mergeCell ref="J6:J8"/>
    <mergeCell ref="B7:F7"/>
    <mergeCell ref="I6:I8"/>
    <mergeCell ref="B6:G6"/>
    <mergeCell ref="G7:H7"/>
  </mergeCells>
  <printOptions horizontalCentered="1"/>
  <pageMargins left="0.75" right="0.75" top="0.75" bottom="0.5" header="0" footer="0"/>
  <pageSetup scale="80" firstPageNumber="16" orientation="portrait" horizontalDpi="1200" verticalDpi="1200" r:id="rId1"/>
  <headerFooter alignWithMargins="0">
    <oddFooter>&amp;R&amp;9&amp;A</oddFooter>
  </headerFooter>
  <rowBreaks count="1" manualBreakCount="1">
    <brk id="6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2016-08-12T05:30:21Z</dcterms:created>
  <dcterms:modified xsi:type="dcterms:W3CDTF">2016-08-12T05:30:24Z</dcterms:modified>
</cp:coreProperties>
</file>