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21015" windowHeight="9975"/>
  </bookViews>
  <sheets>
    <sheet name="2a" sheetId="1" r:id="rId1"/>
  </sheets>
  <externalReferences>
    <externalReference r:id="rId2"/>
  </externalReferences>
  <definedNames>
    <definedName name="_xlnm.Print_Area" localSheetId="0">'2a'!$A$1:$M$65</definedName>
  </definedNames>
  <calcPr calcId="124519"/>
</workbook>
</file>

<file path=xl/calcChain.xml><?xml version="1.0" encoding="utf-8"?>
<calcChain xmlns="http://schemas.openxmlformats.org/spreadsheetml/2006/main">
  <c r="A3" i="1"/>
  <c r="L6"/>
  <c r="M6"/>
  <c r="B7"/>
  <c r="G7"/>
  <c r="B8"/>
  <c r="C8"/>
  <c r="D8"/>
  <c r="E8"/>
  <c r="P8"/>
  <c r="F10"/>
  <c r="K10"/>
  <c r="M10"/>
  <c r="P10"/>
  <c r="T10" s="1"/>
  <c r="S10"/>
  <c r="F11"/>
  <c r="K11"/>
  <c r="M11"/>
  <c r="P11"/>
  <c r="S11"/>
  <c r="T11"/>
  <c r="W11" s="1"/>
  <c r="F12"/>
  <c r="K12"/>
  <c r="M12"/>
  <c r="P12"/>
  <c r="T12" s="1"/>
  <c r="S12"/>
  <c r="F13"/>
  <c r="K13"/>
  <c r="M13"/>
  <c r="P13"/>
  <c r="T13" s="1"/>
  <c r="S13"/>
  <c r="F14"/>
  <c r="K14"/>
  <c r="M14"/>
  <c r="P14"/>
  <c r="S14"/>
  <c r="T14"/>
  <c r="F15"/>
  <c r="K15"/>
  <c r="M15"/>
  <c r="P15"/>
  <c r="T15" s="1"/>
  <c r="S15"/>
  <c r="F16"/>
  <c r="K16"/>
  <c r="M16"/>
  <c r="P16"/>
  <c r="S16"/>
  <c r="T16"/>
  <c r="F17"/>
  <c r="K17"/>
  <c r="M17"/>
  <c r="P17"/>
  <c r="T17" s="1"/>
  <c r="S17"/>
  <c r="F18"/>
  <c r="K18"/>
  <c r="M18"/>
  <c r="P18"/>
  <c r="S18"/>
  <c r="F19"/>
  <c r="K19"/>
  <c r="M19"/>
  <c r="P19"/>
  <c r="T19" s="1"/>
  <c r="S19"/>
  <c r="F20"/>
  <c r="K20"/>
  <c r="M20"/>
  <c r="P20"/>
  <c r="S20"/>
  <c r="F21"/>
  <c r="K21"/>
  <c r="M21"/>
  <c r="P21"/>
  <c r="F22"/>
  <c r="K22"/>
  <c r="M22"/>
  <c r="P22"/>
  <c r="F23"/>
  <c r="K23"/>
  <c r="M23"/>
  <c r="P23"/>
  <c r="F24"/>
  <c r="K24"/>
  <c r="L24"/>
  <c r="M24"/>
  <c r="P24"/>
  <c r="F25"/>
  <c r="K25"/>
  <c r="L25"/>
  <c r="M25"/>
  <c r="P25"/>
  <c r="F26"/>
  <c r="F31" s="1"/>
  <c r="K26"/>
  <c r="M26"/>
  <c r="P26"/>
  <c r="F27"/>
  <c r="K27"/>
  <c r="M27"/>
  <c r="P27"/>
  <c r="F28"/>
  <c r="K28"/>
  <c r="L28"/>
  <c r="M28"/>
  <c r="P28"/>
  <c r="F29"/>
  <c r="K29"/>
  <c r="M29"/>
  <c r="P29"/>
  <c r="F30"/>
  <c r="K30"/>
  <c r="M30"/>
  <c r="P30"/>
  <c r="B31"/>
  <c r="C31"/>
  <c r="D31"/>
  <c r="E31"/>
  <c r="G31"/>
  <c r="H31"/>
  <c r="I31"/>
  <c r="J31"/>
  <c r="L26" s="1"/>
  <c r="K31"/>
  <c r="W12" l="1"/>
  <c r="Y10"/>
  <c r="Z10" s="1"/>
  <c r="L21"/>
  <c r="T20"/>
  <c r="L19"/>
  <c r="T18"/>
  <c r="L17"/>
  <c r="L15"/>
  <c r="L13"/>
  <c r="L22"/>
  <c r="T21"/>
  <c r="L12"/>
  <c r="N12" s="1"/>
  <c r="W10"/>
  <c r="L10"/>
  <c r="N26" s="1"/>
  <c r="P7"/>
  <c r="U12" s="1"/>
  <c r="M31"/>
  <c r="L30"/>
  <c r="L27"/>
  <c r="L23"/>
  <c r="N23" s="1"/>
  <c r="L20"/>
  <c r="L18"/>
  <c r="L16"/>
  <c r="L14"/>
  <c r="N14" s="1"/>
  <c r="L11"/>
  <c r="L29"/>
  <c r="U18" l="1"/>
  <c r="U16"/>
  <c r="N24"/>
  <c r="U13"/>
  <c r="N28"/>
  <c r="U11"/>
  <c r="N22"/>
  <c r="N17"/>
  <c r="N21"/>
  <c r="N25"/>
  <c r="Q20"/>
  <c r="Q27"/>
  <c r="T22"/>
  <c r="U22" s="1"/>
  <c r="Q18"/>
  <c r="Q26"/>
  <c r="Q29"/>
  <c r="Q22"/>
  <c r="Q24"/>
  <c r="Q13"/>
  <c r="Q15"/>
  <c r="Q17"/>
  <c r="Q19"/>
  <c r="Q21"/>
  <c r="Q25"/>
  <c r="Q28"/>
  <c r="N11"/>
  <c r="N18"/>
  <c r="N30"/>
  <c r="U21"/>
  <c r="N15"/>
  <c r="U20"/>
  <c r="Q23"/>
  <c r="Q14"/>
  <c r="U19"/>
  <c r="U10"/>
  <c r="U15"/>
  <c r="N10"/>
  <c r="L31"/>
  <c r="N20"/>
  <c r="N29"/>
  <c r="N16"/>
  <c r="Q10"/>
  <c r="Q12"/>
  <c r="N13"/>
  <c r="N19"/>
  <c r="U17"/>
  <c r="Q11"/>
  <c r="Q30"/>
  <c r="Q16"/>
  <c r="U14"/>
</calcChain>
</file>

<file path=xl/sharedStrings.xml><?xml version="1.0" encoding="utf-8"?>
<sst xmlns="http://schemas.openxmlformats.org/spreadsheetml/2006/main" count="60" uniqueCount="34">
  <si>
    <t xml:space="preserve">Sources of basic data: Board of Investments (BOI), Clark Development Corporation (CDC), Cagayan Economic Zone Authority (CEZA)
                                     Philippine Economic Zone Authority (PEZA), Subic Bay Metropolitan Aurhority (SBMA),
                                      Authority of the Freeport Area of Bataan (AFAB), and Board of Investments ARMM (BOI ARMM).                                   </t>
  </si>
  <si>
    <t>Details may not add up to totals due to rounding.</t>
  </si>
  <si>
    <t xml:space="preserve">Notes:   </t>
  </si>
  <si>
    <t>Total</t>
  </si>
  <si>
    <t>Others</t>
  </si>
  <si>
    <t>Switzerland</t>
  </si>
  <si>
    <t>USA</t>
  </si>
  <si>
    <t>Malaysia</t>
  </si>
  <si>
    <t>UK</t>
  </si>
  <si>
    <t>France</t>
  </si>
  <si>
    <t>Thailand</t>
  </si>
  <si>
    <t>India</t>
  </si>
  <si>
    <t>Taiwan</t>
  </si>
  <si>
    <t>Hongkong</t>
  </si>
  <si>
    <t>Singapore</t>
  </si>
  <si>
    <t>Denmark</t>
  </si>
  <si>
    <t>Netherlands</t>
  </si>
  <si>
    <t>China, People's Republic of</t>
  </si>
  <si>
    <t>Korea</t>
  </si>
  <si>
    <t>Japan</t>
  </si>
  <si>
    <t>Australia</t>
  </si>
  <si>
    <t>Canada</t>
  </si>
  <si>
    <t>Germany</t>
  </si>
  <si>
    <t>Cayman Islands</t>
  </si>
  <si>
    <t>British Virgin Islands</t>
  </si>
  <si>
    <t>Q4</t>
  </si>
  <si>
    <r>
      <t>Q3</t>
    </r>
    <r>
      <rPr>
        <b/>
        <vertAlign val="superscript"/>
        <sz val="10"/>
        <rFont val="Arial"/>
        <family val="2"/>
      </rPr>
      <t xml:space="preserve"> </t>
    </r>
  </si>
  <si>
    <t>Q2</t>
  </si>
  <si>
    <t>Q1</t>
  </si>
  <si>
    <t>Country</t>
  </si>
  <si>
    <t>Approved FI</t>
  </si>
  <si>
    <t>(in million pesos)</t>
  </si>
  <si>
    <t>Total Approved Foreign Investments by Country of Investor</t>
  </si>
  <si>
    <t>Table 2a</t>
  </si>
</sst>
</file>

<file path=xl/styles.xml><?xml version="1.0" encoding="utf-8"?>
<styleSheet xmlns="http://schemas.openxmlformats.org/spreadsheetml/2006/main">
  <numFmts count="9">
    <numFmt numFmtId="43" formatCode="_(* #,##0.00_);_(* \(#,##0.00\);_(* &quot;-&quot;??_);_(@_)"/>
    <numFmt numFmtId="164" formatCode="_(* #,##0.0_);_(* \(#,##0.0\);_(* &quot;-&quot;??_);_(@_)"/>
    <numFmt numFmtId="165" formatCode="#,##0.0"/>
    <numFmt numFmtId="166" formatCode="#,##0.00000000000"/>
    <numFmt numFmtId="167" formatCode="_(* #,##0_);_(* \(#,##0\);_(* &quot;-&quot;??_);_(@_)"/>
    <numFmt numFmtId="168" formatCode="#,##0.0_);[Red]\(#,##0.0\)"/>
    <numFmt numFmtId="169" formatCode="_(* #,##0.0_);_(* \(#,##0.0\);_(* &quot;-&quot;?_);_(@_)"/>
    <numFmt numFmtId="170" formatCode="#,##0;[Red]#,##0"/>
    <numFmt numFmtId="171" formatCode="General_)"/>
  </numFmts>
  <fonts count="17">
    <font>
      <sz val="10"/>
      <name val="Arial"/>
    </font>
    <font>
      <sz val="11"/>
      <color theme="1"/>
      <name val="Calibri"/>
      <family val="2"/>
      <scheme val="minor"/>
    </font>
    <font>
      <sz val="10"/>
      <name val="Arial"/>
    </font>
    <font>
      <sz val="10"/>
      <name val="Arial"/>
      <family val="2"/>
    </font>
    <font>
      <u/>
      <sz val="10"/>
      <name val="Arial"/>
      <family val="2"/>
    </font>
    <font>
      <u/>
      <sz val="10"/>
      <color indexed="9"/>
      <name val="Arial"/>
      <family val="2"/>
    </font>
    <font>
      <sz val="10"/>
      <color indexed="9"/>
      <name val="Arial"/>
      <family val="2"/>
    </font>
    <font>
      <b/>
      <sz val="10"/>
      <name val="Arial"/>
      <family val="2"/>
    </font>
    <font>
      <sz val="8"/>
      <name val="Arial"/>
      <family val="2"/>
    </font>
    <font>
      <i/>
      <sz val="8"/>
      <name val="Arial"/>
      <family val="2"/>
    </font>
    <font>
      <i/>
      <sz val="8"/>
      <color indexed="9"/>
      <name val="Arial"/>
      <family val="2"/>
    </font>
    <font>
      <i/>
      <sz val="8"/>
      <color rgb="FFFF0000"/>
      <name val="Arial"/>
      <family val="2"/>
    </font>
    <font>
      <vertAlign val="superscript"/>
      <sz val="8"/>
      <name val="Arial"/>
      <family val="2"/>
    </font>
    <font>
      <b/>
      <sz val="9"/>
      <name val="Arial"/>
      <family val="2"/>
    </font>
    <font>
      <b/>
      <vertAlign val="superscript"/>
      <sz val="10"/>
      <name val="Arial"/>
      <family val="2"/>
    </font>
    <font>
      <b/>
      <i/>
      <sz val="10"/>
      <name val="Arial"/>
      <family val="2"/>
    </font>
    <font>
      <sz val="12"/>
      <name val="Helv"/>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19">
    <border>
      <left/>
      <right/>
      <top/>
      <bottom/>
      <diagonal/>
    </border>
    <border>
      <left/>
      <right/>
      <top style="thin">
        <color indexed="8"/>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105">
    <xf numFmtId="0" fontId="0" fillId="0" borderId="0" xfId="0"/>
    <xf numFmtId="0" fontId="3" fillId="2" borderId="0" xfId="0" applyFont="1" applyFill="1"/>
    <xf numFmtId="0" fontId="3" fillId="2" borderId="0" xfId="0" applyFont="1" applyFill="1" applyAlignment="1">
      <alignment wrapText="1"/>
    </xf>
    <xf numFmtId="0" fontId="4" fillId="2" borderId="0" xfId="0" applyFont="1" applyFill="1"/>
    <xf numFmtId="0" fontId="5" fillId="2" borderId="0" xfId="0" applyFont="1" applyFill="1"/>
    <xf numFmtId="0" fontId="6" fillId="2" borderId="0" xfId="0" applyFont="1" applyFill="1"/>
    <xf numFmtId="43" fontId="3" fillId="2" borderId="0" xfId="0" applyNumberFormat="1" applyFont="1" applyFill="1"/>
    <xf numFmtId="164" fontId="3" fillId="2" borderId="0" xfId="1" applyNumberFormat="1" applyFont="1" applyFill="1" applyAlignment="1">
      <alignment horizontal="right"/>
    </xf>
    <xf numFmtId="165" fontId="7" fillId="2" borderId="0" xfId="0" applyNumberFormat="1" applyFont="1" applyFill="1" applyBorder="1" applyAlignment="1">
      <alignment vertical="center"/>
    </xf>
    <xf numFmtId="164" fontId="3" fillId="2" borderId="0" xfId="0" applyNumberFormat="1" applyFont="1" applyFill="1"/>
    <xf numFmtId="0" fontId="8" fillId="2" borderId="0" xfId="0" applyFont="1" applyFill="1"/>
    <xf numFmtId="0" fontId="8" fillId="2" borderId="0" xfId="0" applyFont="1" applyFill="1" applyBorder="1" applyAlignment="1">
      <alignment horizontal="left" wrapText="1"/>
    </xf>
    <xf numFmtId="166" fontId="9" fillId="2" borderId="0" xfId="0" applyNumberFormat="1" applyFont="1" applyFill="1" applyBorder="1" applyAlignment="1">
      <alignment horizontal="left"/>
    </xf>
    <xf numFmtId="3" fontId="9" fillId="2" borderId="0" xfId="0" applyNumberFormat="1" applyFont="1" applyFill="1" applyBorder="1" applyAlignment="1"/>
    <xf numFmtId="0" fontId="8" fillId="2" borderId="0" xfId="0" applyFont="1" applyFill="1" applyBorder="1" applyAlignment="1"/>
    <xf numFmtId="4" fontId="9" fillId="2" borderId="0" xfId="0" quotePrefix="1" applyNumberFormat="1" applyFont="1" applyFill="1" applyBorder="1" applyAlignment="1"/>
    <xf numFmtId="3" fontId="9" fillId="2" borderId="0" xfId="0" quotePrefix="1" applyNumberFormat="1" applyFont="1" applyFill="1" applyBorder="1" applyAlignment="1"/>
    <xf numFmtId="165" fontId="10" fillId="2" borderId="0" xfId="0" quotePrefix="1" applyNumberFormat="1" applyFont="1" applyFill="1" applyBorder="1" applyAlignment="1"/>
    <xf numFmtId="43" fontId="11" fillId="2" borderId="0" xfId="1" quotePrefix="1" applyFont="1" applyFill="1" applyBorder="1" applyAlignment="1"/>
    <xf numFmtId="165" fontId="11" fillId="2" borderId="0" xfId="0" quotePrefix="1" applyNumberFormat="1" applyFont="1" applyFill="1" applyBorder="1" applyAlignment="1"/>
    <xf numFmtId="3" fontId="10" fillId="2" borderId="0" xfId="0" applyNumberFormat="1" applyFont="1" applyFill="1" applyBorder="1" applyAlignment="1"/>
    <xf numFmtId="165" fontId="10" fillId="2" borderId="0" xfId="0" applyNumberFormat="1" applyFont="1" applyFill="1" applyBorder="1"/>
    <xf numFmtId="165" fontId="10" fillId="2" borderId="0" xfId="0" applyNumberFormat="1" applyFont="1" applyFill="1" applyBorder="1" applyAlignment="1"/>
    <xf numFmtId="0" fontId="3" fillId="2" borderId="0" xfId="0" applyFont="1" applyFill="1" applyAlignment="1">
      <alignment vertical="center"/>
    </xf>
    <xf numFmtId="167" fontId="0" fillId="0" borderId="1" xfId="0" applyNumberFormat="1" applyBorder="1"/>
    <xf numFmtId="168" fontId="7" fillId="2" borderId="0" xfId="1" applyNumberFormat="1" applyFont="1" applyFill="1" applyBorder="1" applyAlignment="1">
      <alignment horizontal="right" vertical="center"/>
    </xf>
    <xf numFmtId="168" fontId="7" fillId="2" borderId="0" xfId="0" applyNumberFormat="1" applyFont="1" applyFill="1" applyBorder="1" applyAlignment="1">
      <alignment horizontal="right" vertical="center"/>
    </xf>
    <xf numFmtId="0" fontId="12" fillId="2" borderId="0" xfId="0" applyFont="1" applyFill="1" applyBorder="1" applyAlignment="1"/>
    <xf numFmtId="0" fontId="3" fillId="2" borderId="0" xfId="0" applyFont="1" applyFill="1" applyBorder="1" applyAlignment="1">
      <alignment vertical="center"/>
    </xf>
    <xf numFmtId="168" fontId="7" fillId="2" borderId="2" xfId="1" applyNumberFormat="1" applyFont="1" applyFill="1" applyBorder="1" applyAlignment="1">
      <alignment horizontal="right" vertical="center"/>
    </xf>
    <xf numFmtId="168" fontId="7" fillId="2" borderId="3" xfId="1" applyNumberFormat="1" applyFont="1" applyFill="1" applyBorder="1" applyAlignment="1">
      <alignment horizontal="right" vertical="center"/>
    </xf>
    <xf numFmtId="168" fontId="7" fillId="2" borderId="2" xfId="0" applyNumberFormat="1" applyFont="1" applyFill="1" applyBorder="1" applyAlignment="1">
      <alignment horizontal="right" vertical="center"/>
    </xf>
    <xf numFmtId="168" fontId="7" fillId="2" borderId="3" xfId="0" applyNumberFormat="1" applyFont="1" applyFill="1" applyBorder="1" applyAlignment="1">
      <alignment horizontal="right" vertical="center"/>
    </xf>
    <xf numFmtId="0" fontId="7" fillId="2" borderId="2" xfId="0" applyFont="1" applyFill="1" applyBorder="1" applyAlignment="1">
      <alignment horizontal="left" vertical="center" indent="1"/>
    </xf>
    <xf numFmtId="164" fontId="3" fillId="2" borderId="0" xfId="0" applyNumberFormat="1" applyFont="1" applyFill="1" applyAlignment="1">
      <alignment vertical="center"/>
    </xf>
    <xf numFmtId="43" fontId="3" fillId="2" borderId="0" xfId="0" applyNumberFormat="1" applyFont="1" applyFill="1" applyAlignment="1">
      <alignment vertical="center"/>
    </xf>
    <xf numFmtId="164" fontId="0" fillId="0" borderId="0" xfId="0" applyNumberFormat="1" applyBorder="1"/>
    <xf numFmtId="10" fontId="3" fillId="2" borderId="0" xfId="2" applyNumberFormat="1" applyFont="1" applyFill="1" applyAlignment="1">
      <alignment vertical="center"/>
    </xf>
    <xf numFmtId="164" fontId="3" fillId="0" borderId="3" xfId="3" applyNumberFormat="1" applyBorder="1"/>
    <xf numFmtId="165" fontId="7" fillId="0" borderId="0" xfId="3" applyNumberFormat="1" applyFont="1" applyFill="1" applyBorder="1" applyAlignment="1">
      <alignment vertical="center"/>
    </xf>
    <xf numFmtId="168" fontId="7" fillId="0" borderId="3" xfId="1" applyNumberFormat="1" applyFont="1" applyFill="1" applyBorder="1" applyAlignment="1">
      <alignment horizontal="right" vertical="center"/>
    </xf>
    <xf numFmtId="169" fontId="7" fillId="2" borderId="0" xfId="0" applyNumberFormat="1" applyFont="1" applyFill="1" applyBorder="1"/>
    <xf numFmtId="164" fontId="0" fillId="0" borderId="3" xfId="0" applyNumberFormat="1" applyBorder="1"/>
    <xf numFmtId="164" fontId="3" fillId="3" borderId="0" xfId="4" applyNumberFormat="1" applyFont="1" applyFill="1" applyAlignment="1">
      <alignment horizontal="right" vertical="center"/>
    </xf>
    <xf numFmtId="164" fontId="7" fillId="0" borderId="3" xfId="0" applyNumberFormat="1" applyFont="1" applyFill="1" applyBorder="1"/>
    <xf numFmtId="164" fontId="3" fillId="3" borderId="0" xfId="1" applyNumberFormat="1" applyFont="1" applyFill="1" applyAlignment="1">
      <alignment horizontal="right" vertical="center"/>
    </xf>
    <xf numFmtId="164" fontId="0" fillId="0" borderId="3" xfId="0" applyNumberFormat="1" applyFill="1" applyBorder="1"/>
    <xf numFmtId="165" fontId="7" fillId="0" borderId="0" xfId="0" applyNumberFormat="1" applyFont="1" applyFill="1" applyBorder="1" applyAlignment="1">
      <alignment vertical="center"/>
    </xf>
    <xf numFmtId="164" fontId="3" fillId="4" borderId="0" xfId="4" applyNumberFormat="1" applyFont="1" applyFill="1" applyAlignment="1">
      <alignment horizontal="right" vertical="center"/>
    </xf>
    <xf numFmtId="0" fontId="1" fillId="0" borderId="0" xfId="5"/>
    <xf numFmtId="168" fontId="7" fillId="5" borderId="0" xfId="1" applyNumberFormat="1" applyFont="1" applyFill="1" applyBorder="1" applyAlignment="1">
      <alignment horizontal="right" vertical="center"/>
    </xf>
    <xf numFmtId="169" fontId="7" fillId="5" borderId="0" xfId="0" applyNumberFormat="1" applyFont="1" applyFill="1" applyBorder="1"/>
    <xf numFmtId="164" fontId="3" fillId="5" borderId="0" xfId="4" applyNumberFormat="1" applyFont="1" applyFill="1" applyAlignment="1">
      <alignment horizontal="right" vertical="center"/>
    </xf>
    <xf numFmtId="164" fontId="3" fillId="5" borderId="0" xfId="1" applyNumberFormat="1" applyFont="1" applyFill="1" applyAlignment="1">
      <alignment horizontal="right" vertical="center"/>
    </xf>
    <xf numFmtId="169" fontId="0" fillId="5" borderId="0" xfId="0" applyNumberFormat="1" applyFill="1" applyBorder="1"/>
    <xf numFmtId="165" fontId="7" fillId="5" borderId="0" xfId="0" applyNumberFormat="1" applyFont="1" applyFill="1" applyBorder="1" applyAlignment="1">
      <alignment vertical="center"/>
    </xf>
    <xf numFmtId="168" fontId="7" fillId="0" borderId="0" xfId="1" applyNumberFormat="1" applyFont="1" applyFill="1" applyBorder="1" applyAlignment="1">
      <alignment horizontal="right" vertical="center"/>
    </xf>
    <xf numFmtId="164" fontId="3" fillId="2" borderId="0" xfId="4" applyNumberFormat="1" applyFont="1" applyFill="1" applyAlignment="1">
      <alignment horizontal="right" vertical="center"/>
    </xf>
    <xf numFmtId="169" fontId="7" fillId="0" borderId="0" xfId="0" applyNumberFormat="1" applyFont="1" applyFill="1" applyBorder="1"/>
    <xf numFmtId="164" fontId="3" fillId="2" borderId="0" xfId="1" applyNumberFormat="1" applyFont="1" applyFill="1" applyAlignment="1">
      <alignment horizontal="right" vertical="center"/>
    </xf>
    <xf numFmtId="169" fontId="0" fillId="0" borderId="0" xfId="0" applyNumberFormat="1" applyFill="1" applyBorder="1"/>
    <xf numFmtId="168" fontId="7" fillId="4" borderId="0" xfId="1" applyNumberFormat="1" applyFont="1" applyFill="1" applyBorder="1" applyAlignment="1">
      <alignment horizontal="right" vertical="center"/>
    </xf>
    <xf numFmtId="164" fontId="7" fillId="5" borderId="0" xfId="4" applyNumberFormat="1" applyFont="1" applyFill="1" applyAlignment="1">
      <alignment horizontal="right" vertical="center"/>
    </xf>
    <xf numFmtId="169" fontId="0" fillId="2" borderId="0" xfId="0" applyNumberFormat="1" applyFill="1" applyBorder="1"/>
    <xf numFmtId="169" fontId="7" fillId="4" borderId="0" xfId="0" applyNumberFormat="1" applyFont="1" applyFill="1" applyBorder="1"/>
    <xf numFmtId="164" fontId="3" fillId="4" borderId="0" xfId="1" quotePrefix="1" applyNumberFormat="1" applyFont="1" applyFill="1" applyAlignment="1">
      <alignment horizontal="center" vertical="center"/>
    </xf>
    <xf numFmtId="169" fontId="0" fillId="4" borderId="0" xfId="0" applyNumberFormat="1" applyFill="1" applyBorder="1"/>
    <xf numFmtId="165" fontId="7" fillId="4" borderId="0" xfId="0" applyNumberFormat="1" applyFont="1" applyFill="1" applyBorder="1" applyAlignment="1">
      <alignment vertical="center"/>
    </xf>
    <xf numFmtId="164" fontId="3" fillId="4" borderId="0" xfId="1" applyNumberFormat="1" applyFont="1" applyFill="1" applyAlignment="1">
      <alignment horizontal="right" vertical="center"/>
    </xf>
    <xf numFmtId="165" fontId="3" fillId="2" borderId="0" xfId="0" applyNumberFormat="1" applyFont="1" applyFill="1" applyAlignment="1">
      <alignment vertical="center"/>
    </xf>
    <xf numFmtId="164" fontId="0" fillId="0" borderId="0" xfId="0" applyNumberFormat="1" applyBorder="1" applyAlignment="1">
      <alignment vertical="center"/>
    </xf>
    <xf numFmtId="169" fontId="0" fillId="4" borderId="0" xfId="0" applyNumberFormat="1" applyFill="1" applyBorder="1" applyAlignment="1">
      <alignment horizontal="right"/>
    </xf>
    <xf numFmtId="169" fontId="0" fillId="2" borderId="0" xfId="0" applyNumberFormat="1" applyFill="1" applyBorder="1" applyAlignment="1">
      <alignment horizontal="right"/>
    </xf>
    <xf numFmtId="164" fontId="0" fillId="0" borderId="0" xfId="0" applyNumberFormat="1" applyBorder="1" applyAlignment="1"/>
    <xf numFmtId="164" fontId="3" fillId="2" borderId="0" xfId="4" applyNumberFormat="1" applyFont="1" applyFill="1" applyAlignment="1">
      <alignment horizontal="right"/>
    </xf>
    <xf numFmtId="167" fontId="0" fillId="0" borderId="0" xfId="0" applyNumberFormat="1" applyAlignment="1"/>
    <xf numFmtId="0" fontId="7" fillId="2" borderId="0" xfId="0" applyFont="1" applyFill="1" applyBorder="1" applyAlignment="1">
      <alignment wrapText="1"/>
    </xf>
    <xf numFmtId="168" fontId="7" fillId="2" borderId="0"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xf>
    <xf numFmtId="0" fontId="7" fillId="2" borderId="4" xfId="0" applyFont="1" applyFill="1" applyBorder="1" applyAlignment="1">
      <alignment horizontal="center" vertical="center"/>
    </xf>
    <xf numFmtId="168" fontId="3" fillId="2" borderId="0" xfId="0" applyNumberFormat="1" applyFont="1" applyFill="1" applyAlignment="1">
      <alignment vertical="center"/>
    </xf>
    <xf numFmtId="168" fontId="13" fillId="2" borderId="5"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3" fontId="7" fillId="2" borderId="7" xfId="0" applyNumberFormat="1" applyFont="1" applyFill="1" applyBorder="1" applyAlignment="1">
      <alignment horizontal="center" vertical="center"/>
    </xf>
    <xf numFmtId="3" fontId="7" fillId="2" borderId="8" xfId="0" applyNumberFormat="1" applyFont="1" applyFill="1" applyBorder="1" applyAlignment="1">
      <alignment horizontal="center" vertical="center"/>
    </xf>
    <xf numFmtId="0" fontId="7" fillId="2" borderId="8" xfId="0" applyFont="1" applyFill="1" applyBorder="1" applyAlignment="1">
      <alignment horizontal="center" vertical="center"/>
    </xf>
    <xf numFmtId="168" fontId="13" fillId="2" borderId="9" xfId="0" applyNumberFormat="1" applyFont="1" applyFill="1" applyBorder="1" applyAlignment="1">
      <alignment horizontal="center" vertical="center" wrapText="1"/>
    </xf>
    <xf numFmtId="3" fontId="7" fillId="2" borderId="10"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xf>
    <xf numFmtId="0" fontId="7" fillId="2" borderId="12" xfId="0" applyNumberFormat="1" applyFont="1" applyFill="1" applyBorder="1" applyAlignment="1">
      <alignment horizontal="center" vertical="center"/>
    </xf>
    <xf numFmtId="0" fontId="7" fillId="2" borderId="9" xfId="0" applyNumberFormat="1" applyFont="1" applyFill="1" applyBorder="1" applyAlignment="1">
      <alignment horizontal="center" vertical="center"/>
    </xf>
    <xf numFmtId="0" fontId="7" fillId="2" borderId="13" xfId="0" applyFont="1" applyFill="1" applyBorder="1" applyAlignment="1">
      <alignment horizontal="center" vertical="center"/>
    </xf>
    <xf numFmtId="168" fontId="13" fillId="2" borderId="14" xfId="0" applyNumberFormat="1" applyFont="1" applyFill="1" applyBorder="1" applyAlignment="1">
      <alignment horizontal="center" vertical="center" wrapText="1"/>
    </xf>
    <xf numFmtId="3" fontId="7" fillId="2" borderId="15" xfId="0" applyNumberFormat="1" applyFont="1" applyFill="1" applyBorder="1" applyAlignment="1">
      <alignment horizontal="center" vertical="center" wrapText="1"/>
    </xf>
    <xf numFmtId="3" fontId="7" fillId="2" borderId="16" xfId="0" applyNumberFormat="1" applyFont="1" applyFill="1" applyBorder="1" applyAlignment="1">
      <alignment horizontal="center" vertical="center"/>
    </xf>
    <xf numFmtId="3" fontId="7" fillId="2" borderId="17" xfId="0" applyNumberFormat="1" applyFont="1" applyFill="1" applyBorder="1" applyAlignment="1">
      <alignment horizontal="center" vertical="center"/>
    </xf>
    <xf numFmtId="3" fontId="7" fillId="2" borderId="14" xfId="0" applyNumberFormat="1" applyFont="1" applyFill="1" applyBorder="1" applyAlignment="1">
      <alignment horizontal="center" vertical="center"/>
    </xf>
    <xf numFmtId="3" fontId="7" fillId="2" borderId="18" xfId="0" applyNumberFormat="1" applyFont="1" applyFill="1" applyBorder="1" applyAlignment="1">
      <alignment horizontal="center" vertical="center"/>
    </xf>
    <xf numFmtId="0" fontId="15" fillId="2" borderId="0" xfId="0" applyFont="1" applyFill="1" applyBorder="1" applyAlignment="1">
      <alignment vertical="center"/>
    </xf>
    <xf numFmtId="167" fontId="3" fillId="2" borderId="0" xfId="0" applyNumberFormat="1" applyFont="1" applyFill="1" applyAlignment="1">
      <alignment vertical="center"/>
    </xf>
    <xf numFmtId="167" fontId="0" fillId="0" borderId="0" xfId="0" applyNumberFormat="1"/>
    <xf numFmtId="170" fontId="7" fillId="2" borderId="0" xfId="0" applyNumberFormat="1" applyFont="1" applyFill="1" applyBorder="1" applyAlignment="1">
      <alignment horizontal="left" vertical="center"/>
    </xf>
    <xf numFmtId="0" fontId="7" fillId="2" borderId="0" xfId="0" applyFont="1" applyFill="1" applyBorder="1" applyAlignment="1">
      <alignment vertical="center"/>
    </xf>
  </cellXfs>
  <cellStyles count="25">
    <cellStyle name="Comma" xfId="1" builtinId="3"/>
    <cellStyle name="Comma 2" xfId="4"/>
    <cellStyle name="Comma 3" xfId="6"/>
    <cellStyle name="Comma 3 2" xfId="7"/>
    <cellStyle name="Comma 4" xfId="8"/>
    <cellStyle name="Comma 4 2" xfId="9"/>
    <cellStyle name="Normal" xfId="0" builtinId="0"/>
    <cellStyle name="Normal 2" xfId="10"/>
    <cellStyle name="Normal 2 2" xfId="3"/>
    <cellStyle name="Normal 2 3" xfId="11"/>
    <cellStyle name="Normal 2 3 2" xfId="12"/>
    <cellStyle name="Normal 3" xfId="13"/>
    <cellStyle name="Normal 3 2" xfId="14"/>
    <cellStyle name="Normal 4" xfId="5"/>
    <cellStyle name="Normal 5" xfId="15"/>
    <cellStyle name="Normal 5 2" xfId="16"/>
    <cellStyle name="Percent" xfId="2" builtinId="5"/>
    <cellStyle name="Percent 2" xfId="17"/>
    <cellStyle name="Percent 2 2" xfId="18"/>
    <cellStyle name="Percent 2 3" xfId="19"/>
    <cellStyle name="Percent 2 3 2" xfId="20"/>
    <cellStyle name="Percent 3" xfId="21"/>
    <cellStyle name="Percent 3 2" xfId="22"/>
    <cellStyle name="Percent 4" xfId="23"/>
    <cellStyle name="Percent 4 2" xfId="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25" b="1" i="0" u="none" strike="noStrike" baseline="0">
                <a:solidFill>
                  <a:srgbClr val="000000"/>
                </a:solidFill>
                <a:latin typeface="Arial"/>
                <a:ea typeface="Arial"/>
                <a:cs typeface="Arial"/>
              </a:defRPr>
            </a:pPr>
            <a:r>
              <a:t>Figure 2b
Total Approved FDIs by Country of Investor
Sem1 2008 and Sem1 2009</a:t>
            </a:r>
          </a:p>
        </c:rich>
      </c:tx>
      <c:spPr>
        <a:noFill/>
        <a:ln w="25400">
          <a:noFill/>
        </a:ln>
      </c:spPr>
    </c:title>
    <c:view3D>
      <c:rotY val="30"/>
      <c:perspective val="0"/>
    </c:view3D>
    <c:plotArea>
      <c:layout/>
      <c:pie3DChart>
        <c:varyColors val="1"/>
        <c:ser>
          <c:idx val="0"/>
          <c:order val="0"/>
          <c:spPr>
            <a:solidFill>
              <a:srgbClr val="9999FF"/>
            </a:solidFill>
            <a:ln w="12700">
              <a:solidFill>
                <a:srgbClr val="000000"/>
              </a:solidFill>
              <a:prstDash val="solid"/>
            </a:ln>
          </c:spPr>
          <c:explosion val="25"/>
          <c:dPt>
            <c:idx val="0"/>
            <c:spPr>
              <a:solidFill>
                <a:srgbClr val="9999FF"/>
              </a:solidFill>
              <a:ln w="12700">
                <a:solidFill>
                  <a:srgbClr val="000000"/>
                </a:solidFill>
                <a:prstDash val="solid"/>
              </a:ln>
            </c:spPr>
          </c:dPt>
          <c:dLbls>
            <c:dLbl>
              <c:idx val="0"/>
              <c:tx>
                <c:rich>
                  <a:bodyPr/>
                  <a:lstStyle/>
                  <a:p>
                    <a:pPr>
                      <a:defRPr sz="225" b="0" i="0" u="none" strike="noStrike" baseline="0">
                        <a:solidFill>
                          <a:srgbClr val="000000"/>
                        </a:solidFill>
                        <a:latin typeface="Arial"/>
                        <a:ea typeface="Arial"/>
                        <a:cs typeface="Arial"/>
                      </a:defRPr>
                    </a:pPr>
                    <a:r>
                      <a:t>Australia
1.8%</a:t>
                    </a:r>
                  </a:p>
                </c:rich>
              </c:tx>
              <c:spPr>
                <a:noFill/>
                <a:ln w="25400">
                  <a:noFill/>
                </a:ln>
              </c:spPr>
              <c:dLblPos val="bestFit"/>
            </c:dLbl>
            <c:dLbl>
              <c:idx val="1"/>
              <c:tx>
                <c:rich>
                  <a:bodyPr/>
                  <a:lstStyle/>
                  <a:p>
                    <a:pPr>
                      <a:defRPr sz="225" b="0" i="0" u="none" strike="noStrike" baseline="0">
                        <a:solidFill>
                          <a:srgbClr val="000000"/>
                        </a:solidFill>
                        <a:latin typeface="Arial"/>
                        <a:ea typeface="Arial"/>
                        <a:cs typeface="Arial"/>
                      </a:defRPr>
                    </a:pPr>
                    <a:r>
                      <a:t>British Virgin Is
3.5%</a:t>
                    </a:r>
                  </a:p>
                </c:rich>
              </c:tx>
              <c:spPr>
                <a:noFill/>
                <a:ln w="25400">
                  <a:noFill/>
                </a:ln>
              </c:spPr>
              <c:dLblPos val="bestFit"/>
            </c:dLbl>
            <c:dLbl>
              <c:idx val="2"/>
              <c:tx>
                <c:rich>
                  <a:bodyPr/>
                  <a:lstStyle/>
                  <a:p>
                    <a:pPr>
                      <a:defRPr sz="225" b="0" i="0" u="none" strike="noStrike" baseline="0">
                        <a:solidFill>
                          <a:srgbClr val="000000"/>
                        </a:solidFill>
                        <a:latin typeface="Arial"/>
                        <a:ea typeface="Arial"/>
                        <a:cs typeface="Arial"/>
                      </a:defRPr>
                    </a:pPr>
                    <a:r>
                      <a:t>Germany
0.3%</a:t>
                    </a:r>
                  </a:p>
                </c:rich>
              </c:tx>
              <c:spPr>
                <a:noFill/>
                <a:ln w="25400">
                  <a:noFill/>
                </a:ln>
              </c:spPr>
              <c:dLblPos val="bestFit"/>
            </c:dLbl>
            <c:dLbl>
              <c:idx val="3"/>
              <c:tx>
                <c:rich>
                  <a:bodyPr/>
                  <a:lstStyle/>
                  <a:p>
                    <a:pPr>
                      <a:defRPr sz="225" b="0" i="0" u="none" strike="noStrike" baseline="0">
                        <a:solidFill>
                          <a:srgbClr val="000000"/>
                        </a:solidFill>
                        <a:latin typeface="Arial"/>
                        <a:ea typeface="Arial"/>
                        <a:cs typeface="Arial"/>
                      </a:defRPr>
                    </a:pPr>
                    <a:r>
                      <a:t>Hongkong
16.1%</a:t>
                    </a:r>
                  </a:p>
                </c:rich>
              </c:tx>
              <c:spPr>
                <a:noFill/>
                <a:ln w="25400">
                  <a:noFill/>
                </a:ln>
              </c:spPr>
              <c:dLblPos val="bestFit"/>
            </c:dLbl>
            <c:dLbl>
              <c:idx val="4"/>
              <c:tx>
                <c:rich>
                  <a:bodyPr/>
                  <a:lstStyle/>
                  <a:p>
                    <a:pPr>
                      <a:defRPr sz="225" b="0" i="0" u="none" strike="noStrike" baseline="0">
                        <a:solidFill>
                          <a:srgbClr val="000000"/>
                        </a:solidFill>
                        <a:latin typeface="Arial"/>
                        <a:ea typeface="Arial"/>
                        <a:cs typeface="Arial"/>
                      </a:defRPr>
                    </a:pPr>
                    <a:r>
                      <a:t>Japan
14.1%</a:t>
                    </a:r>
                  </a:p>
                </c:rich>
              </c:tx>
              <c:spPr>
                <a:noFill/>
                <a:ln w="25400">
                  <a:noFill/>
                </a:ln>
              </c:spPr>
              <c:dLblPos val="bestFit"/>
            </c:dLbl>
            <c:dLbl>
              <c:idx val="5"/>
              <c:tx>
                <c:rich>
                  <a:bodyPr/>
                  <a:lstStyle/>
                  <a:p>
                    <a:pPr>
                      <a:defRPr sz="225" b="0" i="0" u="none" strike="noStrike" baseline="0">
                        <a:solidFill>
                          <a:srgbClr val="000000"/>
                        </a:solidFill>
                        <a:latin typeface="Arial"/>
                        <a:ea typeface="Arial"/>
                        <a:cs typeface="Arial"/>
                      </a:defRPr>
                    </a:pPr>
                    <a:r>
                      <a:t>Korea
22.7%</a:t>
                    </a:r>
                  </a:p>
                </c:rich>
              </c:tx>
              <c:spPr>
                <a:noFill/>
                <a:ln w="25400">
                  <a:noFill/>
                </a:ln>
              </c:spPr>
              <c:dLblPos val="bestFit"/>
            </c:dLbl>
            <c:dLbl>
              <c:idx val="6"/>
              <c:tx>
                <c:rich>
                  <a:bodyPr/>
                  <a:lstStyle/>
                  <a:p>
                    <a:pPr>
                      <a:defRPr sz="225" b="0" i="0" u="none" strike="noStrike" baseline="0">
                        <a:solidFill>
                          <a:srgbClr val="000000"/>
                        </a:solidFill>
                        <a:latin typeface="Arial"/>
                        <a:ea typeface="Arial"/>
                        <a:cs typeface="Arial"/>
                      </a:defRPr>
                    </a:pPr>
                    <a:r>
                      <a:t>Netherlands
7.7%</a:t>
                    </a:r>
                  </a:p>
                </c:rich>
              </c:tx>
              <c:spPr>
                <a:noFill/>
                <a:ln w="25400">
                  <a:noFill/>
                </a:ln>
              </c:spPr>
              <c:dLblPos val="bestFit"/>
            </c:dLbl>
            <c:dLbl>
              <c:idx val="7"/>
              <c:tx>
                <c:rich>
                  <a:bodyPr/>
                  <a:lstStyle/>
                  <a:p>
                    <a:pPr>
                      <a:defRPr sz="225" b="0" i="0" u="none" strike="noStrike" baseline="0">
                        <a:solidFill>
                          <a:srgbClr val="000000"/>
                        </a:solidFill>
                        <a:latin typeface="Arial"/>
                        <a:ea typeface="Arial"/>
                        <a:cs typeface="Arial"/>
                      </a:defRPr>
                    </a:pPr>
                    <a:r>
                      <a:t>PROC
1.4%</a:t>
                    </a:r>
                  </a:p>
                </c:rich>
              </c:tx>
              <c:spPr>
                <a:noFill/>
                <a:ln w="25400">
                  <a:noFill/>
                </a:ln>
              </c:spPr>
              <c:dLblPos val="bestFit"/>
            </c:dLbl>
            <c:dLbl>
              <c:idx val="8"/>
              <c:tx>
                <c:rich>
                  <a:bodyPr/>
                  <a:lstStyle/>
                  <a:p>
                    <a:pPr>
                      <a:defRPr sz="225" b="0" i="0" u="none" strike="noStrike" baseline="0">
                        <a:solidFill>
                          <a:srgbClr val="000000"/>
                        </a:solidFill>
                        <a:latin typeface="Arial"/>
                        <a:ea typeface="Arial"/>
                        <a:cs typeface="Arial"/>
                      </a:defRPr>
                    </a:pPr>
                    <a:r>
                      <a:t>Singapore
1.9%</a:t>
                    </a:r>
                  </a:p>
                </c:rich>
              </c:tx>
              <c:spPr>
                <a:noFill/>
                <a:ln w="25400">
                  <a:noFill/>
                </a:ln>
              </c:spPr>
              <c:dLblPos val="bestFit"/>
            </c:dLbl>
            <c:dLbl>
              <c:idx val="9"/>
              <c:tx>
                <c:rich>
                  <a:bodyPr/>
                  <a:lstStyle/>
                  <a:p>
                    <a:pPr>
                      <a:defRPr sz="225" b="0" i="0" u="none" strike="noStrike" baseline="0">
                        <a:solidFill>
                          <a:srgbClr val="000000"/>
                        </a:solidFill>
                        <a:latin typeface="Arial"/>
                        <a:ea typeface="Arial"/>
                        <a:cs typeface="Arial"/>
                      </a:defRPr>
                    </a:pPr>
                    <a:r>
                      <a:t>Switzerland
3.0%</a:t>
                    </a:r>
                  </a:p>
                </c:rich>
              </c:tx>
              <c:spPr>
                <a:noFill/>
                <a:ln w="25400">
                  <a:noFill/>
                </a:ln>
              </c:spPr>
              <c:dLblPos val="bestFit"/>
            </c:dLbl>
            <c:dLbl>
              <c:idx val="10"/>
              <c:tx>
                <c:rich>
                  <a:bodyPr/>
                  <a:lstStyle/>
                  <a:p>
                    <a:pPr>
                      <a:defRPr sz="225" b="0" i="0" u="none" strike="noStrike" baseline="0">
                        <a:solidFill>
                          <a:srgbClr val="000000"/>
                        </a:solidFill>
                        <a:latin typeface="Arial"/>
                        <a:ea typeface="Arial"/>
                        <a:cs typeface="Arial"/>
                      </a:defRPr>
                    </a:pPr>
                    <a:r>
                      <a:t>USA
9.2%</a:t>
                    </a:r>
                  </a:p>
                </c:rich>
              </c:tx>
              <c:spPr>
                <a:noFill/>
                <a:ln w="25400">
                  <a:noFill/>
                </a:ln>
              </c:spPr>
              <c:dLblPos val="bestFit"/>
            </c:dLbl>
            <c:dLbl>
              <c:idx val="11"/>
              <c:tx>
                <c:rich>
                  <a:bodyPr/>
                  <a:lstStyle/>
                  <a:p>
                    <a:pPr>
                      <a:defRPr sz="225" b="0" i="0" u="none" strike="noStrike" baseline="0">
                        <a:solidFill>
                          <a:srgbClr val="000000"/>
                        </a:solidFill>
                        <a:latin typeface="Arial"/>
                        <a:ea typeface="Arial"/>
                        <a:cs typeface="Arial"/>
                      </a:defRPr>
                    </a:pPr>
                    <a:r>
                      <a:t>UK
13.5%</a:t>
                    </a:r>
                  </a:p>
                </c:rich>
              </c:tx>
              <c:spPr>
                <a:noFill/>
                <a:ln w="25400">
                  <a:noFill/>
                </a:ln>
              </c:spPr>
              <c:dLblPos val="bestFit"/>
            </c:dLbl>
            <c:dLbl>
              <c:idx val="12"/>
              <c:tx>
                <c:rich>
                  <a:bodyPr/>
                  <a:lstStyle/>
                  <a:p>
                    <a:pPr>
                      <a:defRPr sz="225" b="0" i="0" u="none" strike="noStrike" baseline="0">
                        <a:solidFill>
                          <a:srgbClr val="000000"/>
                        </a:solidFill>
                        <a:latin typeface="Arial"/>
                        <a:ea typeface="Arial"/>
                        <a:cs typeface="Arial"/>
                      </a:defRPr>
                    </a:pPr>
                    <a:r>
                      <a:t>Others
5.3%</a:t>
                    </a:r>
                  </a:p>
                </c:rich>
              </c:tx>
              <c:spPr>
                <a:noFill/>
                <a:ln w="25400">
                  <a:noFill/>
                </a:ln>
              </c:spPr>
              <c:dLblPos val="bestFit"/>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en-US"/>
              </a:p>
            </c:txPr>
            <c:showCatName val="1"/>
            <c:showPercent val="1"/>
            <c:showLeaderLines val="1"/>
          </c:dLbls>
          <c:cat>
            <c:numRef>
              <c:f>'2a'!#REF!</c:f>
              <c:numCache>
                <c:formatCode>General</c:formatCode>
                <c:ptCount val="1"/>
                <c:pt idx="0">
                  <c:v>1</c:v>
                </c:pt>
              </c:numCache>
            </c:numRef>
          </c:cat>
          <c:val>
            <c:numRef>
              <c:f>'2a'!#REF!</c:f>
              <c:numCache>
                <c:formatCode>General</c:formatCode>
                <c:ptCount val="1"/>
                <c:pt idx="0">
                  <c:v>1</c:v>
                </c:pt>
              </c:numCache>
            </c:numRef>
          </c:val>
        </c:ser>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sz="1000" b="1" i="0" u="none" strike="noStrike" baseline="0">
                <a:solidFill>
                  <a:srgbClr val="000000"/>
                </a:solidFill>
                <a:latin typeface="Arial"/>
                <a:ea typeface="Arial"/>
                <a:cs typeface="Arial"/>
              </a:defRPr>
            </a:pPr>
            <a:r>
              <a:rPr lang="en-US"/>
              <a:t>Figure 2a
Total Approved FI by Country of Investor
Fourth Quarter 2013</a:t>
            </a:r>
          </a:p>
        </c:rich>
      </c:tx>
      <c:layout>
        <c:manualLayout>
          <c:xMode val="edge"/>
          <c:yMode val="edge"/>
          <c:x val="0.3118396720017842"/>
          <c:y val="5.4133101150817722E-2"/>
        </c:manualLayout>
      </c:layout>
    </c:title>
    <c:view3D>
      <c:rotY val="80"/>
      <c:perspective val="10"/>
    </c:view3D>
    <c:plotArea>
      <c:layout>
        <c:manualLayout>
          <c:layoutTarget val="inner"/>
          <c:xMode val="edge"/>
          <c:yMode val="edge"/>
          <c:x val="0.24078624078624089"/>
          <c:y val="0.38360655737704941"/>
          <c:w val="0.55036855036855059"/>
          <c:h val="0.29180327868852457"/>
        </c:manualLayout>
      </c:layout>
      <c:pie3DChart>
        <c:varyColors val="1"/>
        <c:ser>
          <c:idx val="0"/>
          <c:order val="0"/>
          <c:dPt>
            <c:idx val="0"/>
            <c:spPr>
              <a:pattFill prst="smCheck">
                <a:fgClr>
                  <a:srgbClr val="00B0F0"/>
                </a:fgClr>
                <a:bgClr>
                  <a:schemeClr val="accent3">
                    <a:lumMod val="75000"/>
                  </a:schemeClr>
                </a:bgClr>
              </a:pattFill>
            </c:spPr>
          </c:dPt>
          <c:dPt>
            <c:idx val="1"/>
            <c:explosion val="5"/>
            <c:spPr>
              <a:pattFill prst="trellis">
                <a:fgClr>
                  <a:srgbClr val="00B0F0"/>
                </a:fgClr>
                <a:bgClr>
                  <a:schemeClr val="bg1"/>
                </a:bgClr>
              </a:pattFill>
            </c:spPr>
          </c:dPt>
          <c:dPt>
            <c:idx val="2"/>
            <c:spPr>
              <a:pattFill prst="pct75">
                <a:fgClr>
                  <a:srgbClr val="6600CC"/>
                </a:fgClr>
                <a:bgClr>
                  <a:schemeClr val="bg1"/>
                </a:bgClr>
              </a:pattFill>
            </c:spPr>
          </c:dPt>
          <c:dPt>
            <c:idx val="3"/>
            <c:explosion val="3"/>
            <c:spPr>
              <a:pattFill prst="pct25">
                <a:fgClr>
                  <a:srgbClr val="CC66FF"/>
                </a:fgClr>
                <a:bgClr>
                  <a:srgbClr val="9999FF"/>
                </a:bgClr>
              </a:pattFill>
            </c:spPr>
          </c:dPt>
          <c:dPt>
            <c:idx val="4"/>
            <c:spPr>
              <a:pattFill prst="dkHorz">
                <a:fgClr>
                  <a:srgbClr val="0033CC"/>
                </a:fgClr>
                <a:bgClr>
                  <a:srgbClr val="99FFCC"/>
                </a:bgClr>
              </a:pattFill>
            </c:spPr>
          </c:dPt>
          <c:dPt>
            <c:idx val="5"/>
            <c:explosion val="3"/>
            <c:spPr>
              <a:pattFill prst="trellis">
                <a:fgClr>
                  <a:srgbClr val="FFCCFF"/>
                </a:fgClr>
                <a:bgClr>
                  <a:schemeClr val="bg1"/>
                </a:bgClr>
              </a:pattFill>
            </c:spPr>
          </c:dPt>
          <c:dPt>
            <c:idx val="6"/>
            <c:explosion val="5"/>
          </c:dPt>
          <c:dPt>
            <c:idx val="7"/>
            <c:spPr>
              <a:pattFill prst="sphere">
                <a:fgClr>
                  <a:srgbClr val="9900FF"/>
                </a:fgClr>
                <a:bgClr>
                  <a:schemeClr val="bg1"/>
                </a:bgClr>
              </a:pattFill>
            </c:spPr>
          </c:dPt>
          <c:dPt>
            <c:idx val="8"/>
            <c:explosion val="10"/>
          </c:dPt>
          <c:dPt>
            <c:idx val="10"/>
            <c:spPr>
              <a:pattFill prst="trellis">
                <a:fgClr>
                  <a:srgbClr val="FF0066"/>
                </a:fgClr>
                <a:bgClr>
                  <a:schemeClr val="bg1"/>
                </a:bgClr>
              </a:pattFill>
            </c:spPr>
          </c:dPt>
          <c:dPt>
            <c:idx val="11"/>
            <c:explosion val="23"/>
          </c:dPt>
          <c:dLbls>
            <c:dLbl>
              <c:idx val="0"/>
              <c:layout>
                <c:manualLayout>
                  <c:x val="-2.0582694585277242E-2"/>
                  <c:y val="8.5860081944845512E-2"/>
                </c:manualLayout>
              </c:layout>
              <c:numFmt formatCode="0.0%" sourceLinked="0"/>
              <c:spPr>
                <a:ln>
                  <a:solidFill>
                    <a:sysClr val="windowText" lastClr="000000"/>
                  </a:solidFill>
                </a:ln>
              </c:spPr>
              <c:txPr>
                <a:bodyPr/>
                <a:lstStyle/>
                <a:p>
                  <a:pPr>
                    <a:defRPr sz="900" b="1" i="0" u="none" strike="noStrike" baseline="0">
                      <a:solidFill>
                        <a:srgbClr val="000000"/>
                      </a:solidFill>
                      <a:latin typeface="Arial"/>
                      <a:ea typeface="Arial"/>
                      <a:cs typeface="Arial"/>
                    </a:defRPr>
                  </a:pPr>
                  <a:endParaRPr lang="en-US"/>
                </a:p>
              </c:txPr>
              <c:dLblPos val="bestFit"/>
              <c:showCatName val="1"/>
              <c:showPercent val="1"/>
            </c:dLbl>
            <c:dLbl>
              <c:idx val="1"/>
              <c:layout>
                <c:manualLayout>
                  <c:x val="1.1994484947445162E-2"/>
                  <c:y val="9.0238402837801504E-2"/>
                </c:manualLayout>
              </c:layout>
              <c:numFmt formatCode="0.0%" sourceLinked="0"/>
              <c:spPr>
                <a:ln>
                  <a:solidFill>
                    <a:sysClr val="windowText" lastClr="000000"/>
                  </a:solidFill>
                </a:ln>
              </c:spPr>
              <c:txPr>
                <a:bodyPr/>
                <a:lstStyle/>
                <a:p>
                  <a:pPr>
                    <a:defRPr sz="900" b="1" i="0" u="none" strike="noStrike" baseline="0">
                      <a:solidFill>
                        <a:srgbClr val="000000"/>
                      </a:solidFill>
                      <a:latin typeface="Arial"/>
                      <a:ea typeface="Arial"/>
                      <a:cs typeface="Arial"/>
                    </a:defRPr>
                  </a:pPr>
                  <a:endParaRPr lang="en-US"/>
                </a:p>
              </c:txPr>
              <c:dLblPos val="bestFit"/>
              <c:showCatName val="1"/>
              <c:showPercent val="1"/>
            </c:dLbl>
            <c:dLbl>
              <c:idx val="2"/>
              <c:layout>
                <c:manualLayout>
                  <c:x val="-6.5332490736810259E-2"/>
                  <c:y val="-8.5306367001767663E-2"/>
                </c:manualLayout>
              </c:layout>
              <c:numFmt formatCode="0.0%" sourceLinked="0"/>
              <c:spPr>
                <a:ln>
                  <a:solidFill>
                    <a:sysClr val="windowText" lastClr="000000"/>
                  </a:solidFill>
                </a:ln>
              </c:spPr>
              <c:txPr>
                <a:bodyPr/>
                <a:lstStyle/>
                <a:p>
                  <a:pPr>
                    <a:defRPr sz="900" b="1" i="0" u="none" strike="noStrike" baseline="0">
                      <a:solidFill>
                        <a:srgbClr val="000000"/>
                      </a:solidFill>
                      <a:latin typeface="Arial"/>
                      <a:ea typeface="Arial"/>
                      <a:cs typeface="Arial"/>
                    </a:defRPr>
                  </a:pPr>
                  <a:endParaRPr lang="en-US"/>
                </a:p>
              </c:txPr>
              <c:dLblPos val="bestFit"/>
              <c:showCatName val="1"/>
              <c:showPercent val="1"/>
            </c:dLbl>
            <c:dLbl>
              <c:idx val="3"/>
              <c:layout>
                <c:manualLayout>
                  <c:x val="-5.7131918932430699E-2"/>
                  <c:y val="-0.1171313195821662"/>
                </c:manualLayout>
              </c:layout>
              <c:dLblPos val="bestFit"/>
              <c:showCatName val="1"/>
              <c:showPercent val="1"/>
            </c:dLbl>
            <c:dLbl>
              <c:idx val="6"/>
              <c:layout>
                <c:manualLayout>
                  <c:x val="-2.8719060123125178E-2"/>
                  <c:y val="-4.7974557915727564E-2"/>
                </c:manualLayout>
              </c:layout>
              <c:dLblPos val="bestFit"/>
              <c:showCatName val="1"/>
              <c:showPercent val="1"/>
            </c:dLbl>
            <c:dLbl>
              <c:idx val="8"/>
              <c:layout>
                <c:manualLayout>
                  <c:x val="3.1299912014269765E-2"/>
                  <c:y val="-8.8895582025171477E-2"/>
                </c:manualLayout>
              </c:layout>
              <c:dLblPos val="bestFit"/>
              <c:showCatName val="1"/>
              <c:showPercent val="1"/>
            </c:dLbl>
            <c:dLbl>
              <c:idx val="10"/>
              <c:layout>
                <c:manualLayout>
                  <c:x val="0.19203048503248213"/>
                  <c:y val="-7.1739357685699959E-2"/>
                </c:manualLayout>
              </c:layout>
              <c:dLblPos val="bestFit"/>
              <c:showCatName val="1"/>
              <c:showPercent val="1"/>
            </c:dLbl>
            <c:dLbl>
              <c:idx val="11"/>
              <c:layout>
                <c:manualLayout>
                  <c:x val="5.39005178333977E-2"/>
                  <c:y val="-1.7444255430937972E-2"/>
                </c:manualLayout>
              </c:layout>
              <c:dLblPos val="bestFit"/>
              <c:showCatName val="1"/>
              <c:showPercent val="1"/>
            </c:dLbl>
            <c:numFmt formatCode="0.0%" sourceLinked="0"/>
            <c:spPr>
              <a:ln>
                <a:noFill/>
              </a:ln>
            </c:spPr>
            <c:txPr>
              <a:bodyPr/>
              <a:lstStyle/>
              <a:p>
                <a:pPr>
                  <a:defRPr sz="900" b="1" i="0" u="none" strike="noStrike" baseline="0">
                    <a:solidFill>
                      <a:srgbClr val="000000"/>
                    </a:solidFill>
                    <a:latin typeface="Arial"/>
                    <a:ea typeface="Arial"/>
                    <a:cs typeface="Arial"/>
                  </a:defRPr>
                </a:pPr>
                <a:endParaRPr lang="en-US"/>
              </a:p>
            </c:txPr>
            <c:showCatName val="1"/>
            <c:showPercent val="1"/>
            <c:showLeaderLines val="1"/>
          </c:dLbls>
          <c:cat>
            <c:strRef>
              <c:f>'2a'!$S$10:$S$21</c:f>
              <c:strCache>
                <c:ptCount val="12"/>
                <c:pt idx="0">
                  <c:v>British Virgin Islands</c:v>
                </c:pt>
                <c:pt idx="1">
                  <c:v>Japan</c:v>
                </c:pt>
                <c:pt idx="2">
                  <c:v>Netherlands</c:v>
                </c:pt>
                <c:pt idx="3">
                  <c:v>USA</c:v>
                </c:pt>
                <c:pt idx="4">
                  <c:v>Cayman Islands</c:v>
                </c:pt>
                <c:pt idx="5">
                  <c:v>Singapore</c:v>
                </c:pt>
                <c:pt idx="6">
                  <c:v>Korea</c:v>
                </c:pt>
                <c:pt idx="7">
                  <c:v>Germany</c:v>
                </c:pt>
                <c:pt idx="8">
                  <c:v>Canada</c:v>
                </c:pt>
                <c:pt idx="9">
                  <c:v>Australia</c:v>
                </c:pt>
                <c:pt idx="10">
                  <c:v>Taiwan</c:v>
                </c:pt>
                <c:pt idx="11">
                  <c:v>Others</c:v>
                </c:pt>
              </c:strCache>
            </c:strRef>
          </c:cat>
          <c:val>
            <c:numRef>
              <c:f>'2a'!$T$10:$T$21</c:f>
              <c:numCache>
                <c:formatCode>_(* #,##0.0_);_(* \(#,##0.0\);_(* "-"??_);_(@_)</c:formatCode>
                <c:ptCount val="12"/>
                <c:pt idx="0">
                  <c:v>46141.706108676204</c:v>
                </c:pt>
                <c:pt idx="1">
                  <c:v>29377.065693611192</c:v>
                </c:pt>
                <c:pt idx="2">
                  <c:v>14444.949835672407</c:v>
                </c:pt>
                <c:pt idx="3">
                  <c:v>7964.3633667499425</c:v>
                </c:pt>
                <c:pt idx="4">
                  <c:v>7264.4130856080037</c:v>
                </c:pt>
                <c:pt idx="5">
                  <c:v>4939.1110125154819</c:v>
                </c:pt>
                <c:pt idx="6">
                  <c:v>4209.2093740990267</c:v>
                </c:pt>
                <c:pt idx="7">
                  <c:v>2999.7228415749719</c:v>
                </c:pt>
                <c:pt idx="8">
                  <c:v>2207.9559977720091</c:v>
                </c:pt>
                <c:pt idx="9">
                  <c:v>2001.7433811307949</c:v>
                </c:pt>
                <c:pt idx="10">
                  <c:v>1688.4134292681169</c:v>
                </c:pt>
                <c:pt idx="11">
                  <c:v>8720.6161179105984</c:v>
                </c:pt>
              </c:numCache>
            </c:numRef>
          </c:val>
        </c:ser>
      </c:pie3DChart>
      <c:spPr>
        <a:noFill/>
        <a:ln w="25400">
          <a:noFill/>
        </a:ln>
      </c:spPr>
    </c:plotArea>
    <c:plotVisOnly val="1"/>
    <c:dispBlanksAs val="zero"/>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22" l="0.75000000000000022" r="0.75000000000000022" t="1" header="0" footer="0"/>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781050</xdr:colOff>
      <xdr:row>56</xdr:row>
      <xdr:rowOff>0</xdr:rowOff>
    </xdr:from>
    <xdr:to>
      <xdr:col>7</xdr:col>
      <xdr:colOff>0</xdr:colOff>
      <xdr:row>56</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37</xdr:row>
      <xdr:rowOff>85725</xdr:rowOff>
    </xdr:from>
    <xdr:to>
      <xdr:col>9</xdr:col>
      <xdr:colOff>542925</xdr:colOff>
      <xdr:row>64</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3\4QFI2013\7.3%20%20Q4%202013%20FI%20Tables_correcte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a-1"/>
      <sheetName val="1a-2"/>
      <sheetName val="1b"/>
      <sheetName val="1c"/>
      <sheetName val="2b"/>
      <sheetName val="3a"/>
      <sheetName val="3b"/>
      <sheetName val="4a"/>
      <sheetName val="4b"/>
      <sheetName val="5a"/>
      <sheetName val="5b"/>
      <sheetName val="6a"/>
      <sheetName val="6b"/>
      <sheetName val="7a"/>
      <sheetName val="7b"/>
      <sheetName val="8ab"/>
      <sheetName val="9ab"/>
      <sheetName val="10ab"/>
      <sheetName val="11ab"/>
      <sheetName val="12ab"/>
      <sheetName val="13a"/>
      <sheetName val="13b"/>
      <sheetName val="14a"/>
      <sheetName val="14b"/>
    </sheetNames>
    <sheetDataSet>
      <sheetData sheetId="0"/>
      <sheetData sheetId="1"/>
      <sheetData sheetId="2">
        <row r="3">
          <cell r="A3" t="str">
            <v>First Quarter 2012 to Fourth Quarter 2013</v>
          </cell>
        </row>
        <row r="6">
          <cell r="L6" t="str">
            <v>Percent to Total Q4 2013</v>
          </cell>
          <cell r="M6" t="str">
            <v>Growth Rate
Q4 2012  - Q4 2013</v>
          </cell>
        </row>
        <row r="7">
          <cell r="B7">
            <v>2012</v>
          </cell>
          <cell r="G7">
            <v>2013</v>
          </cell>
        </row>
        <row r="8">
          <cell r="B8" t="str">
            <v>Q1</v>
          </cell>
          <cell r="C8" t="str">
            <v>Q2</v>
          </cell>
          <cell r="D8" t="str">
            <v>Q3</v>
          </cell>
          <cell r="E8" t="str">
            <v>Q4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65"/>
  <sheetViews>
    <sheetView tabSelected="1" view="pageBreakPreview" zoomScale="110" zoomScaleSheetLayoutView="110" workbookViewId="0">
      <selection activeCell="I31" sqref="I31"/>
    </sheetView>
  </sheetViews>
  <sheetFormatPr defaultColWidth="8.85546875" defaultRowHeight="12.75"/>
  <cols>
    <col min="1" max="1" width="19.140625" style="1" customWidth="1"/>
    <col min="2" max="4" width="9.85546875" style="1" customWidth="1"/>
    <col min="5" max="5" width="10.5703125" style="1" customWidth="1"/>
    <col min="6" max="6" width="10.7109375" style="1" customWidth="1"/>
    <col min="7" max="9" width="9.85546875" style="1" customWidth="1"/>
    <col min="10" max="11" width="10.42578125" style="1" customWidth="1"/>
    <col min="12" max="12" width="9.85546875" style="1" customWidth="1"/>
    <col min="13" max="13" width="11.85546875" style="1" customWidth="1"/>
    <col min="14" max="14" width="5.5703125" style="1" customWidth="1"/>
    <col min="15" max="15" width="13.85546875" style="1" customWidth="1"/>
    <col min="16" max="16" width="13.42578125" style="1" customWidth="1"/>
    <col min="17" max="18" width="8.85546875" style="1"/>
    <col min="19" max="19" width="9.42578125" style="1" bestFit="1" customWidth="1"/>
    <col min="20" max="20" width="10.5703125" style="1" bestFit="1" customWidth="1"/>
    <col min="21" max="16384" width="8.85546875" style="1"/>
  </cols>
  <sheetData>
    <row r="1" spans="1:26" s="23" customFormat="1" ht="14.1" customHeight="1">
      <c r="A1" s="104" t="s">
        <v>33</v>
      </c>
      <c r="B1" s="28"/>
      <c r="C1" s="28"/>
      <c r="D1" s="28"/>
      <c r="E1" s="28"/>
      <c r="F1" s="28"/>
      <c r="G1" s="28"/>
      <c r="H1" s="28"/>
      <c r="I1" s="28"/>
      <c r="J1" s="28"/>
      <c r="K1" s="28"/>
      <c r="L1" s="28"/>
      <c r="M1" s="28"/>
    </row>
    <row r="2" spans="1:26" s="23" customFormat="1" ht="14.1" customHeight="1">
      <c r="A2" s="104" t="s">
        <v>32</v>
      </c>
      <c r="B2" s="28"/>
      <c r="C2" s="28"/>
      <c r="D2" s="28"/>
      <c r="E2" s="28"/>
      <c r="F2" s="28"/>
      <c r="G2" s="28"/>
      <c r="H2" s="28"/>
      <c r="I2" s="28"/>
      <c r="J2" s="28"/>
      <c r="K2" s="28"/>
      <c r="L2" s="28"/>
      <c r="M2" s="28"/>
    </row>
    <row r="3" spans="1:26" s="23" customFormat="1" ht="14.1" customHeight="1">
      <c r="A3" s="103" t="str">
        <f>'[1]1b'!A3</f>
        <v>First Quarter 2012 to Fourth Quarter 2013</v>
      </c>
      <c r="B3" s="28"/>
      <c r="C3" s="28"/>
      <c r="D3" s="28"/>
      <c r="E3" s="28"/>
      <c r="F3" s="28"/>
      <c r="G3" s="28"/>
      <c r="H3" s="28"/>
      <c r="I3" s="28"/>
      <c r="J3" s="28"/>
      <c r="K3" s="28"/>
      <c r="L3" s="28"/>
      <c r="M3" s="28"/>
      <c r="P3" s="102"/>
      <c r="Q3" s="101"/>
    </row>
    <row r="4" spans="1:26" s="23" customFormat="1" ht="14.1" customHeight="1">
      <c r="A4" s="100" t="s">
        <v>31</v>
      </c>
      <c r="B4" s="28"/>
      <c r="C4" s="28"/>
      <c r="D4" s="28"/>
      <c r="E4" s="28"/>
      <c r="F4" s="28"/>
      <c r="G4" s="28"/>
      <c r="H4" s="28"/>
      <c r="I4" s="28"/>
      <c r="J4" s="28"/>
      <c r="K4" s="28"/>
      <c r="L4" s="28"/>
      <c r="M4" s="28"/>
    </row>
    <row r="5" spans="1:26" s="23" customFormat="1" ht="9" customHeight="1" thickBot="1">
      <c r="A5" s="28"/>
      <c r="B5" s="28"/>
      <c r="C5" s="28"/>
      <c r="D5" s="28"/>
      <c r="E5" s="28"/>
      <c r="F5" s="28"/>
      <c r="G5" s="28"/>
      <c r="H5" s="28"/>
      <c r="I5" s="28"/>
      <c r="J5" s="28"/>
      <c r="K5" s="28"/>
      <c r="L5" s="28"/>
      <c r="M5" s="28"/>
    </row>
    <row r="6" spans="1:26" s="23" customFormat="1">
      <c r="A6" s="99"/>
      <c r="B6" s="98" t="s">
        <v>30</v>
      </c>
      <c r="C6" s="97"/>
      <c r="D6" s="97"/>
      <c r="E6" s="97"/>
      <c r="F6" s="97"/>
      <c r="G6" s="97"/>
      <c r="H6" s="97"/>
      <c r="I6" s="97"/>
      <c r="J6" s="97"/>
      <c r="K6" s="96"/>
      <c r="L6" s="95" t="str">
        <f>'[1]1b'!L6:L8</f>
        <v>Percent to Total Q4 2013</v>
      </c>
      <c r="M6" s="94" t="str">
        <f>'[1]1b'!M6:M8</f>
        <v>Growth Rate
Q4 2012  - Q4 2013</v>
      </c>
    </row>
    <row r="7" spans="1:26" s="23" customFormat="1">
      <c r="A7" s="93" t="s">
        <v>29</v>
      </c>
      <c r="B7" s="92">
        <f>'[1]1b'!B7:F7</f>
        <v>2012</v>
      </c>
      <c r="C7" s="91"/>
      <c r="D7" s="91"/>
      <c r="E7" s="91"/>
      <c r="F7" s="90"/>
      <c r="G7" s="92">
        <f>'[1]1b'!G7:K7</f>
        <v>2013</v>
      </c>
      <c r="H7" s="91"/>
      <c r="I7" s="91"/>
      <c r="J7" s="91"/>
      <c r="K7" s="90"/>
      <c r="L7" s="89"/>
      <c r="M7" s="88"/>
      <c r="O7" s="23" t="s">
        <v>3</v>
      </c>
      <c r="P7" s="81">
        <f>SUM(P10:P30)</f>
        <v>131959.27024458876</v>
      </c>
    </row>
    <row r="8" spans="1:26" s="23" customFormat="1" ht="15" thickBot="1">
      <c r="A8" s="87"/>
      <c r="B8" s="86" t="str">
        <f>'[1]1b'!B8</f>
        <v>Q1</v>
      </c>
      <c r="C8" s="85" t="str">
        <f>'[1]1b'!C8</f>
        <v>Q2</v>
      </c>
      <c r="D8" s="85" t="str">
        <f>'[1]1b'!D8</f>
        <v>Q3</v>
      </c>
      <c r="E8" s="85" t="str">
        <f>'[1]1b'!E8</f>
        <v>Q4</v>
      </c>
      <c r="F8" s="85" t="s">
        <v>3</v>
      </c>
      <c r="G8" s="84" t="s">
        <v>28</v>
      </c>
      <c r="H8" s="84" t="s">
        <v>27</v>
      </c>
      <c r="I8" s="84" t="s">
        <v>26</v>
      </c>
      <c r="J8" s="84" t="s">
        <v>25</v>
      </c>
      <c r="K8" s="84" t="s">
        <v>3</v>
      </c>
      <c r="L8" s="83"/>
      <c r="M8" s="82"/>
      <c r="O8" s="23" t="s">
        <v>4</v>
      </c>
      <c r="P8" s="81">
        <f>J30</f>
        <v>5280.6831282896892</v>
      </c>
    </row>
    <row r="9" spans="1:26" s="23" customFormat="1" ht="5.0999999999999996" customHeight="1">
      <c r="A9" s="80"/>
      <c r="B9" s="79"/>
      <c r="C9" s="79"/>
      <c r="D9" s="79"/>
      <c r="E9" s="79"/>
      <c r="F9" s="79"/>
      <c r="G9" s="79"/>
      <c r="H9" s="79"/>
      <c r="I9" s="79"/>
      <c r="J9" s="79"/>
      <c r="K9" s="79"/>
      <c r="L9" s="78"/>
      <c r="M9" s="77"/>
    </row>
    <row r="10" spans="1:26" s="23" customFormat="1" ht="15" customHeight="1">
      <c r="A10" s="8" t="s">
        <v>20</v>
      </c>
      <c r="B10" s="63">
        <v>447.18884711600003</v>
      </c>
      <c r="C10" s="63">
        <v>124.38198105648</v>
      </c>
      <c r="D10" s="63">
        <v>96.151090629999999</v>
      </c>
      <c r="E10" s="63">
        <v>483.7908038266969</v>
      </c>
      <c r="F10" s="41">
        <f>SUM(B10:E10)</f>
        <v>1151.512722629177</v>
      </c>
      <c r="G10" s="57">
        <v>435.28167751679996</v>
      </c>
      <c r="H10" s="57">
        <v>1945.7705109471999</v>
      </c>
      <c r="I10" s="57">
        <v>99.6000679797</v>
      </c>
      <c r="J10" s="36">
        <v>2001.7433811307949</v>
      </c>
      <c r="K10" s="41">
        <f>SUM(G10:J10)</f>
        <v>4482.3956375744947</v>
      </c>
      <c r="L10" s="25">
        <f>(J10/$J$31)*100</f>
        <v>1.5169403236472356</v>
      </c>
      <c r="M10" s="25">
        <f>IFERROR((J10/E10-1)*100,"-")</f>
        <v>313.76218094626233</v>
      </c>
      <c r="N10" s="23">
        <f>RANK(L10,$L$10:$L$30,0)</f>
        <v>11</v>
      </c>
      <c r="O10" s="49" t="s">
        <v>24</v>
      </c>
      <c r="P10" s="48">
        <f>VLOOKUP(O10,$A$10:$J$30,10,FALSE)</f>
        <v>46141.706108676204</v>
      </c>
      <c r="Q10" s="37">
        <f>P10/$P$7</f>
        <v>0.34966627220013996</v>
      </c>
      <c r="S10" s="69" t="str">
        <f>O10</f>
        <v>British Virgin Islands</v>
      </c>
      <c r="T10" s="34">
        <f>P10</f>
        <v>46141.706108676204</v>
      </c>
      <c r="U10" s="37">
        <f>T10/$P$7</f>
        <v>0.34966627220013996</v>
      </c>
      <c r="W10" s="35">
        <f>P10/1000</f>
        <v>46.141706108676203</v>
      </c>
      <c r="Y10" s="23">
        <f>SUM(T10:T12)</f>
        <v>89963.72163795981</v>
      </c>
      <c r="Z10" s="23">
        <f>Y10/1000</f>
        <v>89.963721637959807</v>
      </c>
    </row>
    <row r="11" spans="1:26" s="23" customFormat="1" ht="15" customHeight="1">
      <c r="A11" s="67" t="s">
        <v>24</v>
      </c>
      <c r="B11" s="66">
        <v>58.769927000000003</v>
      </c>
      <c r="C11" s="66">
        <v>18.436979910829997</v>
      </c>
      <c r="D11" s="66">
        <v>512.89419999999996</v>
      </c>
      <c r="E11" s="66">
        <v>3131.5606697353492</v>
      </c>
      <c r="F11" s="64">
        <f>SUM(B11:E11)</f>
        <v>3721.6617766461791</v>
      </c>
      <c r="G11" s="48">
        <v>35270.915206827602</v>
      </c>
      <c r="H11" s="48">
        <v>1073.4346808550001</v>
      </c>
      <c r="I11" s="48">
        <v>10294.8236980494</v>
      </c>
      <c r="J11" s="48">
        <v>46141.706108676204</v>
      </c>
      <c r="K11" s="51">
        <f>SUM(G11:J11)</f>
        <v>92780.879694408213</v>
      </c>
      <c r="L11" s="61">
        <f>(J11/$J$31)*100</f>
        <v>34.966627220013997</v>
      </c>
      <c r="M11" s="50">
        <f>IFERROR((J11/E11-1)*100,"-")</f>
        <v>1373.4412318626955</v>
      </c>
      <c r="N11" s="23">
        <f>RANK(L11,$L$10:$L$30,0)</f>
        <v>1</v>
      </c>
      <c r="O11" s="49" t="s">
        <v>19</v>
      </c>
      <c r="P11" s="48">
        <f>VLOOKUP(O11,$A$10:$J$30,10,FALSE)</f>
        <v>29377.065693611192</v>
      </c>
      <c r="Q11" s="37">
        <f>P11/$P$7</f>
        <v>0.22262222001652707</v>
      </c>
      <c r="S11" s="69" t="str">
        <f>O11</f>
        <v>Japan</v>
      </c>
      <c r="T11" s="34">
        <f>P11</f>
        <v>29377.065693611192</v>
      </c>
      <c r="U11" s="37">
        <f>T11/$P$7</f>
        <v>0.22262222001652707</v>
      </c>
      <c r="W11" s="23">
        <f>T11/1000</f>
        <v>29.377065693611193</v>
      </c>
    </row>
    <row r="12" spans="1:26" s="23" customFormat="1" ht="15" customHeight="1">
      <c r="A12" s="8" t="s">
        <v>21</v>
      </c>
      <c r="B12" s="63">
        <v>115.0927784</v>
      </c>
      <c r="C12" s="63">
        <v>164.59536402999998</v>
      </c>
      <c r="D12" s="63">
        <v>114.48650000000001</v>
      </c>
      <c r="E12" s="63">
        <v>562.17129680215987</v>
      </c>
      <c r="F12" s="41">
        <f>SUM(B12:E12)</f>
        <v>956.34593923215982</v>
      </c>
      <c r="G12" s="57">
        <v>11.1462162</v>
      </c>
      <c r="H12" s="57">
        <v>120.88393087649999</v>
      </c>
      <c r="I12" s="57">
        <v>381.31931295020001</v>
      </c>
      <c r="J12" s="70">
        <v>2207.9559977720091</v>
      </c>
      <c r="K12" s="41">
        <f>SUM(G12:J12)</f>
        <v>2721.3054577987091</v>
      </c>
      <c r="L12" s="25">
        <f>(J12/$J$31)*100</f>
        <v>1.6732102213656723</v>
      </c>
      <c r="M12" s="25">
        <f>IFERROR((J12/E12-1)*100,"-")</f>
        <v>292.75502152665689</v>
      </c>
      <c r="N12" s="23">
        <f>RANK(L12,$L$10:$L$30,0)</f>
        <v>10</v>
      </c>
      <c r="O12" s="49" t="s">
        <v>16</v>
      </c>
      <c r="P12" s="48">
        <f>VLOOKUP(O12,$A$10:$J$30,10,FALSE)</f>
        <v>14444.949835672407</v>
      </c>
      <c r="Q12" s="37">
        <f>P12/$P$7</f>
        <v>0.10946521459915963</v>
      </c>
      <c r="S12" s="69" t="str">
        <f>O12</f>
        <v>Netherlands</v>
      </c>
      <c r="T12" s="34">
        <f>P12</f>
        <v>14444.949835672407</v>
      </c>
      <c r="U12" s="37">
        <f>T12/$P$7</f>
        <v>0.10946521459915963</v>
      </c>
      <c r="W12" s="35">
        <f>T12/1000</f>
        <v>14.444949835672407</v>
      </c>
    </row>
    <row r="13" spans="1:26" s="23" customFormat="1" ht="15" customHeight="1">
      <c r="A13" s="67" t="s">
        <v>23</v>
      </c>
      <c r="B13" s="66">
        <v>156.70660750000002</v>
      </c>
      <c r="C13" s="66">
        <v>203.78800000000001</v>
      </c>
      <c r="D13" s="66">
        <v>4833.5999999999995</v>
      </c>
      <c r="E13" s="66">
        <v>1824.6918984127674</v>
      </c>
      <c r="F13" s="64">
        <f>SUM(B13:E13)</f>
        <v>7018.7865059127671</v>
      </c>
      <c r="G13" s="48">
        <v>0</v>
      </c>
      <c r="H13" s="48">
        <v>0</v>
      </c>
      <c r="I13" s="48">
        <v>34.077430316000004</v>
      </c>
      <c r="J13" s="48">
        <v>7264.4130856080037</v>
      </c>
      <c r="K13" s="51">
        <f>SUM(G13:J13)</f>
        <v>7298.4905159240034</v>
      </c>
      <c r="L13" s="61">
        <f>(J13/$J$31)*100</f>
        <v>5.5050418755296917</v>
      </c>
      <c r="M13" s="50">
        <f>IFERROR((J13/E13-1)*100,"-")</f>
        <v>298.11724335089394</v>
      </c>
      <c r="N13" s="23">
        <f>RANK(L13,$L$10:$L$30,0)</f>
        <v>5</v>
      </c>
      <c r="O13" s="49" t="s">
        <v>6</v>
      </c>
      <c r="P13" s="48">
        <f>VLOOKUP(O13,$A$10:$J$30,10,FALSE)</f>
        <v>7964.3633667499425</v>
      </c>
      <c r="Q13" s="37">
        <f>P13/$P$7</f>
        <v>6.0354709085522068E-2</v>
      </c>
      <c r="S13" s="69" t="str">
        <f>O13</f>
        <v>USA</v>
      </c>
      <c r="T13" s="34">
        <f>P13</f>
        <v>7964.3633667499425</v>
      </c>
      <c r="U13" s="37">
        <f>T13/$P$7</f>
        <v>6.0354709085522068E-2</v>
      </c>
    </row>
    <row r="14" spans="1:26" s="23" customFormat="1" ht="28.5" customHeight="1">
      <c r="A14" s="76" t="s">
        <v>17</v>
      </c>
      <c r="B14" s="63">
        <v>249.33844164000001</v>
      </c>
      <c r="C14" s="63">
        <v>143.2926788282</v>
      </c>
      <c r="D14" s="63">
        <v>880.39884399999983</v>
      </c>
      <c r="E14" s="63">
        <v>715.29094739851473</v>
      </c>
      <c r="F14" s="41">
        <f>SUM(B14:E14)</f>
        <v>1988.3209118667146</v>
      </c>
      <c r="G14" s="74">
        <v>126.4673440835812</v>
      </c>
      <c r="H14" s="75">
        <v>119.0697135676</v>
      </c>
      <c r="I14" s="74">
        <v>303.33525325339991</v>
      </c>
      <c r="J14" s="73">
        <v>692.06608164597412</v>
      </c>
      <c r="K14" s="41">
        <f>SUM(G14:J14)</f>
        <v>1240.9383925505554</v>
      </c>
      <c r="L14" s="25">
        <f>(J14/$J$31)*100</f>
        <v>0.52445431106372287</v>
      </c>
      <c r="M14" s="25">
        <f>IFERROR((J14/E14-1)*100,"-")</f>
        <v>-3.2469117408808978</v>
      </c>
      <c r="N14" s="23">
        <f>RANK(L14,$L$10:$L$30,0)</f>
        <v>14</v>
      </c>
      <c r="O14" s="49" t="s">
        <v>23</v>
      </c>
      <c r="P14" s="48">
        <f>VLOOKUP(O14,$A$10:$J$30,10,FALSE)</f>
        <v>7264.4130856080037</v>
      </c>
      <c r="Q14" s="37">
        <f>P14/$P$7</f>
        <v>5.5050418755296919E-2</v>
      </c>
      <c r="S14" s="69" t="str">
        <f>O14</f>
        <v>Cayman Islands</v>
      </c>
      <c r="T14" s="34">
        <f>P14</f>
        <v>7264.4130856080037</v>
      </c>
      <c r="U14" s="37">
        <f>T14/$P$7</f>
        <v>5.5050418755296919E-2</v>
      </c>
    </row>
    <row r="15" spans="1:26" s="23" customFormat="1" ht="15" customHeight="1">
      <c r="A15" s="67" t="s">
        <v>15</v>
      </c>
      <c r="B15" s="66">
        <v>0</v>
      </c>
      <c r="C15" s="66">
        <v>0</v>
      </c>
      <c r="D15" s="66">
        <v>0</v>
      </c>
      <c r="E15" s="66">
        <v>327.90226003685558</v>
      </c>
      <c r="F15" s="64">
        <f>SUM(B15:E15)</f>
        <v>327.90226003685558</v>
      </c>
      <c r="G15" s="48">
        <v>8.1282774999999994</v>
      </c>
      <c r="H15" s="48">
        <v>7.0680959999999994E-5</v>
      </c>
      <c r="I15" s="48">
        <v>0</v>
      </c>
      <c r="J15" s="48">
        <v>599.03275234090006</v>
      </c>
      <c r="K15" s="51">
        <f>SUM(G15:J15)</f>
        <v>607.16110052186002</v>
      </c>
      <c r="L15" s="61">
        <f>(J15/$J$31)*100</f>
        <v>0.45395276226564651</v>
      </c>
      <c r="M15" s="50">
        <f>IFERROR((J15/E15-1)*100,"-")</f>
        <v>82.686374980632934</v>
      </c>
      <c r="N15" s="23">
        <f>RANK(L15,$L$10:$L$30,0)</f>
        <v>15</v>
      </c>
      <c r="O15" s="49" t="s">
        <v>14</v>
      </c>
      <c r="P15" s="48">
        <f>VLOOKUP(O15,$A$10:$J$30,10,FALSE)</f>
        <v>4939.1110125154819</v>
      </c>
      <c r="Q15" s="37">
        <f>P15/$P$7</f>
        <v>3.7429056733647853E-2</v>
      </c>
      <c r="S15" s="69" t="str">
        <f>O15</f>
        <v>Singapore</v>
      </c>
      <c r="T15" s="34">
        <f>P15</f>
        <v>4939.1110125154819</v>
      </c>
      <c r="U15" s="37">
        <f>T15/$P$7</f>
        <v>3.7429056733647853E-2</v>
      </c>
    </row>
    <row r="16" spans="1:26" s="23" customFormat="1" ht="15" customHeight="1">
      <c r="A16" s="8" t="s">
        <v>9</v>
      </c>
      <c r="B16" s="63">
        <v>0</v>
      </c>
      <c r="C16" s="63">
        <v>6.8459276431999996</v>
      </c>
      <c r="D16" s="72">
        <v>15.6</v>
      </c>
      <c r="E16" s="63">
        <v>1333.073900552097</v>
      </c>
      <c r="F16" s="41">
        <f>SUM(B16:E16)</f>
        <v>1355.5198281952971</v>
      </c>
      <c r="G16" s="57">
        <v>96.337975772467999</v>
      </c>
      <c r="H16" s="57">
        <v>30.224885400000005</v>
      </c>
      <c r="I16" s="57">
        <v>1.2183930000000001E-3</v>
      </c>
      <c r="J16" s="70">
        <v>253.21589163358263</v>
      </c>
      <c r="K16" s="41">
        <f>SUM(G16:J16)</f>
        <v>379.77997119905064</v>
      </c>
      <c r="L16" s="25">
        <f>(J16/$J$31)*100</f>
        <v>0.19188943009781934</v>
      </c>
      <c r="M16" s="25">
        <f>IFERROR((J16/E16-1)*100,"-")</f>
        <v>-81.005112205053862</v>
      </c>
      <c r="N16" s="23">
        <f>RANK(L16,$L$10:$L$30,0)</f>
        <v>18</v>
      </c>
      <c r="O16" s="49" t="s">
        <v>18</v>
      </c>
      <c r="P16" s="48">
        <f>VLOOKUP(O16,$A$10:$J$30,10,FALSE)</f>
        <v>4209.2093740990267</v>
      </c>
      <c r="Q16" s="37">
        <f>P16/$P$7</f>
        <v>3.1897792146752445E-2</v>
      </c>
      <c r="S16" s="69" t="str">
        <f>O16</f>
        <v>Korea</v>
      </c>
      <c r="T16" s="34">
        <f>P16</f>
        <v>4209.2093740990267</v>
      </c>
      <c r="U16" s="37">
        <f>T16/$P$7</f>
        <v>3.1897792146752445E-2</v>
      </c>
    </row>
    <row r="17" spans="1:21" s="23" customFormat="1" ht="15" customHeight="1">
      <c r="A17" s="67" t="s">
        <v>22</v>
      </c>
      <c r="B17" s="66">
        <v>57.073230220199996</v>
      </c>
      <c r="C17" s="66">
        <v>68</v>
      </c>
      <c r="D17" s="71">
        <v>546.71699999999998</v>
      </c>
      <c r="E17" s="66">
        <v>1240.046230088228</v>
      </c>
      <c r="F17" s="64">
        <f>SUM(B17:E17)</f>
        <v>1911.8364603084278</v>
      </c>
      <c r="G17" s="48">
        <v>1.3143103500000002</v>
      </c>
      <c r="H17" s="48">
        <v>16.633034756499999</v>
      </c>
      <c r="I17" s="48">
        <v>28.605551026100002</v>
      </c>
      <c r="J17" s="48">
        <v>2999.7228415749719</v>
      </c>
      <c r="K17" s="51">
        <f>SUM(G17:J17)</f>
        <v>3046.2757377075718</v>
      </c>
      <c r="L17" s="61">
        <f>(J17/$J$31)*100</f>
        <v>2.2732187257590426</v>
      </c>
      <c r="M17" s="50">
        <f>IFERROR((J17/E17-1)*100,"-")</f>
        <v>141.90411363627504</v>
      </c>
      <c r="N17" s="23">
        <f>RANK(L17,$L$10:$L$30,0)</f>
        <v>9</v>
      </c>
      <c r="O17" s="49" t="s">
        <v>22</v>
      </c>
      <c r="P17" s="48">
        <f>VLOOKUP(O17,$A$10:$J$30,10,FALSE)</f>
        <v>2999.7228415749719</v>
      </c>
      <c r="Q17" s="37">
        <f>P17/$P$7</f>
        <v>2.2732187257590426E-2</v>
      </c>
      <c r="S17" s="69" t="str">
        <f>O17</f>
        <v>Germany</v>
      </c>
      <c r="T17" s="34">
        <f>P17</f>
        <v>2999.7228415749719</v>
      </c>
      <c r="U17" s="37">
        <f>T17/$P$7</f>
        <v>2.2732187257590426E-2</v>
      </c>
    </row>
    <row r="18" spans="1:21" s="23" customFormat="1" ht="15" customHeight="1">
      <c r="A18" s="8" t="s">
        <v>13</v>
      </c>
      <c r="B18" s="63">
        <v>285.62235750000002</v>
      </c>
      <c r="C18" s="63">
        <v>97.546178400000002</v>
      </c>
      <c r="D18" s="63">
        <v>530.44100000000003</v>
      </c>
      <c r="E18" s="63">
        <v>347.61030245452417</v>
      </c>
      <c r="F18" s="41">
        <f>SUM(B18:E18)</f>
        <v>1261.2198383545242</v>
      </c>
      <c r="G18" s="57">
        <v>55.217946265000009</v>
      </c>
      <c r="H18" s="57">
        <v>31.139965875000001</v>
      </c>
      <c r="I18" s="57">
        <v>2.181</v>
      </c>
      <c r="J18" s="70">
        <v>495.83794666261639</v>
      </c>
      <c r="K18" s="41">
        <f>SUM(G18:J18)</f>
        <v>584.37685880261643</v>
      </c>
      <c r="L18" s="25">
        <f>(J18/$J$31)*100</f>
        <v>0.37575074926041369</v>
      </c>
      <c r="M18" s="25">
        <f>IFERROR((J18/E18-1)*100,"-")</f>
        <v>42.641901911835298</v>
      </c>
      <c r="N18" s="23">
        <f>RANK(L18,$L$10:$L$30,0)</f>
        <v>16</v>
      </c>
      <c r="O18" s="49" t="s">
        <v>21</v>
      </c>
      <c r="P18" s="48">
        <f>VLOOKUP(O18,$A$10:$J$30,10,FALSE)</f>
        <v>2207.9559977720091</v>
      </c>
      <c r="Q18" s="37">
        <f>P18/$P$7</f>
        <v>1.6732102213656723E-2</v>
      </c>
      <c r="S18" s="69" t="str">
        <f>O18</f>
        <v>Canada</v>
      </c>
      <c r="T18" s="34">
        <f>P18</f>
        <v>2207.9559977720091</v>
      </c>
      <c r="U18" s="37">
        <f>T18/$P$7</f>
        <v>1.6732102213656723E-2</v>
      </c>
    </row>
    <row r="19" spans="1:21" s="23" customFormat="1" ht="15" customHeight="1">
      <c r="A19" s="67" t="s">
        <v>11</v>
      </c>
      <c r="B19" s="66">
        <v>6.7500874564000002</v>
      </c>
      <c r="C19" s="66">
        <v>1.5291745120000002E-5</v>
      </c>
      <c r="D19" s="66">
        <v>52.109049999999996</v>
      </c>
      <c r="E19" s="68">
        <v>45.535394572996154</v>
      </c>
      <c r="F19" s="64">
        <f>SUM(B19:E19)</f>
        <v>104.39454732114126</v>
      </c>
      <c r="G19" s="48">
        <v>76.752493499244025</v>
      </c>
      <c r="H19" s="48">
        <v>2.1988238983999997</v>
      </c>
      <c r="I19" s="48">
        <v>114.43698472995001</v>
      </c>
      <c r="J19" s="48">
        <v>390.3189880745914</v>
      </c>
      <c r="K19" s="51">
        <f>SUM(G19:J19)</f>
        <v>583.7072902021855</v>
      </c>
      <c r="L19" s="61">
        <f>(J19/$J$31)*100</f>
        <v>0.29578747090001978</v>
      </c>
      <c r="M19" s="50">
        <f>IFERROR((J19/E19-1)*100,"-")</f>
        <v>757.17712942815308</v>
      </c>
      <c r="N19" s="23">
        <f>RANK(L19,$L$10:$L$30,0)</f>
        <v>17</v>
      </c>
      <c r="O19" s="49" t="s">
        <v>20</v>
      </c>
      <c r="P19" s="48">
        <f>VLOOKUP(O19,$A$10:$J$30,10,FALSE)</f>
        <v>2001.7433811307949</v>
      </c>
      <c r="Q19" s="37">
        <f>P19/$P$7</f>
        <v>1.5169403236472355E-2</v>
      </c>
      <c r="S19" s="69" t="str">
        <f>O19</f>
        <v>Australia</v>
      </c>
      <c r="T19" s="34">
        <f>P19</f>
        <v>2001.7433811307949</v>
      </c>
      <c r="U19" s="37">
        <f>T19/$P$7</f>
        <v>1.5169403236472355E-2</v>
      </c>
    </row>
    <row r="20" spans="1:21" s="23" customFormat="1" ht="15" customHeight="1">
      <c r="A20" s="8" t="s">
        <v>19</v>
      </c>
      <c r="B20" s="63">
        <v>4912.735925822999</v>
      </c>
      <c r="C20" s="63">
        <v>9011.7035324274566</v>
      </c>
      <c r="D20" s="63">
        <v>4205.2241290360007</v>
      </c>
      <c r="E20" s="59">
        <v>50907.337525555246</v>
      </c>
      <c r="F20" s="41">
        <f>SUM(B20:E20)</f>
        <v>69037.00111284171</v>
      </c>
      <c r="G20" s="57">
        <v>5228.5138775087298</v>
      </c>
      <c r="H20" s="57">
        <v>4235.2336539015305</v>
      </c>
      <c r="I20" s="57">
        <v>5943.5956130924715</v>
      </c>
      <c r="J20" s="70">
        <v>29377.065693611192</v>
      </c>
      <c r="K20" s="41">
        <f>SUM(G20:J20)</f>
        <v>44784.408838113923</v>
      </c>
      <c r="L20" s="25">
        <f>(J20/$J$31)*100</f>
        <v>22.262222001652706</v>
      </c>
      <c r="M20" s="25">
        <f>IFERROR((J20/E20-1)*100,"-")</f>
        <v>-42.293062019077219</v>
      </c>
      <c r="N20" s="23">
        <f>RANK(L20,$L$10:$L$30,0)</f>
        <v>2</v>
      </c>
      <c r="O20" s="49" t="s">
        <v>12</v>
      </c>
      <c r="P20" s="48">
        <f>VLOOKUP(O20,$A$10:$J$30,10,FALSE)</f>
        <v>1688.4134292681169</v>
      </c>
      <c r="Q20" s="37">
        <f>P20/$P$7</f>
        <v>1.2794958824329765E-2</v>
      </c>
      <c r="S20" s="69" t="str">
        <f>O20</f>
        <v>Taiwan</v>
      </c>
      <c r="T20" s="34">
        <f>P20</f>
        <v>1688.4134292681169</v>
      </c>
      <c r="U20" s="37">
        <f>T20/$P$7</f>
        <v>1.2794958824329765E-2</v>
      </c>
    </row>
    <row r="21" spans="1:21" s="23" customFormat="1" ht="15" customHeight="1">
      <c r="A21" s="67" t="s">
        <v>18</v>
      </c>
      <c r="B21" s="66">
        <v>1293.3350025964401</v>
      </c>
      <c r="C21" s="66">
        <v>656.88231150000001</v>
      </c>
      <c r="D21" s="66">
        <v>132.94236619999998</v>
      </c>
      <c r="E21" s="68">
        <v>7711.8445851313045</v>
      </c>
      <c r="F21" s="64">
        <f>SUM(B21:E21)</f>
        <v>9795.004265427744</v>
      </c>
      <c r="G21" s="48">
        <v>329.18154028938</v>
      </c>
      <c r="H21" s="48">
        <v>1398.7440055062202</v>
      </c>
      <c r="I21" s="48">
        <v>2590.1801142915597</v>
      </c>
      <c r="J21" s="48">
        <v>4209.2093740990267</v>
      </c>
      <c r="K21" s="51">
        <f>SUM(G21:J21)</f>
        <v>8527.3150341861874</v>
      </c>
      <c r="L21" s="61">
        <f>(J21/$J$31)*100</f>
        <v>3.1897792146752444</v>
      </c>
      <c r="M21" s="50">
        <f>IFERROR((J21/E21-1)*100,"-")</f>
        <v>-45.418902992229334</v>
      </c>
      <c r="N21" s="23">
        <f>RANK(L21,$L$10:$L$30,0)</f>
        <v>8</v>
      </c>
      <c r="O21" s="49" t="s">
        <v>8</v>
      </c>
      <c r="P21" s="48">
        <f>VLOOKUP(O21,$A$10:$J$30,10,FALSE)</f>
        <v>755.31969067765431</v>
      </c>
      <c r="Q21" s="37">
        <f>P21/$P$7</f>
        <v>5.7238850235959652E-3</v>
      </c>
      <c r="S21" s="8" t="s">
        <v>4</v>
      </c>
      <c r="T21" s="34">
        <f>SUM(P21:P30)</f>
        <v>8720.6161179105984</v>
      </c>
      <c r="U21" s="37">
        <f>T21/$P$7</f>
        <v>6.6085664930904731E-2</v>
      </c>
    </row>
    <row r="22" spans="1:21" s="23" customFormat="1" ht="15" customHeight="1">
      <c r="A22" s="8" t="s">
        <v>7</v>
      </c>
      <c r="B22" s="63">
        <v>30.265168000000003</v>
      </c>
      <c r="C22" s="63">
        <v>1.4000294432</v>
      </c>
      <c r="D22" s="63">
        <v>1250.955647</v>
      </c>
      <c r="E22" s="59">
        <v>316.20784797400086</v>
      </c>
      <c r="F22" s="41">
        <f>SUM(B22:E22)</f>
        <v>1598.8286924172007</v>
      </c>
      <c r="G22" s="57"/>
      <c r="H22" s="57">
        <v>318.27987209740002</v>
      </c>
      <c r="I22" s="57">
        <v>460.06452487320001</v>
      </c>
      <c r="J22" s="36">
        <v>83.625195937094929</v>
      </c>
      <c r="K22" s="41">
        <f>SUM(G22:J22)</f>
        <v>861.96959290769496</v>
      </c>
      <c r="L22" s="25">
        <f>(J22/$J$31)*100</f>
        <v>6.3371975142098164E-2</v>
      </c>
      <c r="M22" s="25">
        <f>IFERROR((J22/E22-1)*100,"-")</f>
        <v>-73.553725350937299</v>
      </c>
      <c r="N22" s="23">
        <f>RANK(L22,$L$10:$L$30,0)</f>
        <v>20</v>
      </c>
      <c r="O22" s="49" t="s">
        <v>17</v>
      </c>
      <c r="P22" s="48">
        <f>VLOOKUP(O22,$A$10:$J$30,10,FALSE)</f>
        <v>692.06608164597412</v>
      </c>
      <c r="Q22" s="37">
        <f>P22/$P$7</f>
        <v>5.2445431106372285E-3</v>
      </c>
      <c r="T22" s="34">
        <f>SUM(T10:T21)</f>
        <v>131959.27024458873</v>
      </c>
      <c r="U22" s="23">
        <f>T22/$P$7</f>
        <v>0.99999999999999978</v>
      </c>
    </row>
    <row r="23" spans="1:21" s="23" customFormat="1" ht="15" customHeight="1">
      <c r="A23" s="67" t="s">
        <v>16</v>
      </c>
      <c r="B23" s="66">
        <v>2318.0290296448002</v>
      </c>
      <c r="C23" s="66">
        <v>25.478734876000001</v>
      </c>
      <c r="D23" s="66">
        <v>1510.7634500000001</v>
      </c>
      <c r="E23" s="68">
        <v>100888.99269128253</v>
      </c>
      <c r="F23" s="64">
        <f>SUM(B23:E23)</f>
        <v>104743.26390580334</v>
      </c>
      <c r="G23" s="48">
        <v>2163.9068013475999</v>
      </c>
      <c r="H23" s="48">
        <v>3830.2027309937998</v>
      </c>
      <c r="I23" s="48">
        <v>4368.6623195881402</v>
      </c>
      <c r="J23" s="48">
        <v>14444.949835672407</v>
      </c>
      <c r="K23" s="51">
        <f>SUM(G23:J23)</f>
        <v>24807.721687601945</v>
      </c>
      <c r="L23" s="61">
        <f>(J23/$J$31)*100</f>
        <v>10.946521459915964</v>
      </c>
      <c r="M23" s="50">
        <f>IFERROR((J23/E23-1)*100,"-")</f>
        <v>-85.682333175955534</v>
      </c>
      <c r="N23" s="23">
        <f>RANK(L23,$L$10:$L$30,0)</f>
        <v>3</v>
      </c>
      <c r="O23" s="49" t="s">
        <v>15</v>
      </c>
      <c r="P23" s="48">
        <f>VLOOKUP(O23,$A$10:$J$30,10,FALSE)</f>
        <v>599.03275234090006</v>
      </c>
      <c r="Q23" s="37">
        <f>P23/$P$7</f>
        <v>4.5395276226564652E-3</v>
      </c>
    </row>
    <row r="24" spans="1:21" s="23" customFormat="1" ht="15" customHeight="1">
      <c r="A24" s="8" t="s">
        <v>14</v>
      </c>
      <c r="B24" s="63">
        <v>256.76312233100003</v>
      </c>
      <c r="C24" s="63">
        <v>649.44319274180009</v>
      </c>
      <c r="D24" s="63">
        <v>1309.66418888</v>
      </c>
      <c r="E24" s="59">
        <v>10735.699121518515</v>
      </c>
      <c r="F24" s="41">
        <f>SUM(B24:E24)</f>
        <v>12951.569625471315</v>
      </c>
      <c r="G24" s="57">
        <v>870.04016835152004</v>
      </c>
      <c r="H24" s="57">
        <v>580.21062269363006</v>
      </c>
      <c r="I24" s="57">
        <v>2852.7118131255893</v>
      </c>
      <c r="J24" s="36">
        <v>4939.1110125154819</v>
      </c>
      <c r="K24" s="41">
        <f>SUM(G24:J24)</f>
        <v>9242.0736166862225</v>
      </c>
      <c r="L24" s="25">
        <f>(J24/$J$31)*100</f>
        <v>3.7429056733647852</v>
      </c>
      <c r="M24" s="25">
        <f>IFERROR((J24/E24-1)*100,"-")</f>
        <v>-53.993578279260987</v>
      </c>
      <c r="N24" s="23">
        <f>RANK(L24,$L$10:$L$30,0)</f>
        <v>7</v>
      </c>
      <c r="O24" s="49" t="s">
        <v>10</v>
      </c>
      <c r="P24" s="48">
        <f>VLOOKUP(O24,$A$10:$J$30,10,FALSE)</f>
        <v>88.50468903557001</v>
      </c>
      <c r="Q24" s="37">
        <f>P24/$P$7</f>
        <v>6.7069701788684537E-4</v>
      </c>
      <c r="U24" s="37"/>
    </row>
    <row r="25" spans="1:21" s="23" customFormat="1" ht="15" customHeight="1">
      <c r="A25" s="67" t="s">
        <v>5</v>
      </c>
      <c r="B25" s="66">
        <v>132.49100000000001</v>
      </c>
      <c r="C25" s="66">
        <v>201.307323784</v>
      </c>
      <c r="D25" s="66">
        <v>20.82</v>
      </c>
      <c r="E25" s="65">
        <v>523.44305722835497</v>
      </c>
      <c r="F25" s="64">
        <f>SUM(B25:E25)</f>
        <v>878.06138101235501</v>
      </c>
      <c r="G25" s="48">
        <v>88.152422266000002</v>
      </c>
      <c r="H25" s="48">
        <v>0</v>
      </c>
      <c r="I25" s="48">
        <v>195.97006200000001</v>
      </c>
      <c r="J25" s="48">
        <v>82.011753612941192</v>
      </c>
      <c r="K25" s="51">
        <f>SUM(G25:J25)</f>
        <v>366.13423787894124</v>
      </c>
      <c r="L25" s="61">
        <f>(J25/$J$31)*100</f>
        <v>6.2149293081820635E-2</v>
      </c>
      <c r="M25" s="50">
        <f>IFERROR((J25/E25-1)*100,"-")</f>
        <v>-84.332249233145689</v>
      </c>
      <c r="N25" s="23">
        <f>RANK(L25,$L$10:$L$30,0)</f>
        <v>21</v>
      </c>
      <c r="O25" s="49" t="s">
        <v>13</v>
      </c>
      <c r="P25" s="48">
        <f>VLOOKUP(O25,$A$10:$J$30,10,FALSE)</f>
        <v>495.83794666261639</v>
      </c>
      <c r="Q25" s="37">
        <f>P25/$P$7</f>
        <v>3.7575074926041369E-3</v>
      </c>
    </row>
    <row r="26" spans="1:21" s="23" customFormat="1" ht="15" customHeight="1">
      <c r="A26" s="8" t="s">
        <v>12</v>
      </c>
      <c r="B26" s="63">
        <v>1544.5662678200001</v>
      </c>
      <c r="C26" s="63">
        <v>88.820182166999999</v>
      </c>
      <c r="D26" s="63">
        <v>35.9435</v>
      </c>
      <c r="E26" s="59">
        <v>802.78934331564278</v>
      </c>
      <c r="F26" s="41">
        <f>SUM(B26:E26)</f>
        <v>2472.1192933026432</v>
      </c>
      <c r="G26" s="57">
        <v>453.45012655099998</v>
      </c>
      <c r="H26" s="57">
        <v>642.82705145500006</v>
      </c>
      <c r="I26" s="57">
        <v>355.55988819199996</v>
      </c>
      <c r="J26" s="36">
        <v>1688.4134292681169</v>
      </c>
      <c r="K26" s="41">
        <f>SUM(G26:J26)</f>
        <v>3140.2504954661172</v>
      </c>
      <c r="L26" s="25">
        <f>(J26/$J$31)*100</f>
        <v>1.2794958824329765</v>
      </c>
      <c r="M26" s="25">
        <f>IFERROR((J26/E26-1)*100,"-")</f>
        <v>110.31836599807257</v>
      </c>
      <c r="N26" s="23">
        <f>RANK(L26,$L$10:$L$30,0)</f>
        <v>12</v>
      </c>
      <c r="O26" s="49" t="s">
        <v>11</v>
      </c>
      <c r="P26" s="48">
        <f>VLOOKUP(O26,$A$10:$J$30,10,FALSE)</f>
        <v>390.3189880745914</v>
      </c>
      <c r="Q26" s="37">
        <f>P26/$P$7</f>
        <v>2.9578747090001976E-3</v>
      </c>
    </row>
    <row r="27" spans="1:21" s="23" customFormat="1" ht="15" customHeight="1">
      <c r="A27" s="55" t="s">
        <v>10</v>
      </c>
      <c r="B27" s="52">
        <v>2281.3070080000002</v>
      </c>
      <c r="C27" s="52">
        <v>1690.0966356660001</v>
      </c>
      <c r="D27" s="52">
        <v>0</v>
      </c>
      <c r="E27" s="53">
        <v>2611.1519464308658</v>
      </c>
      <c r="F27" s="62">
        <f>SUM(B27:E27)</f>
        <v>6582.5555900968666</v>
      </c>
      <c r="G27" s="52">
        <v>2.299E-2</v>
      </c>
      <c r="H27" s="52">
        <v>19.198374999999999</v>
      </c>
      <c r="I27" s="52">
        <v>0</v>
      </c>
      <c r="J27" s="52">
        <v>88.50468903557001</v>
      </c>
      <c r="K27" s="51">
        <f>SUM(G27:J27)</f>
        <v>107.72605403557</v>
      </c>
      <c r="L27" s="61">
        <f>(J27/$J$31)*100</f>
        <v>6.7069701788684544E-2</v>
      </c>
      <c r="M27" s="50">
        <f>IFERROR((J27/E27-1)*100,"-")</f>
        <v>-96.610511726192513</v>
      </c>
      <c r="N27" s="57">
        <v>15.6</v>
      </c>
      <c r="O27" s="49" t="s">
        <v>9</v>
      </c>
      <c r="P27" s="48">
        <f>VLOOKUP(O27,$A$10:$J$30,10,FALSE)</f>
        <v>253.21589163358263</v>
      </c>
      <c r="Q27" s="37">
        <f>P27/$P$7</f>
        <v>1.9188943009781933E-3</v>
      </c>
      <c r="S27" s="35"/>
    </row>
    <row r="28" spans="1:21" s="23" customFormat="1" ht="15" customHeight="1">
      <c r="A28" s="47" t="s">
        <v>8</v>
      </c>
      <c r="B28" s="60">
        <v>997.87373210299995</v>
      </c>
      <c r="C28" s="60">
        <v>473.04845699999998</v>
      </c>
      <c r="D28" s="60">
        <v>433.43503061000001</v>
      </c>
      <c r="E28" s="59">
        <v>4864.4638872281703</v>
      </c>
      <c r="F28" s="58">
        <f>SUM(B28:E28)</f>
        <v>6768.82110694117</v>
      </c>
      <c r="G28" s="57">
        <v>457.92604109106185</v>
      </c>
      <c r="H28" s="57">
        <v>159.11120881919999</v>
      </c>
      <c r="I28" s="57">
        <v>99.18079623540001</v>
      </c>
      <c r="J28" s="36">
        <v>755.31969067765431</v>
      </c>
      <c r="K28" s="41">
        <f>SUM(G28:J28)</f>
        <v>1471.5377368233162</v>
      </c>
      <c r="L28" s="56">
        <f>(J28/$J$31)*100</f>
        <v>0.57238850235959648</v>
      </c>
      <c r="M28" s="25">
        <f>IFERROR((J28/E28-1)*100,"-")</f>
        <v>-84.472704326970671</v>
      </c>
      <c r="N28" s="23">
        <f>RANK(L28,$L$10:$L$30,0)</f>
        <v>13</v>
      </c>
      <c r="O28" s="49" t="s">
        <v>7</v>
      </c>
      <c r="P28" s="48">
        <f>VLOOKUP(O28,$A$10:$J$30,10,FALSE)</f>
        <v>83.625195937094929</v>
      </c>
      <c r="Q28" s="37">
        <f>P28/$P$7</f>
        <v>6.3371975142098168E-4</v>
      </c>
      <c r="T28" s="35"/>
    </row>
    <row r="29" spans="1:21" s="23" customFormat="1" ht="15" customHeight="1">
      <c r="A29" s="55" t="s">
        <v>6</v>
      </c>
      <c r="B29" s="54">
        <v>2113.411780721</v>
      </c>
      <c r="C29" s="54">
        <v>4213.4789699376051</v>
      </c>
      <c r="D29" s="54">
        <v>849.18963699999983</v>
      </c>
      <c r="E29" s="53">
        <v>32820.66328960695</v>
      </c>
      <c r="F29" s="51">
        <f>SUM(B29:E29)</f>
        <v>39996.743677265556</v>
      </c>
      <c r="G29" s="52">
        <v>1128.6047102667001</v>
      </c>
      <c r="H29" s="52">
        <v>43166.13506970436</v>
      </c>
      <c r="I29" s="52">
        <v>3084.5135593261302</v>
      </c>
      <c r="J29" s="52">
        <v>7964.3633667499425</v>
      </c>
      <c r="K29" s="51">
        <f>SUM(G29:J29)</f>
        <v>55343.616706047134</v>
      </c>
      <c r="L29" s="50">
        <f>(J29/$J$31)*100</f>
        <v>6.0354709085522069</v>
      </c>
      <c r="M29" s="50">
        <f>IFERROR((J29/E29-1)*100,"-")</f>
        <v>-75.733691618377634</v>
      </c>
      <c r="N29" s="23">
        <f>RANK(L29,$L$10:$L$30,0)</f>
        <v>4</v>
      </c>
      <c r="O29" s="49" t="s">
        <v>5</v>
      </c>
      <c r="P29" s="48">
        <f>VLOOKUP(O29,$A$10:$J$30,10,FALSE)</f>
        <v>82.011753612941192</v>
      </c>
      <c r="Q29" s="37">
        <f>P29/$P$7</f>
        <v>6.2149293081820633E-4</v>
      </c>
      <c r="S29" s="28"/>
    </row>
    <row r="30" spans="1:21" s="23" customFormat="1" ht="15" customHeight="1" thickBot="1">
      <c r="A30" s="47" t="s">
        <v>4</v>
      </c>
      <c r="B30" s="46">
        <v>1247.705419769205</v>
      </c>
      <c r="C30" s="46">
        <v>4824.7336524051789</v>
      </c>
      <c r="D30" s="46">
        <v>829.36363117999281</v>
      </c>
      <c r="E30" s="45">
        <v>8021.099164140117</v>
      </c>
      <c r="F30" s="44">
        <f>SUM(B30:E30)</f>
        <v>14922.901867494493</v>
      </c>
      <c r="G30" s="43">
        <v>3503.842029100837</v>
      </c>
      <c r="H30" s="43">
        <v>1139.7464540520305</v>
      </c>
      <c r="I30" s="43">
        <v>1711.210397797091</v>
      </c>
      <c r="J30" s="42">
        <v>5280.6831282896892</v>
      </c>
      <c r="K30" s="41">
        <f>SUM(G30:J30)</f>
        <v>11635.482009239648</v>
      </c>
      <c r="L30" s="40">
        <f>(J30/$J$31)*100</f>
        <v>4.0017522971306629</v>
      </c>
      <c r="M30" s="25">
        <f>IFERROR((J30/E30-1)*100,"-")</f>
        <v>-34.165093583457875</v>
      </c>
      <c r="N30" s="23">
        <f>RANK(L30,$L$10:$L$30,0)</f>
        <v>6</v>
      </c>
      <c r="O30" s="39" t="s">
        <v>4</v>
      </c>
      <c r="P30" s="38">
        <f>J31-SUM(P10:P29)</f>
        <v>5280.6831282896746</v>
      </c>
      <c r="Q30" s="37">
        <f>P30/$P$7</f>
        <v>4.0017522971306514E-2</v>
      </c>
      <c r="S30" s="36"/>
      <c r="T30" s="35"/>
      <c r="U30" s="34"/>
    </row>
    <row r="31" spans="1:21" s="23" customFormat="1" ht="15" customHeight="1" thickBot="1">
      <c r="A31" s="33" t="s">
        <v>3</v>
      </c>
      <c r="B31" s="32">
        <f>SUM(B10:B30)</f>
        <v>18505.025733641043</v>
      </c>
      <c r="C31" s="32">
        <f>SUM(C10:C30)</f>
        <v>22663.2801471087</v>
      </c>
      <c r="D31" s="32">
        <f>SUM(D10:D30)</f>
        <v>18160.699264535993</v>
      </c>
      <c r="E31" s="31">
        <f>SUM(E10:E30)</f>
        <v>230215.36616329188</v>
      </c>
      <c r="F31" s="32">
        <f>SUM(F10:F30)</f>
        <v>289544.37130857765</v>
      </c>
      <c r="G31" s="31">
        <f>SUM(G10:G30)</f>
        <v>50305.202154787534</v>
      </c>
      <c r="H31" s="31">
        <f>SUM(H10:H30)</f>
        <v>58829.044661080334</v>
      </c>
      <c r="I31" s="31">
        <f>SUM(I10:I30)</f>
        <v>32920.02960521933</v>
      </c>
      <c r="J31" s="31">
        <f>SUM(J10:J30)</f>
        <v>131959.27024458876</v>
      </c>
      <c r="K31" s="31">
        <f>SUM(K10:K30)</f>
        <v>274013.54666567594</v>
      </c>
      <c r="L31" s="30">
        <f>SUM(L10:L30)</f>
        <v>100</v>
      </c>
      <c r="M31" s="29">
        <f>IFERROR((J31/E31-1)*100,"-")</f>
        <v>-42.680077162620854</v>
      </c>
      <c r="S31" s="28"/>
    </row>
    <row r="32" spans="1:21" s="23" customFormat="1" ht="9.9499999999999993" customHeight="1">
      <c r="A32" s="14"/>
      <c r="B32" s="26"/>
      <c r="C32" s="26"/>
      <c r="D32" s="26"/>
      <c r="E32" s="26"/>
      <c r="F32" s="26"/>
      <c r="J32" s="26"/>
      <c r="K32" s="26"/>
      <c r="L32" s="25"/>
      <c r="M32" s="25"/>
      <c r="S32" s="28"/>
    </row>
    <row r="33" spans="1:14" s="23" customFormat="1" ht="12.75" customHeight="1">
      <c r="A33" s="27"/>
      <c r="B33" s="26"/>
      <c r="C33" s="26"/>
      <c r="D33" s="26"/>
      <c r="E33" s="26"/>
      <c r="F33" s="26"/>
      <c r="G33" s="26"/>
      <c r="H33" s="26"/>
      <c r="I33" s="26"/>
      <c r="J33" s="26"/>
      <c r="K33" s="26"/>
      <c r="L33" s="25"/>
      <c r="M33" s="25"/>
      <c r="N33" s="24"/>
    </row>
    <row r="34" spans="1:14" s="10" customFormat="1" ht="11.25">
      <c r="A34" s="14" t="s">
        <v>2</v>
      </c>
      <c r="B34" s="22"/>
      <c r="C34" s="21"/>
      <c r="D34" s="20"/>
      <c r="E34" s="20"/>
      <c r="F34" s="20"/>
      <c r="G34" s="17"/>
      <c r="H34" s="19"/>
      <c r="I34" s="17"/>
      <c r="J34" s="18"/>
      <c r="K34" s="17"/>
      <c r="L34" s="16"/>
      <c r="M34" s="16"/>
      <c r="N34" s="15"/>
    </row>
    <row r="35" spans="1:14" s="10" customFormat="1" ht="11.25">
      <c r="A35" s="14" t="s">
        <v>1</v>
      </c>
      <c r="B35" s="13"/>
      <c r="C35" s="13"/>
      <c r="D35" s="13"/>
      <c r="E35" s="13"/>
      <c r="F35" s="13"/>
      <c r="G35" s="13"/>
      <c r="H35" s="13"/>
      <c r="I35" s="13"/>
      <c r="J35" s="13"/>
      <c r="K35" s="13"/>
      <c r="L35" s="13"/>
      <c r="M35" s="13"/>
      <c r="N35" s="13"/>
    </row>
    <row r="36" spans="1:14" s="10" customFormat="1" ht="11.25" customHeight="1">
      <c r="A36" s="11" t="s">
        <v>0</v>
      </c>
      <c r="B36" s="11"/>
      <c r="C36" s="11"/>
      <c r="D36" s="11"/>
      <c r="E36" s="11"/>
      <c r="F36" s="11"/>
      <c r="G36" s="11"/>
      <c r="H36" s="11"/>
      <c r="I36" s="11"/>
      <c r="J36" s="11"/>
      <c r="K36" s="11"/>
      <c r="L36" s="11"/>
      <c r="M36" s="11"/>
      <c r="N36" s="12"/>
    </row>
    <row r="37" spans="1:14" s="10" customFormat="1" ht="27" customHeight="1">
      <c r="A37" s="11"/>
      <c r="B37" s="11"/>
      <c r="C37" s="11"/>
      <c r="D37" s="11"/>
      <c r="E37" s="11"/>
      <c r="F37" s="11"/>
      <c r="G37" s="11"/>
      <c r="H37" s="11"/>
      <c r="I37" s="11"/>
      <c r="J37" s="11"/>
      <c r="K37" s="11"/>
      <c r="L37" s="11"/>
      <c r="M37" s="11"/>
    </row>
    <row r="38" spans="1:14">
      <c r="K38" s="9"/>
    </row>
    <row r="40" spans="1:14">
      <c r="B40" s="8"/>
      <c r="C40" s="7"/>
    </row>
    <row r="41" spans="1:14">
      <c r="B41" s="8"/>
      <c r="C41" s="7"/>
    </row>
    <row r="42" spans="1:14">
      <c r="B42" s="8"/>
      <c r="C42" s="7"/>
    </row>
    <row r="43" spans="1:14">
      <c r="B43" s="8"/>
      <c r="C43" s="7"/>
    </row>
    <row r="44" spans="1:14">
      <c r="B44" s="8"/>
      <c r="C44" s="7"/>
    </row>
    <row r="45" spans="1:14">
      <c r="B45" s="8"/>
      <c r="C45" s="7"/>
    </row>
    <row r="46" spans="1:14">
      <c r="B46" s="8"/>
      <c r="C46" s="7"/>
    </row>
    <row r="47" spans="1:14">
      <c r="B47" s="8"/>
      <c r="C47" s="7"/>
    </row>
    <row r="48" spans="1:14">
      <c r="B48" s="8"/>
      <c r="C48" s="7"/>
    </row>
    <row r="49" spans="1:16">
      <c r="B49" s="8"/>
      <c r="C49" s="7"/>
    </row>
    <row r="50" spans="1:16">
      <c r="B50" s="8"/>
      <c r="C50" s="7"/>
    </row>
    <row r="51" spans="1:16">
      <c r="B51" s="8"/>
      <c r="C51" s="7"/>
    </row>
    <row r="52" spans="1:16">
      <c r="B52" s="8"/>
      <c r="C52" s="7"/>
    </row>
    <row r="53" spans="1:16">
      <c r="C53" s="6"/>
    </row>
    <row r="55" spans="1:16">
      <c r="A55" s="5"/>
      <c r="D55" s="5"/>
    </row>
    <row r="56" spans="1:16" hidden="1">
      <c r="A56" s="4"/>
      <c r="B56" s="3"/>
      <c r="C56" s="3"/>
      <c r="D56" s="4"/>
      <c r="E56" s="3"/>
      <c r="F56" s="3"/>
      <c r="G56" s="3"/>
      <c r="H56" s="3"/>
      <c r="I56" s="3"/>
      <c r="J56" s="3"/>
      <c r="K56" s="3"/>
      <c r="L56" s="3"/>
    </row>
    <row r="57" spans="1:16" hidden="1"/>
    <row r="64" spans="1:16">
      <c r="O64"/>
      <c r="P64"/>
    </row>
    <row r="65" spans="1:16">
      <c r="A65" s="2"/>
      <c r="O65"/>
      <c r="P65"/>
    </row>
  </sheetData>
  <mergeCells count="6">
    <mergeCell ref="A36:M37"/>
    <mergeCell ref="M6:M8"/>
    <mergeCell ref="B7:F7"/>
    <mergeCell ref="L6:L8"/>
    <mergeCell ref="B6:K6"/>
    <mergeCell ref="G7:K7"/>
  </mergeCells>
  <printOptions horizontalCentered="1"/>
  <pageMargins left="0.5" right="0.5" top="0.75" bottom="0.5" header="0" footer="0"/>
  <pageSetup paperSize="9" scale="66" orientation="portrait" useFirstPageNumber="1" r:id="rId1"/>
  <headerFooter alignWithMargins="0">
    <oddFooter>&amp;R26</oddFooter>
  </headerFooter>
  <rowBreaks count="1" manualBreakCount="1">
    <brk id="6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2a</vt:lpstr>
      <vt:lpstr>'2a'!Print_Area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2016-08-23T09:51:44Z</dcterms:created>
  <dcterms:modified xsi:type="dcterms:W3CDTF">2016-08-23T09:51:49Z</dcterms:modified>
</cp:coreProperties>
</file>