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45" windowWidth="21075" windowHeight="10035"/>
  </bookViews>
  <sheets>
    <sheet name="3a" sheetId="1" r:id="rId1"/>
  </sheets>
  <externalReferences>
    <externalReference r:id="rId2"/>
  </externalReferences>
  <definedNames>
    <definedName name="_xlnm.Print_Area" localSheetId="0">'3a'!$A$1:$M$62</definedName>
  </definedNames>
  <calcPr calcId="144525"/>
</workbook>
</file>

<file path=xl/calcChain.xml><?xml version="1.0" encoding="utf-8"?>
<calcChain xmlns="http://schemas.openxmlformats.org/spreadsheetml/2006/main">
  <c r="A3" i="1" l="1"/>
  <c r="L6" i="1"/>
  <c r="M6" i="1"/>
  <c r="K10" i="1"/>
  <c r="M10" i="1"/>
  <c r="Q10" i="1"/>
  <c r="U10" i="1"/>
  <c r="K11" i="1"/>
  <c r="K29" i="1" s="1"/>
  <c r="M11" i="1"/>
  <c r="Q11" i="1"/>
  <c r="U11" i="1"/>
  <c r="K12" i="1"/>
  <c r="M12" i="1"/>
  <c r="Q12" i="1"/>
  <c r="U12" i="1"/>
  <c r="K13" i="1"/>
  <c r="M13" i="1"/>
  <c r="Q13" i="1"/>
  <c r="U13" i="1"/>
  <c r="K14" i="1"/>
  <c r="M14" i="1"/>
  <c r="Q14" i="1"/>
  <c r="U14" i="1"/>
  <c r="K15" i="1"/>
  <c r="M15" i="1"/>
  <c r="Q15" i="1"/>
  <c r="K16" i="1"/>
  <c r="M16" i="1"/>
  <c r="Q16" i="1"/>
  <c r="K17" i="1"/>
  <c r="M17" i="1"/>
  <c r="Q17" i="1"/>
  <c r="K18" i="1"/>
  <c r="M18" i="1"/>
  <c r="Q18" i="1"/>
  <c r="K19" i="1"/>
  <c r="M19" i="1"/>
  <c r="Q19" i="1"/>
  <c r="K20" i="1"/>
  <c r="M20" i="1"/>
  <c r="Q20" i="1"/>
  <c r="K21" i="1"/>
  <c r="M21" i="1"/>
  <c r="Q21" i="1"/>
  <c r="K22" i="1"/>
  <c r="M22" i="1"/>
  <c r="Q22" i="1"/>
  <c r="K23" i="1"/>
  <c r="M23" i="1"/>
  <c r="Q23" i="1"/>
  <c r="K24" i="1"/>
  <c r="M24" i="1"/>
  <c r="Q24" i="1"/>
  <c r="K25" i="1"/>
  <c r="M25" i="1"/>
  <c r="Q25" i="1"/>
  <c r="K26" i="1"/>
  <c r="M26" i="1"/>
  <c r="Q26" i="1"/>
  <c r="K27" i="1"/>
  <c r="M27" i="1"/>
  <c r="Q27" i="1"/>
  <c r="K28" i="1"/>
  <c r="M28" i="1"/>
  <c r="Q28" i="1"/>
  <c r="B29" i="1"/>
  <c r="C29" i="1"/>
  <c r="D29" i="1"/>
  <c r="E29" i="1"/>
  <c r="F29" i="1"/>
  <c r="G29" i="1"/>
  <c r="H29" i="1"/>
  <c r="I29" i="1"/>
  <c r="J29" i="1"/>
  <c r="L11" i="1" s="1"/>
  <c r="D46" i="1"/>
  <c r="D47" i="1"/>
  <c r="D48" i="1"/>
  <c r="D49" i="1"/>
  <c r="D50" i="1"/>
  <c r="D51" i="1"/>
  <c r="D52" i="1"/>
  <c r="S75" i="1"/>
  <c r="T75" i="1"/>
  <c r="S76" i="1"/>
  <c r="T76" i="1"/>
  <c r="S77" i="1"/>
  <c r="T77" i="1"/>
  <c r="S78" i="1"/>
  <c r="T78" i="1"/>
  <c r="T79" i="1"/>
  <c r="S80" i="1"/>
  <c r="T80" i="1"/>
  <c r="S81" i="1"/>
  <c r="T81" i="1"/>
  <c r="S82" i="1"/>
  <c r="T82" i="1"/>
  <c r="S83" i="1"/>
  <c r="T83" i="1"/>
  <c r="S84" i="1"/>
  <c r="T84" i="1"/>
  <c r="S85" i="1"/>
  <c r="T85" i="1"/>
  <c r="S86" i="1"/>
  <c r="T86" i="1"/>
  <c r="S87" i="1"/>
  <c r="T87" i="1"/>
  <c r="S88" i="1"/>
  <c r="T88" i="1"/>
  <c r="S89" i="1"/>
  <c r="T89" i="1"/>
  <c r="T91" i="1"/>
  <c r="S93" i="1"/>
  <c r="Q94" i="1"/>
  <c r="R94" i="1"/>
  <c r="T94" i="1" s="1"/>
  <c r="S94" i="1"/>
  <c r="Q101" i="1"/>
  <c r="R101" i="1"/>
  <c r="T101" i="1" s="1"/>
  <c r="Q102" i="1"/>
  <c r="R102" i="1"/>
  <c r="T102" i="1" s="1"/>
  <c r="Q103" i="1"/>
  <c r="R103" i="1"/>
  <c r="T103" i="1" s="1"/>
  <c r="Q104" i="1"/>
  <c r="R104" i="1"/>
  <c r="T104" i="1" s="1"/>
  <c r="Q105" i="1"/>
  <c r="R105" i="1"/>
  <c r="T105" i="1" s="1"/>
  <c r="Q106" i="1"/>
  <c r="R106" i="1"/>
  <c r="T106" i="1" s="1"/>
  <c r="Q107" i="1"/>
  <c r="R107" i="1"/>
  <c r="T107" i="1" s="1"/>
  <c r="Q108" i="1"/>
  <c r="R108" i="1"/>
  <c r="T108" i="1" s="1"/>
  <c r="Q109" i="1"/>
  <c r="R109" i="1"/>
  <c r="T109" i="1" s="1"/>
  <c r="Q110" i="1"/>
  <c r="R110" i="1"/>
  <c r="T110" i="1" s="1"/>
  <c r="Q111" i="1"/>
  <c r="R111" i="1"/>
  <c r="T111" i="1" s="1"/>
  <c r="Q112" i="1"/>
  <c r="R112" i="1"/>
  <c r="T112" i="1" s="1"/>
  <c r="Q113" i="1"/>
  <c r="R113" i="1"/>
  <c r="T113" i="1" s="1"/>
  <c r="Q114" i="1"/>
  <c r="R114" i="1"/>
  <c r="T114" i="1" s="1"/>
  <c r="Q115" i="1"/>
  <c r="R115" i="1"/>
  <c r="T115" i="1" s="1"/>
  <c r="Q116" i="1"/>
  <c r="R116" i="1"/>
  <c r="T116" i="1" s="1"/>
  <c r="Q117" i="1"/>
  <c r="R117" i="1"/>
  <c r="T117" i="1" s="1"/>
  <c r="Q118" i="1"/>
  <c r="R118" i="1"/>
  <c r="T118" i="1" s="1"/>
  <c r="Q119" i="1"/>
  <c r="R119" i="1"/>
  <c r="Q120" i="1"/>
  <c r="V12" i="1" l="1"/>
  <c r="R19" i="1"/>
  <c r="R14" i="1"/>
  <c r="L24" i="1"/>
  <c r="T21" i="1"/>
  <c r="U15" i="1" s="1"/>
  <c r="L12" i="1"/>
  <c r="Q8" i="1"/>
  <c r="M29" i="1"/>
  <c r="L20" i="1"/>
  <c r="L17" i="1"/>
  <c r="L13" i="1"/>
  <c r="R120" i="1"/>
  <c r="L29" i="1"/>
  <c r="L26" i="1"/>
  <c r="L22" i="1"/>
  <c r="L19" i="1"/>
  <c r="L14" i="1"/>
  <c r="L10" i="1"/>
  <c r="L28" i="1"/>
  <c r="L21" i="1"/>
  <c r="L16" i="1"/>
  <c r="L27" i="1"/>
  <c r="L23" i="1"/>
  <c r="L25" i="1"/>
  <c r="L18" i="1"/>
  <c r="L15" i="1"/>
  <c r="S103" i="1" l="1"/>
  <c r="S105" i="1"/>
  <c r="S108" i="1"/>
  <c r="S110" i="1"/>
  <c r="S112" i="1"/>
  <c r="S114" i="1"/>
  <c r="S116" i="1"/>
  <c r="S118" i="1"/>
  <c r="S119" i="1"/>
  <c r="S101" i="1"/>
  <c r="S102" i="1"/>
  <c r="S104" i="1"/>
  <c r="S106" i="1"/>
  <c r="S107" i="1"/>
  <c r="S109" i="1"/>
  <c r="S111" i="1"/>
  <c r="S113" i="1"/>
  <c r="S115" i="1"/>
  <c r="S117" i="1"/>
  <c r="T120" i="1"/>
  <c r="U16" i="1"/>
  <c r="U17" i="1" s="1"/>
  <c r="V15" i="1"/>
  <c r="R16" i="1"/>
  <c r="R24" i="1"/>
  <c r="R28" i="1"/>
  <c r="R15" i="1"/>
  <c r="R18" i="1"/>
  <c r="R25" i="1"/>
  <c r="V11" i="1"/>
  <c r="R13" i="1"/>
  <c r="R17" i="1"/>
  <c r="V10" i="1"/>
  <c r="R12" i="1"/>
  <c r="V14" i="1"/>
  <c r="R21" i="1"/>
  <c r="R11" i="1"/>
  <c r="V13" i="1"/>
  <c r="R20" i="1"/>
  <c r="R23" i="1"/>
  <c r="R22" i="1"/>
  <c r="R10" i="1"/>
  <c r="R27" i="1"/>
  <c r="R26" i="1"/>
  <c r="V16" i="1" l="1"/>
  <c r="S120" i="1"/>
</calcChain>
</file>

<file path=xl/sharedStrings.xml><?xml version="1.0" encoding="utf-8"?>
<sst xmlns="http://schemas.openxmlformats.org/spreadsheetml/2006/main" count="134" uniqueCount="53">
  <si>
    <t>Total</t>
  </si>
  <si>
    <t>-</t>
  </si>
  <si>
    <t>S. Other service activities</t>
  </si>
  <si>
    <t>R. Arts, entertainment and recreation</t>
  </si>
  <si>
    <t>Q. Human health and social work activities</t>
  </si>
  <si>
    <t>P. Education</t>
  </si>
  <si>
    <t>O. Public administration and defense; compulsory social security</t>
  </si>
  <si>
    <t>N. Administrative and support service activities</t>
  </si>
  <si>
    <t>M. Professional, scientific and technical activities</t>
  </si>
  <si>
    <t>L. Real estate activities</t>
  </si>
  <si>
    <t>K. Financial and insurance activities</t>
  </si>
  <si>
    <t>J. Information and communication</t>
  </si>
  <si>
    <t>I. Accommodation and food service activities</t>
  </si>
  <si>
    <t>H. Transportation and storage</t>
  </si>
  <si>
    <t>G. Wholesale and retail trade; repair of motor vehicles and motorcycles</t>
  </si>
  <si>
    <t>F. Construction</t>
  </si>
  <si>
    <t>E. Water supply; sewerage, waste management and remediation activities</t>
  </si>
  <si>
    <t>D. Electricity, gas, steam and air conditioning supply</t>
  </si>
  <si>
    <t>C. Manufacturing</t>
  </si>
  <si>
    <t>B. Mining and quarrying</t>
  </si>
  <si>
    <t>A. Agriculture, forestry and fishing</t>
  </si>
  <si>
    <t>Q2 2011</t>
  </si>
  <si>
    <t>Q2 2010</t>
  </si>
  <si>
    <t>Industry</t>
  </si>
  <si>
    <t>Growth Rate
Q2 2010  -   
Q2 2011</t>
  </si>
  <si>
    <t>Percent to Total Q2 2011</t>
  </si>
  <si>
    <t>Approved FDI</t>
  </si>
  <si>
    <t>Q1 2011</t>
  </si>
  <si>
    <t>Q1 2010</t>
  </si>
  <si>
    <t>Growth Rate
Q1 2010  -   
Q1 2011</t>
  </si>
  <si>
    <t>Percent to Total Q1 2011</t>
  </si>
  <si>
    <t>Transportation, Storage and Communication</t>
  </si>
  <si>
    <t>Trade</t>
  </si>
  <si>
    <t>Private Services</t>
  </si>
  <si>
    <t>Manufacturing</t>
  </si>
  <si>
    <t>Finance &amp; Real Estate</t>
  </si>
  <si>
    <t>Electricity, Gas and Water</t>
  </si>
  <si>
    <t>Construction</t>
  </si>
  <si>
    <t xml:space="preserve">Sources of basic data: Board of Investments (BOI), Clark Development Corporation (CDC),
                                     Philippine Economic Zone Authority (PEZA), Subic Bay Metropolitan Aurhority (SBMA),
                                      Authority of the Freeport Area of Bataan (AFAB), and Board of Investments ARMM (BOI ARMM).                                   </t>
  </si>
  <si>
    <t>Details may not add up to totals due to rounding.</t>
  </si>
  <si>
    <r>
      <t xml:space="preserve">1 </t>
    </r>
    <r>
      <rPr>
        <sz val="8"/>
        <rFont val="Arial"/>
        <family val="2"/>
      </rPr>
      <t>Starting Q1 2011 FDI report, the 2009 Philippine Standard Industrial Classification (PSIC) is adopted in classifying the industry. The 2009 PSIC was used for
     the years 2010 and 2011 to make the data comparable.</t>
    </r>
  </si>
  <si>
    <t xml:space="preserve">Notes:   </t>
  </si>
  <si>
    <r>
      <t>r</t>
    </r>
    <r>
      <rPr>
        <sz val="8"/>
        <rFont val="Arial"/>
        <family val="2"/>
      </rPr>
      <t xml:space="preserve"> revised figure for PEZA</t>
    </r>
  </si>
  <si>
    <t>Others</t>
  </si>
  <si>
    <t>Q4</t>
  </si>
  <si>
    <r>
      <t>Q3</t>
    </r>
    <r>
      <rPr>
        <b/>
        <vertAlign val="superscript"/>
        <sz val="10"/>
        <rFont val="Arial"/>
        <family val="2"/>
      </rPr>
      <t xml:space="preserve"> r</t>
    </r>
  </si>
  <si>
    <t>Q2</t>
  </si>
  <si>
    <t>Q1</t>
  </si>
  <si>
    <t>Q3</t>
  </si>
  <si>
    <r>
      <t>Industry</t>
    </r>
    <r>
      <rPr>
        <b/>
        <vertAlign val="superscript"/>
        <sz val="10"/>
        <rFont val="Arial"/>
        <family val="2"/>
      </rPr>
      <t>1</t>
    </r>
  </si>
  <si>
    <t>(in million pesos)</t>
  </si>
  <si>
    <t>Total Approved Foreign Direct Investments by Industry</t>
  </si>
  <si>
    <t>Table 3a</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</si>
</sst>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0.0_);[Red]\(#,##0.0\)"/>
    <numFmt numFmtId="165" formatCode="#,##0.0"/>
    <numFmt numFmtId="166" formatCode="_(* #,##0.0_);_(* \(#,##0.0\);_(* &quot;-&quot;??_);_(@_)"/>
    <numFmt numFmtId="167" formatCode="0.0"/>
    <numFmt numFmtId="168" formatCode="0.0_);[Red]\(0.0\)"/>
    <numFmt numFmtId="169" formatCode="_(* #,##0.0_);_(* \(#,##0.0\);_(* &quot;-&quot;?_);_(@_)"/>
    <numFmt numFmtId="170" formatCode="0.0%"/>
    <numFmt numFmtId="171" formatCode="#,##0;[Red]#,##0"/>
    <numFmt numFmtId="172" formatCode="General_)"/>
  </numFmts>
  <fonts count="14" x14ac:knownFonts="1">
    <font>
      <sz val="10"/>
      <name val="Arial"/>
    </font>
    <font>
      <sz val="10"/>
      <name val="Arial"/>
    </font>
    <font>
      <sz val="10"/>
      <name val="Arial"/>
      <family val="2"/>
    </font>
    <font>
      <b/>
      <sz val="10"/>
      <name val="Arial"/>
      <family val="2"/>
    </font>
    <font>
      <sz val="10"/>
      <color indexed="8"/>
      <name val="Arial"/>
      <family val="2"/>
    </font>
    <font>
      <sz val="10"/>
      <color indexed="9"/>
      <name val="Arial"/>
      <family val="2"/>
    </font>
    <font>
      <b/>
      <sz val="10"/>
      <color indexed="9"/>
      <name val="Arial"/>
      <family val="2"/>
    </font>
    <font>
      <sz val="8"/>
      <name val="Arial"/>
      <family val="2"/>
    </font>
    <font>
      <i/>
      <sz val="8"/>
      <name val="Arial"/>
      <family val="2"/>
    </font>
    <font>
      <vertAlign val="superscript"/>
      <sz val="8"/>
      <name val="Arial"/>
      <family val="2"/>
    </font>
    <font>
      <i/>
      <sz val="8"/>
      <color indexed="9"/>
      <name val="Arial"/>
      <family val="2"/>
    </font>
    <font>
      <b/>
      <vertAlign val="superscript"/>
      <sz val="10"/>
      <name val="Arial"/>
      <family val="2"/>
    </font>
    <font>
      <b/>
      <i/>
      <sz val="10"/>
      <name val="Arial"/>
      <family val="2"/>
    </font>
    <font>
      <sz val="12"/>
      <name val="Helv"/>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2"/>
        <bgColor indexed="22"/>
      </patternFill>
    </fill>
  </fills>
  <borders count="21">
    <border>
      <left/>
      <right/>
      <top/>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0" fontId="1" fillId="0" borderId="0"/>
    <xf numFmtId="9" fontId="1" fillId="0" borderId="0" applyFont="0" applyFill="0" applyBorder="0" applyAlignment="0" applyProtection="0"/>
  </cellStyleXfs>
  <cellXfs count="99">
    <xf numFmtId="0" fontId="0" fillId="0" borderId="0" xfId="0"/>
    <xf numFmtId="0" fontId="2" fillId="2" borderId="0" xfId="0" applyFont="1" applyFill="1"/>
    <xf numFmtId="164" fontId="3" fillId="2" borderId="1" xfId="0" applyNumberFormat="1" applyFont="1" applyFill="1" applyBorder="1" applyAlignment="1">
      <alignment horizontal="center" vertical="top"/>
    </xf>
    <xf numFmtId="165" fontId="3" fillId="2" borderId="1" xfId="0" applyNumberFormat="1" applyFont="1" applyFill="1" applyBorder="1" applyAlignment="1">
      <alignment horizontal="right" vertical="center"/>
    </xf>
    <xf numFmtId="0" fontId="3" fillId="2" borderId="1" xfId="0" applyFont="1" applyFill="1" applyBorder="1" applyAlignment="1">
      <alignment horizontal="center" vertical="center"/>
    </xf>
    <xf numFmtId="164" fontId="3" fillId="2" borderId="0" xfId="1" quotePrefix="1" applyNumberFormat="1" applyFont="1" applyFill="1" applyBorder="1" applyAlignment="1">
      <alignment horizontal="center" vertical="top"/>
    </xf>
    <xf numFmtId="166" fontId="0" fillId="2" borderId="0" xfId="0" quotePrefix="1" applyNumberFormat="1" applyFill="1" applyBorder="1" applyAlignment="1">
      <alignment horizontal="center" vertical="top"/>
    </xf>
    <xf numFmtId="166" fontId="2" fillId="2" borderId="0" xfId="1" applyNumberFormat="1" applyFont="1" applyFill="1" applyBorder="1" applyAlignment="1">
      <alignment horizontal="right" vertical="top"/>
    </xf>
    <xf numFmtId="166" fontId="0" fillId="2" borderId="0" xfId="0" applyNumberFormat="1" applyFill="1" applyBorder="1" applyAlignment="1">
      <alignment vertical="top"/>
    </xf>
    <xf numFmtId="0" fontId="3" fillId="2" borderId="2" xfId="0" applyFont="1" applyFill="1" applyBorder="1" applyAlignment="1">
      <alignment horizontal="left" vertical="top" wrapText="1"/>
    </xf>
    <xf numFmtId="164" fontId="3" fillId="3" borderId="0" xfId="1" applyNumberFormat="1" applyFont="1" applyFill="1" applyBorder="1" applyAlignment="1">
      <alignment horizontal="center" vertical="top"/>
    </xf>
    <xf numFmtId="166" fontId="0" fillId="3" borderId="0" xfId="0" quotePrefix="1" applyNumberFormat="1" applyFill="1" applyBorder="1" applyAlignment="1">
      <alignment horizontal="center" vertical="top"/>
    </xf>
    <xf numFmtId="166" fontId="0" fillId="3" borderId="0" xfId="0" applyNumberFormat="1" applyFill="1" applyBorder="1" applyAlignment="1">
      <alignment vertical="top"/>
    </xf>
    <xf numFmtId="0" fontId="3" fillId="3" borderId="0" xfId="0" applyFont="1" applyFill="1" applyBorder="1" applyAlignment="1">
      <alignment horizontal="left" vertical="top" wrapText="1"/>
    </xf>
    <xf numFmtId="164" fontId="3" fillId="2" borderId="0" xfId="1" applyNumberFormat="1" applyFont="1" applyFill="1" applyBorder="1" applyAlignment="1">
      <alignment horizontal="center" vertical="top"/>
    </xf>
    <xf numFmtId="0" fontId="3" fillId="2" borderId="0" xfId="0" applyFont="1" applyFill="1" applyBorder="1" applyAlignment="1">
      <alignment horizontal="left" vertical="top" wrapText="1"/>
    </xf>
    <xf numFmtId="166" fontId="4" fillId="3" borderId="0" xfId="0" quotePrefix="1" applyNumberFormat="1" applyFont="1" applyFill="1" applyBorder="1" applyAlignment="1">
      <alignment horizontal="center" vertical="top"/>
    </xf>
    <xf numFmtId="165" fontId="3" fillId="2" borderId="0" xfId="0" applyNumberFormat="1" applyFont="1" applyFill="1" applyBorder="1" applyAlignment="1">
      <alignment horizontal="right" vertical="top"/>
    </xf>
    <xf numFmtId="165" fontId="3" fillId="3" borderId="0" xfId="0" applyNumberFormat="1" applyFont="1" applyFill="1" applyBorder="1" applyAlignment="1">
      <alignment horizontal="right" vertical="top"/>
    </xf>
    <xf numFmtId="0" fontId="3" fillId="4" borderId="0" xfId="0" applyFont="1" applyFill="1" applyBorder="1" applyAlignment="1">
      <alignment horizontal="left" vertical="top" wrapText="1"/>
    </xf>
    <xf numFmtId="0" fontId="2" fillId="2" borderId="0" xfId="0" applyFont="1" applyFill="1" applyBorder="1" applyAlignment="1">
      <alignment vertical="center"/>
    </xf>
    <xf numFmtId="165" fontId="3" fillId="2" borderId="0" xfId="0" applyNumberFormat="1" applyFont="1" applyFill="1" applyBorder="1" applyAlignment="1">
      <alignment vertical="center"/>
    </xf>
    <xf numFmtId="165" fontId="2" fillId="2" borderId="0" xfId="0" applyNumberFormat="1" applyFont="1" applyFill="1" applyBorder="1" applyAlignment="1">
      <alignment vertical="center"/>
    </xf>
    <xf numFmtId="0" fontId="2" fillId="2" borderId="3" xfId="0" applyFont="1" applyFill="1" applyBorder="1" applyAlignment="1">
      <alignment vertical="center"/>
    </xf>
    <xf numFmtId="164" fontId="3" fillId="2" borderId="4" xfId="0" applyNumberFormat="1" applyFont="1" applyFill="1" applyBorder="1" applyAlignment="1">
      <alignment horizontal="center" vertical="center" wrapText="1"/>
    </xf>
    <xf numFmtId="3" fontId="3" fillId="2" borderId="5" xfId="0" applyNumberFormat="1" applyFont="1" applyFill="1" applyBorder="1" applyAlignment="1">
      <alignment horizontal="center" vertical="center" wrapText="1"/>
    </xf>
    <xf numFmtId="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xf>
    <xf numFmtId="164" fontId="3" fillId="2" borderId="6" xfId="0" applyNumberFormat="1" applyFont="1" applyFill="1" applyBorder="1" applyAlignment="1">
      <alignment horizontal="center" vertical="center" wrapText="1"/>
    </xf>
    <xf numFmtId="3" fontId="3" fillId="2" borderId="7" xfId="0" applyNumberFormat="1" applyFont="1" applyFill="1" applyBorder="1" applyAlignment="1">
      <alignment horizontal="center" vertical="center" wrapText="1"/>
    </xf>
    <xf numFmtId="0" fontId="3" fillId="2" borderId="8" xfId="0" applyNumberFormat="1" applyFont="1" applyFill="1" applyBorder="1" applyAlignment="1">
      <alignment horizontal="center" vertical="center"/>
    </xf>
    <xf numFmtId="0" fontId="3" fillId="2" borderId="0" xfId="0" applyFont="1" applyFill="1" applyBorder="1" applyAlignment="1">
      <alignment horizontal="center" vertical="center"/>
    </xf>
    <xf numFmtId="164" fontId="3" fillId="2" borderId="9" xfId="0" applyNumberFormat="1" applyFont="1" applyFill="1" applyBorder="1" applyAlignment="1">
      <alignment horizontal="center" vertical="center" wrapText="1"/>
    </xf>
    <xf numFmtId="3" fontId="3" fillId="2" borderId="10" xfId="0" applyNumberFormat="1" applyFont="1" applyFill="1" applyBorder="1" applyAlignment="1">
      <alignment horizontal="center" vertical="center" wrapText="1"/>
    </xf>
    <xf numFmtId="3" fontId="3" fillId="2" borderId="11" xfId="0" applyNumberFormat="1" applyFont="1" applyFill="1" applyBorder="1" applyAlignment="1">
      <alignment horizontal="center" vertical="center"/>
    </xf>
    <xf numFmtId="3" fontId="3" fillId="2" borderId="12" xfId="0" applyNumberFormat="1" applyFont="1" applyFill="1" applyBorder="1" applyAlignment="1">
      <alignment horizontal="center" vertical="center"/>
    </xf>
    <xf numFmtId="3" fontId="3" fillId="2" borderId="3" xfId="0" applyNumberFormat="1" applyFont="1" applyFill="1" applyBorder="1" applyAlignment="1">
      <alignment horizontal="center" vertical="center"/>
    </xf>
    <xf numFmtId="166" fontId="2" fillId="3" borderId="0" xfId="1" applyNumberFormat="1" applyFont="1" applyFill="1" applyBorder="1" applyAlignment="1">
      <alignment horizontal="right" vertical="top"/>
    </xf>
    <xf numFmtId="166" fontId="2" fillId="4" borderId="0" xfId="1" applyNumberFormat="1" applyFont="1" applyFill="1" applyBorder="1" applyAlignment="1">
      <alignment horizontal="right" vertical="top"/>
    </xf>
    <xf numFmtId="166" fontId="0" fillId="4" borderId="0" xfId="0" applyNumberFormat="1" applyFill="1" applyBorder="1" applyAlignment="1">
      <alignment vertical="top"/>
    </xf>
    <xf numFmtId="0" fontId="5" fillId="2" borderId="0" xfId="0" applyFont="1" applyFill="1"/>
    <xf numFmtId="167" fontId="2" fillId="2" borderId="0" xfId="0" applyNumberFormat="1" applyFont="1" applyFill="1"/>
    <xf numFmtId="168" fontId="3" fillId="2" borderId="0" xfId="1" applyNumberFormat="1" applyFont="1" applyFill="1" applyBorder="1"/>
    <xf numFmtId="166" fontId="3" fillId="2" borderId="0" xfId="1" applyNumberFormat="1" applyFont="1" applyFill="1" applyBorder="1"/>
    <xf numFmtId="165" fontId="3" fillId="2" borderId="0" xfId="0" applyNumberFormat="1" applyFont="1" applyFill="1" applyBorder="1"/>
    <xf numFmtId="165" fontId="6" fillId="2" borderId="0" xfId="0" applyNumberFormat="1" applyFont="1" applyFill="1" applyBorder="1"/>
    <xf numFmtId="0" fontId="3" fillId="2" borderId="0" xfId="0" applyFont="1" applyFill="1" applyBorder="1"/>
    <xf numFmtId="0" fontId="7" fillId="2" borderId="0" xfId="0" applyFont="1" applyFill="1" applyBorder="1" applyAlignment="1">
      <alignment horizontal="left" wrapText="1"/>
    </xf>
    <xf numFmtId="3" fontId="8" fillId="2" borderId="0" xfId="0" applyNumberFormat="1" applyFont="1" applyFill="1" applyBorder="1" applyAlignment="1"/>
    <xf numFmtId="0" fontId="7" fillId="2" borderId="0" xfId="0" applyFont="1" applyFill="1" applyBorder="1" applyAlignment="1"/>
    <xf numFmtId="0" fontId="9" fillId="2" borderId="0" xfId="0" quotePrefix="1" applyFont="1" applyFill="1" applyBorder="1" applyAlignment="1">
      <alignment horizontal="left" wrapText="1"/>
    </xf>
    <xf numFmtId="3" fontId="8" fillId="2" borderId="0" xfId="0" quotePrefix="1" applyNumberFormat="1" applyFont="1" applyFill="1" applyBorder="1" applyAlignment="1"/>
    <xf numFmtId="165" fontId="10" fillId="2" borderId="0" xfId="0" quotePrefix="1" applyNumberFormat="1" applyFont="1" applyFill="1" applyBorder="1" applyAlignment="1"/>
    <xf numFmtId="3" fontId="10" fillId="2" borderId="0" xfId="0" applyNumberFormat="1" applyFont="1" applyFill="1" applyBorder="1" applyAlignment="1"/>
    <xf numFmtId="165" fontId="10" fillId="2" borderId="0" xfId="0" applyNumberFormat="1" applyFont="1" applyFill="1" applyBorder="1"/>
    <xf numFmtId="165" fontId="10" fillId="2" borderId="0" xfId="0" applyNumberFormat="1" applyFont="1" applyFill="1" applyBorder="1" applyAlignment="1"/>
    <xf numFmtId="0" fontId="2" fillId="2" borderId="0" xfId="0" applyFont="1" applyFill="1" applyAlignment="1">
      <alignment vertical="center"/>
    </xf>
    <xf numFmtId="164" fontId="3" fillId="2" borderId="0" xfId="0" applyNumberFormat="1" applyFont="1" applyFill="1" applyBorder="1" applyAlignment="1">
      <alignment horizontal="center" vertical="top"/>
    </xf>
    <xf numFmtId="169" fontId="3" fillId="2" borderId="0" xfId="0" applyNumberFormat="1" applyFont="1" applyFill="1" applyBorder="1" applyAlignment="1">
      <alignment horizontal="right" vertical="center"/>
    </xf>
    <xf numFmtId="165" fontId="3" fillId="2" borderId="0" xfId="0" applyNumberFormat="1" applyFont="1" applyFill="1" applyBorder="1" applyAlignment="1">
      <alignment horizontal="right" vertical="center"/>
    </xf>
    <xf numFmtId="0" fontId="9" fillId="2" borderId="0" xfId="0" applyFont="1" applyFill="1" applyBorder="1" applyAlignment="1"/>
    <xf numFmtId="169" fontId="3" fillId="2" borderId="1" xfId="0" applyNumberFormat="1" applyFont="1" applyFill="1" applyBorder="1" applyAlignment="1">
      <alignment horizontal="right" vertical="center"/>
    </xf>
    <xf numFmtId="10" fontId="2" fillId="2" borderId="0" xfId="2" applyNumberFormat="1" applyFont="1" applyFill="1" applyAlignment="1">
      <alignment vertical="center"/>
    </xf>
    <xf numFmtId="165" fontId="0" fillId="2" borderId="0" xfId="0" applyNumberFormat="1" applyFill="1" applyBorder="1" applyAlignment="1">
      <alignment horizontal="right" vertical="top"/>
    </xf>
    <xf numFmtId="164" fontId="3" fillId="2" borderId="2" xfId="1" applyNumberFormat="1" applyFont="1" applyFill="1" applyBorder="1" applyAlignment="1">
      <alignment horizontal="center" vertical="top"/>
    </xf>
    <xf numFmtId="169" fontId="3" fillId="2" borderId="2" xfId="0" applyNumberFormat="1" applyFont="1" applyFill="1" applyBorder="1" applyAlignment="1">
      <alignment horizontal="right" vertical="top"/>
    </xf>
    <xf numFmtId="165" fontId="3" fillId="2" borderId="2" xfId="0" applyNumberFormat="1" applyFont="1" applyFill="1" applyBorder="1" applyAlignment="1">
      <alignment horizontal="right" vertical="top"/>
    </xf>
    <xf numFmtId="165" fontId="0" fillId="2" borderId="2" xfId="0" applyNumberFormat="1" applyFill="1" applyBorder="1" applyAlignment="1">
      <alignment horizontal="right" vertical="top"/>
    </xf>
    <xf numFmtId="166" fontId="2" fillId="2" borderId="2" xfId="1" applyNumberFormat="1" applyFont="1" applyFill="1" applyBorder="1" applyAlignment="1">
      <alignment horizontal="right" vertical="top"/>
    </xf>
    <xf numFmtId="166" fontId="3" fillId="2" borderId="2" xfId="1" applyNumberFormat="1" applyFont="1" applyFill="1" applyBorder="1" applyAlignment="1">
      <alignment horizontal="right" vertical="top"/>
    </xf>
    <xf numFmtId="166" fontId="0" fillId="2" borderId="2" xfId="0" applyNumberFormat="1" applyFill="1" applyBorder="1" applyAlignment="1">
      <alignment horizontal="right" vertical="top"/>
    </xf>
    <xf numFmtId="169" fontId="3" fillId="3" borderId="0" xfId="0" applyNumberFormat="1" applyFont="1" applyFill="1" applyBorder="1" applyAlignment="1">
      <alignment horizontal="right" vertical="top"/>
    </xf>
    <xf numFmtId="165" fontId="0" fillId="3" borderId="0" xfId="0" applyNumberFormat="1" applyFill="1" applyBorder="1" applyAlignment="1">
      <alignment horizontal="right" vertical="top"/>
    </xf>
    <xf numFmtId="166" fontId="3" fillId="3" borderId="0" xfId="1" applyNumberFormat="1" applyFont="1" applyFill="1" applyBorder="1" applyAlignment="1">
      <alignment horizontal="right" vertical="top"/>
    </xf>
    <xf numFmtId="166" fontId="0" fillId="3" borderId="0" xfId="0" applyNumberFormat="1" applyFill="1" applyBorder="1" applyAlignment="1">
      <alignment horizontal="right" vertical="top"/>
    </xf>
    <xf numFmtId="169" fontId="3" fillId="2" borderId="0" xfId="0" applyNumberFormat="1" applyFont="1" applyFill="1" applyBorder="1" applyAlignment="1">
      <alignment horizontal="right" vertical="top"/>
    </xf>
    <xf numFmtId="166" fontId="3" fillId="2" borderId="0" xfId="1" applyNumberFormat="1" applyFont="1" applyFill="1" applyBorder="1" applyAlignment="1">
      <alignment horizontal="right" vertical="top"/>
    </xf>
    <xf numFmtId="166" fontId="0" fillId="2" borderId="0" xfId="0" applyNumberFormat="1" applyFill="1" applyBorder="1" applyAlignment="1">
      <alignment horizontal="right" vertical="top"/>
    </xf>
    <xf numFmtId="166" fontId="2" fillId="2" borderId="0" xfId="0" applyNumberFormat="1" applyFont="1" applyFill="1" applyAlignment="1">
      <alignment vertical="center"/>
    </xf>
    <xf numFmtId="170" fontId="2" fillId="2" borderId="0" xfId="2" applyNumberFormat="1" applyFont="1" applyFill="1" applyAlignment="1">
      <alignment vertical="center"/>
    </xf>
    <xf numFmtId="166" fontId="0" fillId="2" borderId="0" xfId="0" quotePrefix="1" applyNumberFormat="1" applyFill="1" applyBorder="1" applyAlignment="1">
      <alignment horizontal="right" vertical="top"/>
    </xf>
    <xf numFmtId="166" fontId="3" fillId="4" borderId="0" xfId="1" applyNumberFormat="1" applyFont="1" applyFill="1" applyBorder="1" applyAlignment="1">
      <alignment horizontal="right" vertical="top"/>
    </xf>
    <xf numFmtId="166" fontId="0" fillId="4" borderId="0" xfId="0" applyNumberFormat="1" applyFill="1" applyBorder="1" applyAlignment="1">
      <alignment horizontal="right" vertical="top"/>
    </xf>
    <xf numFmtId="164" fontId="3" fillId="2" borderId="13" xfId="0" applyNumberFormat="1" applyFont="1" applyFill="1" applyBorder="1" applyAlignment="1">
      <alignment horizontal="center" vertical="center" wrapText="1"/>
    </xf>
    <xf numFmtId="3" fontId="3" fillId="2" borderId="14" xfId="0" applyNumberFormat="1" applyFont="1" applyFill="1" applyBorder="1" applyAlignment="1">
      <alignment horizontal="center" vertical="center" wrapText="1"/>
    </xf>
    <xf numFmtId="0" fontId="3" fillId="2" borderId="14" xfId="0" applyFont="1" applyFill="1" applyBorder="1" applyAlignment="1">
      <alignment horizontal="center" vertical="center"/>
    </xf>
    <xf numFmtId="3" fontId="3" fillId="2" borderId="5"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wrapText="1"/>
    </xf>
    <xf numFmtId="3" fontId="3" fillId="2" borderId="16" xfId="0" applyNumberFormat="1" applyFont="1" applyFill="1" applyBorder="1" applyAlignment="1">
      <alignment horizontal="center" vertical="center" wrapText="1"/>
    </xf>
    <xf numFmtId="0" fontId="3" fillId="2" borderId="17" xfId="0" applyNumberFormat="1" applyFont="1" applyFill="1" applyBorder="1" applyAlignment="1">
      <alignment horizontal="center" vertical="center"/>
    </xf>
    <xf numFmtId="0" fontId="3" fillId="2" borderId="18" xfId="0" applyNumberFormat="1" applyFont="1" applyFill="1" applyBorder="1" applyAlignment="1">
      <alignment horizontal="center" vertical="center"/>
    </xf>
    <xf numFmtId="0" fontId="3" fillId="2" borderId="15" xfId="0" applyNumberFormat="1" applyFont="1" applyFill="1" applyBorder="1" applyAlignment="1">
      <alignment horizontal="center" vertical="center"/>
    </xf>
    <xf numFmtId="0" fontId="3" fillId="2" borderId="16" xfId="0" applyNumberFormat="1" applyFont="1" applyFill="1" applyBorder="1" applyAlignment="1">
      <alignment horizontal="center" vertical="center"/>
    </xf>
    <xf numFmtId="164" fontId="3" fillId="2" borderId="12" xfId="0" applyNumberFormat="1" applyFont="1" applyFill="1" applyBorder="1" applyAlignment="1">
      <alignment horizontal="center" vertical="center" wrapText="1"/>
    </xf>
    <xf numFmtId="3" fontId="3" fillId="2" borderId="19" xfId="0" applyNumberFormat="1" applyFont="1" applyFill="1" applyBorder="1" applyAlignment="1">
      <alignment horizontal="center" vertical="center" wrapText="1"/>
    </xf>
    <xf numFmtId="3" fontId="3" fillId="2" borderId="20" xfId="0" applyNumberFormat="1" applyFont="1" applyFill="1" applyBorder="1" applyAlignment="1">
      <alignment horizontal="center" vertical="center"/>
    </xf>
    <xf numFmtId="0" fontId="12" fillId="2" borderId="0" xfId="0" applyFont="1" applyFill="1" applyBorder="1" applyAlignment="1">
      <alignment vertical="center"/>
    </xf>
    <xf numFmtId="171" fontId="3" fillId="2" borderId="0" xfId="0" applyNumberFormat="1" applyFont="1" applyFill="1" applyBorder="1" applyAlignment="1">
      <alignment horizontal="left" vertical="center"/>
    </xf>
    <xf numFmtId="0" fontId="3" fillId="2" borderId="0" xfId="0" applyFont="1" applyFill="1" applyBorder="1" applyAlignment="1">
      <alignment vertical="center"/>
    </xf>
  </cellXfs>
  <cellStyles count="6">
    <cellStyle name="Comma" xfId="1" builtinId="3"/>
    <cellStyle name="Comma 2" xfId="3"/>
    <cellStyle name="Normal" xfId="0" builtinId="0"/>
    <cellStyle name="Normal 2" xfId="4"/>
    <cellStyle name="Percent" xfId="2" builtinId="5"/>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Figure 3b
Total Approved FDIs by Industry
First Semester, 2008 and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Pt>
            <c:idx val="0"/>
            <c:bubble3D val="0"/>
          </c:dPt>
          <c:dLbls>
            <c:dLbl>
              <c:idx val="0"/>
              <c:tx>
                <c:rich>
                  <a:bodyPr/>
                  <a:lstStyle/>
                  <a:p>
                    <a:pPr>
                      <a:defRPr sz="225" b="0" i="0" u="none" strike="noStrike" baseline="0">
                        <a:solidFill>
                          <a:srgbClr val="000000"/>
                        </a:solidFill>
                        <a:latin typeface="Arial"/>
                        <a:ea typeface="Arial"/>
                        <a:cs typeface="Arial"/>
                      </a:defRPr>
                    </a:pPr>
                    <a:r>
                      <a:t>Education
0.0%</a:t>
                    </a:r>
                  </a:p>
                </c:rich>
              </c:tx>
              <c:spPr>
                <a:noFill/>
                <a:ln w="25400">
                  <a:noFill/>
                </a:ln>
              </c:spPr>
              <c:dLblPos val="bestFit"/>
              <c:showLegendKey val="0"/>
              <c:showVal val="0"/>
              <c:showCatName val="0"/>
              <c:showSerName val="0"/>
              <c:showPercent val="0"/>
              <c:showBubbleSize val="0"/>
            </c:dLbl>
            <c:dLbl>
              <c:idx val="1"/>
              <c:tx>
                <c:rich>
                  <a:bodyPr/>
                  <a:lstStyle/>
                  <a:p>
                    <a:pPr>
                      <a:defRPr sz="225" b="0" i="0" u="none" strike="noStrike" baseline="0">
                        <a:solidFill>
                          <a:srgbClr val="000000"/>
                        </a:solidFill>
                        <a:latin typeface="Arial"/>
                        <a:ea typeface="Arial"/>
                        <a:cs typeface="Arial"/>
                      </a:defRPr>
                    </a:pPr>
                    <a:r>
                      <a:t>Electricity
7.9%</a:t>
                    </a:r>
                  </a:p>
                </c:rich>
              </c:tx>
              <c:spPr>
                <a:noFill/>
                <a:ln w="25400">
                  <a:noFill/>
                </a:ln>
              </c:spPr>
              <c:dLblPos val="bestFit"/>
              <c:showLegendKey val="0"/>
              <c:showVal val="0"/>
              <c:showCatName val="0"/>
              <c:showSerName val="0"/>
              <c:showPercent val="0"/>
              <c:showBubbleSize val="0"/>
            </c:dLbl>
            <c:dLbl>
              <c:idx val="2"/>
              <c:tx>
                <c:rich>
                  <a:bodyPr/>
                  <a:lstStyle/>
                  <a:p>
                    <a:pPr>
                      <a:defRPr sz="225" b="0" i="0" u="none" strike="noStrike" baseline="0">
                        <a:solidFill>
                          <a:srgbClr val="000000"/>
                        </a:solidFill>
                        <a:latin typeface="Arial"/>
                        <a:ea typeface="Arial"/>
                        <a:cs typeface="Arial"/>
                      </a:defRPr>
                    </a:pPr>
                    <a:r>
                      <a:t>Finance &amp; Real Estate
32.5%</a:t>
                    </a:r>
                  </a:p>
                </c:rich>
              </c:tx>
              <c:spPr>
                <a:noFill/>
                <a:ln w="25400">
                  <a:noFill/>
                </a:ln>
              </c:spPr>
              <c:dLblPos val="bestFit"/>
              <c:showLegendKey val="0"/>
              <c:showVal val="0"/>
              <c:showCatName val="0"/>
              <c:showSerName val="0"/>
              <c:showPercent val="0"/>
              <c:showBubbleSize val="0"/>
            </c:dLbl>
            <c:dLbl>
              <c:idx val="3"/>
              <c:tx>
                <c:rich>
                  <a:bodyPr/>
                  <a:lstStyle/>
                  <a:p>
                    <a:pPr>
                      <a:defRPr sz="225" b="0" i="0" u="none" strike="noStrike" baseline="0">
                        <a:solidFill>
                          <a:srgbClr val="000000"/>
                        </a:solidFill>
                        <a:latin typeface="Arial"/>
                        <a:ea typeface="Arial"/>
                        <a:cs typeface="Arial"/>
                      </a:defRPr>
                    </a:pPr>
                    <a:r>
                      <a:t>Manufacturing
21.5%</a:t>
                    </a:r>
                  </a:p>
                </c:rich>
              </c:tx>
              <c:spPr>
                <a:noFill/>
                <a:ln w="25400">
                  <a:noFill/>
                </a:ln>
              </c:spPr>
              <c:dLblPos val="bestFit"/>
              <c:showLegendKey val="0"/>
              <c:showVal val="0"/>
              <c:showCatName val="0"/>
              <c:showSerName val="0"/>
              <c:showPercent val="0"/>
              <c:showBubbleSize val="0"/>
            </c:dLbl>
            <c:dLbl>
              <c:idx val="4"/>
              <c:tx>
                <c:rich>
                  <a:bodyPr/>
                  <a:lstStyle/>
                  <a:p>
                    <a:pPr>
                      <a:defRPr sz="225" b="0" i="0" u="none" strike="noStrike" baseline="0">
                        <a:solidFill>
                          <a:srgbClr val="000000"/>
                        </a:solidFill>
                        <a:latin typeface="Arial"/>
                        <a:ea typeface="Arial"/>
                        <a:cs typeface="Arial"/>
                      </a:defRPr>
                    </a:pPr>
                    <a:r>
                      <a:t>Mining
0.7%</a:t>
                    </a:r>
                  </a:p>
                </c:rich>
              </c:tx>
              <c:spPr>
                <a:noFill/>
                <a:ln w="25400">
                  <a:noFill/>
                </a:ln>
              </c:spPr>
              <c:dLblPos val="bestFit"/>
              <c:showLegendKey val="0"/>
              <c:showVal val="0"/>
              <c:showCatName val="0"/>
              <c:showSerName val="0"/>
              <c:showPercent val="0"/>
              <c:showBubbleSize val="0"/>
            </c:dLbl>
            <c:dLbl>
              <c:idx val="5"/>
              <c:tx>
                <c:rich>
                  <a:bodyPr/>
                  <a:lstStyle/>
                  <a:p>
                    <a:pPr>
                      <a:defRPr sz="225" b="0" i="0" u="none" strike="noStrike" baseline="0">
                        <a:solidFill>
                          <a:srgbClr val="000000"/>
                        </a:solidFill>
                        <a:latin typeface="Arial"/>
                        <a:ea typeface="Arial"/>
                        <a:cs typeface="Arial"/>
                      </a:defRPr>
                    </a:pPr>
                    <a:r>
                      <a:t>Private Services
37.2%</a:t>
                    </a:r>
                  </a:p>
                </c:rich>
              </c:tx>
              <c:spPr>
                <a:noFill/>
                <a:ln w="25400">
                  <a:noFill/>
                </a:ln>
              </c:spPr>
              <c:dLblPos val="bestFit"/>
              <c:showLegendKey val="0"/>
              <c:showVal val="0"/>
              <c:showCatName val="0"/>
              <c:showSerName val="0"/>
              <c:showPercent val="0"/>
              <c:showBubbleSize val="0"/>
            </c:dLbl>
            <c:dLbl>
              <c:idx val="6"/>
              <c:tx>
                <c:rich>
                  <a:bodyPr/>
                  <a:lstStyle/>
                  <a:p>
                    <a:pPr>
                      <a:defRPr sz="225" b="0" i="0" u="none" strike="noStrike" baseline="0">
                        <a:solidFill>
                          <a:srgbClr val="000000"/>
                        </a:solidFill>
                        <a:latin typeface="Arial"/>
                        <a:ea typeface="Arial"/>
                        <a:cs typeface="Arial"/>
                      </a:defRPr>
                    </a:pPr>
                    <a:r>
                      <a:t>Trade
0.2%</a:t>
                    </a:r>
                  </a:p>
                </c:rich>
              </c:tx>
              <c:spPr>
                <a:noFill/>
                <a:ln w="25400">
                  <a:noFill/>
                </a:ln>
              </c:spPr>
              <c:dLblPos val="bestFit"/>
              <c:showLegendKey val="0"/>
              <c:showVal val="0"/>
              <c:showCatName val="0"/>
              <c:showSerName val="0"/>
              <c:showPercent val="0"/>
              <c:showBubbleSize val="0"/>
            </c:dLbl>
            <c:dLbl>
              <c:idx val="7"/>
              <c:tx>
                <c:rich>
                  <a:bodyPr/>
                  <a:lstStyle/>
                  <a:p>
                    <a:pPr>
                      <a:defRPr sz="225" b="0" i="0" u="none" strike="noStrike" baseline="0">
                        <a:solidFill>
                          <a:srgbClr val="000000"/>
                        </a:solidFill>
                        <a:latin typeface="Arial"/>
                        <a:ea typeface="Arial"/>
                        <a:cs typeface="Arial"/>
                      </a:defRPr>
                    </a:pPr>
                    <a:r>
                      <a:t>Transportation
0.0%</a:t>
                    </a:r>
                  </a:p>
                </c:rich>
              </c:tx>
              <c:spPr>
                <a:noFill/>
                <a:ln w="25400">
                  <a:noFill/>
                </a:ln>
              </c:spPr>
              <c:dLblPos val="bestFit"/>
              <c:showLegendKey val="0"/>
              <c:showVal val="0"/>
              <c:showCatName val="0"/>
              <c:showSerName val="0"/>
              <c:showPercent val="0"/>
              <c:showBubbleSize val="0"/>
            </c:dLbl>
            <c:numFmt formatCode="0%" sourceLinked="0"/>
            <c:spPr>
              <a:noFill/>
              <a:ln w="25400">
                <a:noFill/>
              </a:ln>
            </c:spPr>
            <c:txPr>
              <a:bodyPr/>
              <a:lstStyle/>
              <a:p>
                <a:pPr>
                  <a:defRPr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dLbls>
          <c:cat>
            <c:numRef>
              <c:f>'3a'!#REF!</c:f>
              <c:numCache>
                <c:formatCode>General</c:formatCode>
                <c:ptCount val="1"/>
                <c:pt idx="0">
                  <c:v>1</c:v>
                </c:pt>
              </c:numCache>
            </c:numRef>
          </c:cat>
          <c:val>
            <c:numRef>
              <c:f>'3a'!#REF!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Figure 3a
Total Approved FDIS by Industry
Fourth Quarter 2011</a:t>
            </a:r>
          </a:p>
        </c:rich>
      </c:tx>
      <c:layout>
        <c:manualLayout>
          <c:xMode val="edge"/>
          <c:yMode val="edge"/>
          <c:x val="0.33004975501657802"/>
          <c:y val="3.349278920780064E-2"/>
        </c:manualLayout>
      </c:layout>
      <c:overlay val="0"/>
      <c:spPr>
        <a:noFill/>
        <a:ln w="25400">
          <a:noFill/>
        </a:ln>
      </c:spPr>
    </c:title>
    <c:autoTitleDeleted val="0"/>
    <c:view3D>
      <c:rotX val="15"/>
      <c:rotY val="240"/>
      <c:rAngAx val="0"/>
      <c:perspective val="0"/>
    </c:view3D>
    <c:floor>
      <c:thickness val="0"/>
    </c:floor>
    <c:sideWall>
      <c:thickness val="0"/>
    </c:sideWall>
    <c:backWall>
      <c:thickness val="0"/>
    </c:backWall>
    <c:plotArea>
      <c:layout>
        <c:manualLayout>
          <c:layoutTarget val="inner"/>
          <c:xMode val="edge"/>
          <c:yMode val="edge"/>
          <c:x val="0.28038897893030795"/>
          <c:y val="0.43010865598920528"/>
          <c:w val="0.40032414910858993"/>
          <c:h val="0.26344155179338824"/>
        </c:manualLayout>
      </c:layout>
      <c:pie3DChart>
        <c:varyColors val="1"/>
        <c:ser>
          <c:idx val="0"/>
          <c:order val="0"/>
          <c:spPr>
            <a:solidFill>
              <a:srgbClr val="9999FF"/>
            </a:solidFill>
            <a:ln w="12700">
              <a:solidFill>
                <a:srgbClr val="000000"/>
              </a:solidFill>
              <a:prstDash val="solid"/>
            </a:ln>
          </c:spPr>
          <c:explosion val="7"/>
          <c:dPt>
            <c:idx val="0"/>
            <c:bubble3D val="0"/>
            <c:spPr>
              <a:pattFill prst="pct40">
                <a:fgClr>
                  <a:srgbClr val="0000FF"/>
                </a:fgClr>
                <a:bgClr>
                  <a:srgbClr val="FFFFFF"/>
                </a:bgClr>
              </a:pattFill>
              <a:ln w="12700">
                <a:solidFill>
                  <a:srgbClr val="000000"/>
                </a:solidFill>
                <a:prstDash val="solid"/>
              </a:ln>
            </c:spPr>
          </c:dPt>
          <c:dPt>
            <c:idx val="1"/>
            <c:bubble3D val="0"/>
            <c:spPr>
              <a:pattFill prst="wdUpDiag">
                <a:fgClr>
                  <a:srgbClr val="008000"/>
                </a:fgClr>
                <a:bgClr>
                  <a:srgbClr val="FFFFFF"/>
                </a:bgClr>
              </a:pattFill>
              <a:ln w="12700">
                <a:solidFill>
                  <a:srgbClr val="000000"/>
                </a:solidFill>
                <a:prstDash val="solid"/>
              </a:ln>
            </c:spPr>
          </c:dPt>
          <c:dPt>
            <c:idx val="2"/>
            <c:bubble3D val="0"/>
            <c:spPr>
              <a:pattFill prst="solidDmnd">
                <a:fgClr>
                  <a:srgbClr val="FF0000"/>
                </a:fgClr>
                <a:bgClr>
                  <a:srgbClr val="FFFFFF"/>
                </a:bgClr>
              </a:pattFill>
              <a:ln w="12700">
                <a:solidFill>
                  <a:srgbClr val="000000"/>
                </a:solidFill>
                <a:prstDash val="solid"/>
              </a:ln>
            </c:spPr>
          </c:dPt>
          <c:dPt>
            <c:idx val="3"/>
            <c:bubble3D val="0"/>
            <c:spPr>
              <a:solidFill>
                <a:srgbClr val="FF00FF"/>
              </a:solidFill>
              <a:ln w="12700">
                <a:solidFill>
                  <a:srgbClr val="000000"/>
                </a:solidFill>
                <a:prstDash val="solid"/>
              </a:ln>
            </c:spPr>
          </c:dPt>
          <c:dPt>
            <c:idx val="4"/>
            <c:bubble3D val="0"/>
            <c:spPr>
              <a:solidFill>
                <a:srgbClr val="00FF00"/>
              </a:solidFill>
              <a:ln w="12700">
                <a:solidFill>
                  <a:srgbClr val="000000"/>
                </a:solidFill>
                <a:prstDash val="solid"/>
              </a:ln>
            </c:spPr>
          </c:dPt>
          <c:dPt>
            <c:idx val="5"/>
            <c:bubble3D val="0"/>
            <c:spPr>
              <a:pattFill prst="lgGrid">
                <a:fgClr>
                  <a:srgbClr val="FF6600"/>
                </a:fgClr>
                <a:bgClr>
                  <a:srgbClr val="FFFFFF"/>
                </a:bgClr>
              </a:pattFill>
              <a:ln w="12700">
                <a:solidFill>
                  <a:srgbClr val="000000"/>
                </a:solidFill>
                <a:prstDash val="solid"/>
              </a:ln>
            </c:spPr>
          </c:dPt>
          <c:dLbls>
            <c:dLbl>
              <c:idx val="0"/>
              <c:layout>
                <c:manualLayout>
                  <c:x val="6.6436103914887495E-2"/>
                  <c:y val="-0.14283434922449204"/>
                </c:manualLayout>
              </c:layout>
              <c:numFmt formatCode="0.0%" sourceLinked="0"/>
              <c:spPr>
                <a:no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dLbl>
            <c:dLbl>
              <c:idx val="1"/>
              <c:layout>
                <c:manualLayout>
                  <c:x val="9.0881030470867027E-2"/>
                  <c:y val="-0.18038295493440465"/>
                </c:manualLayout>
              </c:layout>
              <c:numFmt formatCode="0.0%" sourceLinked="0"/>
              <c:spPr>
                <a:no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dLbl>
            <c:dLbl>
              <c:idx val="2"/>
              <c:layout>
                <c:manualLayout>
                  <c:x val="0.38182638029241478"/>
                  <c:y val="7.3030508661830584E-2"/>
                </c:manualLayout>
              </c:layout>
              <c:numFmt formatCode="0.0%" sourceLinked="0"/>
              <c:spPr>
                <a:no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dLbl>
            <c:dLbl>
              <c:idx val="3"/>
              <c:layout>
                <c:manualLayout>
                  <c:x val="0.13902406445547624"/>
                  <c:y val="0.19675855881704823"/>
                </c:manualLayout>
              </c:layout>
              <c:dLblPos val="bestFit"/>
              <c:showLegendKey val="0"/>
              <c:showVal val="0"/>
              <c:showCatName val="1"/>
              <c:showSerName val="0"/>
              <c:showPercent val="1"/>
              <c:showBubbleSize val="0"/>
            </c:dLbl>
            <c:dLbl>
              <c:idx val="4"/>
              <c:layout>
                <c:manualLayout>
                  <c:x val="-5.3906251994027481E-2"/>
                  <c:y val="0.12092195871033953"/>
                </c:manualLayout>
              </c:layout>
              <c:dLblPos val="bestFit"/>
              <c:showLegendKey val="0"/>
              <c:showVal val="0"/>
              <c:showCatName val="1"/>
              <c:showSerName val="0"/>
              <c:showPercent val="1"/>
              <c:showBubbleSize val="0"/>
            </c:dLbl>
            <c:dLbl>
              <c:idx val="5"/>
              <c:layout>
                <c:manualLayout>
                  <c:x val="-0.13034554635289713"/>
                  <c:y val="-5.2796453582685372E-2"/>
                </c:manualLayout>
              </c:layout>
              <c:dLblPos val="bestFit"/>
              <c:showLegendKey val="0"/>
              <c:showVal val="0"/>
              <c:showCatName val="1"/>
              <c:showSerName val="0"/>
              <c:showPercent val="1"/>
              <c:showBubbleSize val="0"/>
            </c:dLbl>
            <c:dLbl>
              <c:idx val="6"/>
              <c:layout>
                <c:manualLayout>
                  <c:x val="-0.17462576186145731"/>
                  <c:y val="-9.7071004756764723E-2"/>
                </c:manualLayout>
              </c:layout>
              <c:dLblPos val="bestFit"/>
              <c:showLegendKey val="0"/>
              <c:showVal val="0"/>
              <c:showCatName val="1"/>
              <c:showSerName val="0"/>
              <c:showPercent val="1"/>
              <c:showBubbleSize val="0"/>
            </c:dLbl>
            <c:dLbl>
              <c:idx val="7"/>
              <c:layout>
                <c:manualLayout>
                  <c:xMode val="edge"/>
                  <c:yMode val="edge"/>
                  <c:x val="0.33333386785115815"/>
                  <c:y val="0.71770418765908583"/>
                </c:manualLayout>
              </c:layout>
              <c:dLblPos val="bestFit"/>
              <c:showLegendKey val="0"/>
              <c:showVal val="0"/>
              <c:showCatName val="1"/>
              <c:showSerName val="0"/>
              <c:showPercent val="1"/>
              <c:showBubbleSize val="0"/>
            </c:dLbl>
            <c:dLbl>
              <c:idx val="8"/>
              <c:layout>
                <c:manualLayout>
                  <c:xMode val="edge"/>
                  <c:yMode val="edge"/>
                  <c:x val="0.23645358113579693"/>
                  <c:y val="0.75837409162643399"/>
                </c:manualLayout>
              </c:layout>
              <c:dLblPos val="bestFit"/>
              <c:showLegendKey val="0"/>
              <c:showVal val="0"/>
              <c:showCatName val="1"/>
              <c:showSerName val="0"/>
              <c:showPercent val="1"/>
              <c:showBubbleSize val="0"/>
            </c:dLbl>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dLbls>
          <c:cat>
            <c:strRef>
              <c:f>'3a'!$T$10:$T$15</c:f>
              <c:strCache>
                <c:ptCount val="6"/>
                <c:pt idx="0">
                  <c:v>C. Manufacturing</c:v>
                </c:pt>
                <c:pt idx="1">
                  <c:v>L. Real estate activities</c:v>
                </c:pt>
                <c:pt idx="2">
                  <c:v>D. Electricity, gas, steam and air conditioning supply</c:v>
                </c:pt>
                <c:pt idx="3">
                  <c:v>N. Administrative and support service activities</c:v>
                </c:pt>
                <c:pt idx="4">
                  <c:v>M. Professional, scientific and technical activities</c:v>
                </c:pt>
                <c:pt idx="5">
                  <c:v>Others</c:v>
                </c:pt>
              </c:strCache>
            </c:strRef>
          </c:cat>
          <c:val>
            <c:numRef>
              <c:f>'3a'!$U$10:$U$15</c:f>
              <c:numCache>
                <c:formatCode>#,##0.0</c:formatCode>
                <c:ptCount val="6"/>
                <c:pt idx="0">
                  <c:v>89501.081239428808</c:v>
                </c:pt>
                <c:pt idx="1">
                  <c:v>47601.529525200007</c:v>
                </c:pt>
                <c:pt idx="2">
                  <c:v>20354.262973168003</c:v>
                </c:pt>
                <c:pt idx="3">
                  <c:v>4123.9481005687358</c:v>
                </c:pt>
                <c:pt idx="4">
                  <c:v>2040.3325150649403</c:v>
                </c:pt>
                <c:pt idx="5" formatCode="_(* #,##0.0_);_(* \(#,##0.0\);_(* &quot;-&quot;??_);_(@_)">
                  <c:v>2203.5828665228032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10"/>
      <c:rAngAx val="0"/>
      <c:perspective val="0"/>
    </c:view3D>
    <c:floor>
      <c:thickness val="0"/>
    </c:floor>
    <c:sideWall>
      <c:thickness val="0"/>
    </c:sideWall>
    <c:backWall>
      <c:thickness val="0"/>
    </c:backWall>
    <c:plotArea>
      <c:layout>
        <c:manualLayout>
          <c:layoutTarget val="inner"/>
          <c:xMode val="edge"/>
          <c:yMode val="edge"/>
          <c:x val="0.290322885503702"/>
          <c:y val="0.16467780429594273"/>
          <c:w val="0.39784988013470274"/>
          <c:h val="0.35083532219570407"/>
        </c:manualLayout>
      </c:layout>
      <c:pie3DChart>
        <c:varyColors val="1"/>
        <c:ser>
          <c:idx val="0"/>
          <c:order val="0"/>
          <c:spPr>
            <a:solidFill>
              <a:srgbClr val="9999FF"/>
            </a:solidFill>
            <a:ln w="12700">
              <a:solidFill>
                <a:srgbClr val="000000"/>
              </a:solidFill>
              <a:prstDash val="solid"/>
            </a:ln>
          </c:spPr>
          <c:explosion val="36"/>
          <c:dPt>
            <c:idx val="0"/>
            <c:bubble3D val="0"/>
            <c:spPr>
              <a:pattFill prst="pct40">
                <a:fgClr>
                  <a:srgbClr val="0000FF"/>
                </a:fgClr>
                <a:bgClr>
                  <a:srgbClr val="FFFFFF"/>
                </a:bgClr>
              </a:pattFill>
              <a:ln w="12700">
                <a:solidFill>
                  <a:srgbClr val="000000"/>
                </a:solidFill>
                <a:prstDash val="solid"/>
              </a:ln>
            </c:spPr>
          </c:dPt>
          <c:dLbls>
            <c:dLbl>
              <c:idx val="0"/>
              <c:layout>
                <c:manualLayout>
                  <c:x val="0.12096877453312042"/>
                  <c:y val="-6.1178032936813689E-2"/>
                </c:manualLayout>
              </c:layout>
              <c:numFmt formatCode="0.0%" sourceLinked="0"/>
              <c:spPr>
                <a:no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dLbl>
            <c:dLbl>
              <c:idx val="1"/>
              <c:layout>
                <c:manualLayout>
                  <c:x val="5.1598367665796306E-2"/>
                  <c:y val="-0.16272590031258025"/>
                </c:manualLayout>
              </c:layout>
              <c:numFmt formatCode="0.0%" sourceLinked="0"/>
              <c:spPr>
                <a:no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dLbl>
            <c:dLbl>
              <c:idx val="2"/>
              <c:layout>
                <c:manualLayout>
                  <c:x val="6.7372134248531876E-2"/>
                  <c:y val="6.387060805943405E-2"/>
                </c:manualLayout>
              </c:layout>
              <c:numFmt formatCode="0.0%" sourceLinked="0"/>
              <c:spPr>
                <a:no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dLbl>
            <c:dLbl>
              <c:idx val="3"/>
              <c:layout>
                <c:manualLayout>
                  <c:x val="0.1077385440560814"/>
                  <c:y val="9.9099844023076977E-2"/>
                </c:manualLayout>
              </c:layout>
              <c:dLblPos val="bestFit"/>
              <c:showLegendKey val="0"/>
              <c:showVal val="0"/>
              <c:showCatName val="1"/>
              <c:showSerName val="0"/>
              <c:showPercent val="1"/>
              <c:showBubbleSize val="0"/>
            </c:dLbl>
            <c:dLbl>
              <c:idx val="4"/>
              <c:layout>
                <c:manualLayout>
                  <c:x val="-2.3688321470414234E-2"/>
                  <c:y val="0.11631593783473958"/>
                </c:manualLayout>
              </c:layout>
              <c:dLblPos val="bestFit"/>
              <c:showLegendKey val="0"/>
              <c:showVal val="0"/>
              <c:showCatName val="1"/>
              <c:showSerName val="0"/>
              <c:showPercent val="1"/>
              <c:showBubbleSize val="0"/>
            </c:dLbl>
            <c:dLbl>
              <c:idx val="5"/>
              <c:layout>
                <c:manualLayout>
                  <c:x val="-0.17568514849256192"/>
                  <c:y val="6.2409311007961668E-2"/>
                </c:manualLayout>
              </c:layout>
              <c:dLblPos val="bestFit"/>
              <c:showLegendKey val="0"/>
              <c:showVal val="0"/>
              <c:showCatName val="1"/>
              <c:showSerName val="0"/>
              <c:showPercent val="1"/>
              <c:showBubbleSize val="0"/>
            </c:dLbl>
            <c:dLbl>
              <c:idx val="6"/>
              <c:layout>
                <c:manualLayout>
                  <c:x val="-0.17346283871911872"/>
                  <c:y val="-9.6093811662563616E-2"/>
                </c:manualLayout>
              </c:layout>
              <c:dLblPos val="bestFit"/>
              <c:showLegendKey val="0"/>
              <c:showVal val="0"/>
              <c:showCatName val="1"/>
              <c:showSerName val="0"/>
              <c:showPercent val="1"/>
              <c:showBubbleSize val="0"/>
            </c:dLbl>
            <c:dLbl>
              <c:idx val="7"/>
              <c:layout>
                <c:manualLayout>
                  <c:xMode val="edge"/>
                  <c:yMode val="edge"/>
                  <c:x val="0.33278715162905964"/>
                  <c:y val="0.71599045346062051"/>
                </c:manualLayout>
              </c:layout>
              <c:dLblPos val="bestFit"/>
              <c:showLegendKey val="0"/>
              <c:showVal val="0"/>
              <c:showCatName val="1"/>
              <c:showSerName val="0"/>
              <c:showPercent val="1"/>
              <c:showBubbleSize val="0"/>
            </c:dLbl>
            <c:dLbl>
              <c:idx val="8"/>
              <c:layout>
                <c:manualLayout>
                  <c:xMode val="edge"/>
                  <c:yMode val="edge"/>
                  <c:x val="0.2360657627319438"/>
                  <c:y val="0.75656324582338907"/>
                </c:manualLayout>
              </c:layout>
              <c:dLblPos val="bestFit"/>
              <c:showLegendKey val="0"/>
              <c:showVal val="0"/>
              <c:showCatName val="1"/>
              <c:showSerName val="0"/>
              <c:showPercent val="1"/>
              <c:showBubbleSize val="0"/>
            </c:dLbl>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dLbls>
          <c:cat>
            <c:numRef>
              <c:f>'3a'!#REF!</c:f>
              <c:numCache>
                <c:formatCode>General</c:formatCode>
                <c:ptCount val="1"/>
                <c:pt idx="0">
                  <c:v>1</c:v>
                </c:pt>
              </c:numCache>
            </c:numRef>
          </c:cat>
          <c:val>
            <c:numRef>
              <c:f>'3a'!#REF!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wmf"/><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1066800</xdr:colOff>
      <xdr:row>54</xdr:row>
      <xdr:rowOff>0</xdr:rowOff>
    </xdr:from>
    <xdr:to>
      <xdr:col>7</xdr:col>
      <xdr:colOff>0</xdr:colOff>
      <xdr:row>54</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1685925</xdr:colOff>
      <xdr:row>36</xdr:row>
      <xdr:rowOff>104775</xdr:rowOff>
    </xdr:from>
    <xdr:to>
      <xdr:col>8</xdr:col>
      <xdr:colOff>190500</xdr:colOff>
      <xdr:row>60</xdr:row>
      <xdr:rowOff>9525</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36</xdr:row>
      <xdr:rowOff>152400</xdr:rowOff>
    </xdr:from>
    <xdr:to>
      <xdr:col>13</xdr:col>
      <xdr:colOff>0</xdr:colOff>
      <xdr:row>49</xdr:row>
      <xdr:rowOff>95250</xdr:rowOff>
    </xdr:to>
    <xdr:pic>
      <xdr:nvPicPr>
        <xdr:cNvPr id="4" name="Picture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77150" y="6829425"/>
          <a:ext cx="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75</xdr:row>
      <xdr:rowOff>0</xdr:rowOff>
    </xdr:from>
    <xdr:to>
      <xdr:col>14</xdr:col>
      <xdr:colOff>428625</xdr:colOff>
      <xdr:row>90</xdr:row>
      <xdr:rowOff>9525</xdr:rowOff>
    </xdr:to>
    <xdr:graphicFrame macro="">
      <xdr:nvGraphicFramePr>
        <xdr:cNvPr id="5"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b"/>
    </sheetNames>
    <sheetDataSet>
      <sheetData sheetId="0">
        <row r="3">
          <cell r="A3" t="str">
            <v>First Quarter 2010 to Fourth Quarter 2011</v>
          </cell>
        </row>
        <row r="6">
          <cell r="L6" t="str">
            <v>Percent to Total Q4 2011</v>
          </cell>
          <cell r="M6" t="str">
            <v>Growth Rate
Q4 2010  - Q4 2011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0"/>
  <sheetViews>
    <sheetView tabSelected="1" view="pageBreakPreview" topLeftCell="A4" zoomScale="80" zoomScaleNormal="65" zoomScaleSheetLayoutView="80" workbookViewId="0">
      <selection activeCell="G14" sqref="G14"/>
    </sheetView>
  </sheetViews>
  <sheetFormatPr defaultColWidth="8.85546875" defaultRowHeight="12.75" x14ac:dyDescent="0.2"/>
  <cols>
    <col min="1" max="1" width="33.140625" style="1" customWidth="1"/>
    <col min="2" max="2" width="11.28515625" style="1" bestFit="1" customWidth="1"/>
    <col min="3" max="3" width="9.7109375" style="1" customWidth="1"/>
    <col min="4" max="4" width="10.42578125" style="1" bestFit="1" customWidth="1"/>
    <col min="5" max="5" width="11.42578125" style="1" bestFit="1" customWidth="1"/>
    <col min="6" max="6" width="13.7109375" style="1" bestFit="1" customWidth="1"/>
    <col min="7" max="7" width="10.42578125" style="1" customWidth="1"/>
    <col min="8" max="8" width="11.28515625" style="1" bestFit="1" customWidth="1"/>
    <col min="9" max="9" width="9.140625" style="1" customWidth="1"/>
    <col min="10" max="10" width="12.28515625" style="1" bestFit="1" customWidth="1"/>
    <col min="11" max="11" width="9.5703125" style="1" customWidth="1"/>
    <col min="12" max="12" width="8.42578125" style="1" customWidth="1"/>
    <col min="13" max="13" width="12" style="1" customWidth="1"/>
    <col min="14" max="15" width="8.85546875" style="1" customWidth="1"/>
    <col min="16" max="16" width="33.7109375" style="1" customWidth="1"/>
    <col min="17" max="18" width="9.85546875" style="1" customWidth="1"/>
    <col min="19" max="19" width="11.42578125" style="1" customWidth="1"/>
    <col min="20" max="20" width="33.140625" style="1" customWidth="1"/>
    <col min="21" max="21" width="11.85546875" style="1" customWidth="1"/>
    <col min="22" max="16384" width="8.85546875" style="1"/>
  </cols>
  <sheetData>
    <row r="1" spans="1:22" s="56" customFormat="1" ht="14.1" customHeight="1" x14ac:dyDescent="0.2">
      <c r="A1" s="98" t="s">
        <v>52</v>
      </c>
      <c r="B1" s="20"/>
      <c r="C1" s="20"/>
      <c r="D1" s="20"/>
      <c r="E1" s="20"/>
      <c r="F1" s="20"/>
      <c r="G1" s="20"/>
      <c r="H1" s="20"/>
      <c r="I1" s="20"/>
      <c r="J1" s="20"/>
      <c r="K1" s="20"/>
      <c r="L1" s="20"/>
      <c r="M1" s="20"/>
    </row>
    <row r="2" spans="1:22" s="56" customFormat="1" ht="14.1" customHeight="1" x14ac:dyDescent="0.2">
      <c r="A2" s="98" t="s">
        <v>51</v>
      </c>
      <c r="B2" s="20"/>
      <c r="C2" s="20"/>
      <c r="D2" s="20"/>
      <c r="E2" s="20"/>
      <c r="F2" s="20"/>
      <c r="G2" s="20"/>
      <c r="H2" s="20"/>
      <c r="I2" s="20"/>
      <c r="J2" s="20"/>
      <c r="K2" s="20"/>
      <c r="L2" s="20"/>
      <c r="M2" s="20"/>
    </row>
    <row r="3" spans="1:22" s="56" customFormat="1" ht="14.1" customHeight="1" x14ac:dyDescent="0.2">
      <c r="A3" s="97" t="str">
        <f>'[1]1b'!A3</f>
        <v>First Quarter 2010 to Fourth Quarter 2011</v>
      </c>
      <c r="B3" s="20"/>
      <c r="C3" s="20"/>
      <c r="D3" s="20"/>
      <c r="E3" s="20"/>
      <c r="F3" s="20"/>
      <c r="G3" s="20"/>
      <c r="H3" s="20"/>
      <c r="I3" s="20"/>
      <c r="J3" s="20"/>
      <c r="K3" s="20"/>
      <c r="L3" s="20"/>
      <c r="M3" s="20"/>
    </row>
    <row r="4" spans="1:22" s="56" customFormat="1" ht="14.1" customHeight="1" x14ac:dyDescent="0.2">
      <c r="A4" s="96" t="s">
        <v>50</v>
      </c>
      <c r="B4" s="20"/>
      <c r="C4" s="20"/>
      <c r="D4" s="20"/>
      <c r="E4" s="20"/>
      <c r="F4" s="20"/>
      <c r="G4" s="20"/>
      <c r="H4" s="20"/>
      <c r="I4" s="20"/>
      <c r="J4" s="20"/>
      <c r="K4" s="20"/>
      <c r="L4" s="20"/>
      <c r="M4" s="20"/>
    </row>
    <row r="5" spans="1:22" s="56" customFormat="1" ht="14.1" customHeight="1" thickBot="1" x14ac:dyDescent="0.25">
      <c r="A5" s="20"/>
      <c r="B5" s="20"/>
      <c r="C5" s="20"/>
      <c r="D5" s="20"/>
      <c r="E5" s="20"/>
      <c r="F5" s="20"/>
      <c r="G5" s="20"/>
      <c r="H5" s="20"/>
      <c r="I5" s="20"/>
      <c r="J5" s="20"/>
      <c r="K5" s="20"/>
      <c r="L5" s="20"/>
      <c r="M5" s="20"/>
    </row>
    <row r="6" spans="1:22" s="56" customFormat="1" ht="12.75" customHeight="1" x14ac:dyDescent="0.2">
      <c r="A6" s="36"/>
      <c r="B6" s="35" t="s">
        <v>26</v>
      </c>
      <c r="C6" s="95"/>
      <c r="D6" s="95"/>
      <c r="E6" s="95"/>
      <c r="F6" s="95"/>
      <c r="G6" s="95"/>
      <c r="H6" s="95"/>
      <c r="I6" s="95"/>
      <c r="J6" s="95"/>
      <c r="K6" s="34"/>
      <c r="L6" s="94" t="str">
        <f>'[1]1b'!L6:L8</f>
        <v>Percent to Total Q4 2011</v>
      </c>
      <c r="M6" s="93" t="str">
        <f>'[1]1b'!M6:M8</f>
        <v>Growth Rate
Q4 2010  - Q4 2011</v>
      </c>
    </row>
    <row r="7" spans="1:22" s="56" customFormat="1" ht="14.25" x14ac:dyDescent="0.2">
      <c r="A7" s="31" t="s">
        <v>49</v>
      </c>
      <c r="B7" s="92">
        <v>2010</v>
      </c>
      <c r="C7" s="92"/>
      <c r="D7" s="92"/>
      <c r="E7" s="92"/>
      <c r="F7" s="92"/>
      <c r="G7" s="91">
        <v>2011</v>
      </c>
      <c r="H7" s="90"/>
      <c r="I7" s="90"/>
      <c r="J7" s="90"/>
      <c r="K7" s="89"/>
      <c r="L7" s="88"/>
      <c r="M7" s="87"/>
    </row>
    <row r="8" spans="1:22" s="56" customFormat="1" ht="15" thickBot="1" x14ac:dyDescent="0.25">
      <c r="A8" s="27"/>
      <c r="B8" s="86" t="s">
        <v>47</v>
      </c>
      <c r="C8" s="86" t="s">
        <v>46</v>
      </c>
      <c r="D8" s="86" t="s">
        <v>48</v>
      </c>
      <c r="E8" s="86" t="s">
        <v>44</v>
      </c>
      <c r="F8" s="86" t="s">
        <v>0</v>
      </c>
      <c r="G8" s="85" t="s">
        <v>47</v>
      </c>
      <c r="H8" s="85" t="s">
        <v>46</v>
      </c>
      <c r="I8" s="85" t="s">
        <v>45</v>
      </c>
      <c r="J8" s="85" t="s">
        <v>44</v>
      </c>
      <c r="K8" s="85" t="s">
        <v>0</v>
      </c>
      <c r="L8" s="84"/>
      <c r="M8" s="83"/>
      <c r="P8" s="56" t="s">
        <v>0</v>
      </c>
      <c r="Q8" s="78">
        <f>SUM(Q10:Q28)</f>
        <v>165824.73721995327</v>
      </c>
    </row>
    <row r="9" spans="1:22" s="56" customFormat="1" ht="5.0999999999999996" customHeight="1" x14ac:dyDescent="0.2">
      <c r="A9" s="23"/>
      <c r="B9" s="20"/>
      <c r="C9" s="20"/>
      <c r="D9" s="20"/>
      <c r="E9" s="20"/>
      <c r="F9" s="21"/>
      <c r="G9" s="22"/>
      <c r="H9" s="22"/>
      <c r="I9" s="22"/>
      <c r="J9" s="22"/>
      <c r="K9" s="21"/>
      <c r="L9" s="21"/>
      <c r="M9" s="20"/>
    </row>
    <row r="10" spans="1:22" s="56" customFormat="1" x14ac:dyDescent="0.2">
      <c r="A10" s="15" t="s">
        <v>20</v>
      </c>
      <c r="B10" s="77">
        <v>1087.3800000000001</v>
      </c>
      <c r="C10" s="77">
        <v>0</v>
      </c>
      <c r="D10" s="77">
        <v>0</v>
      </c>
      <c r="E10" s="77">
        <v>130.35945599999999</v>
      </c>
      <c r="F10" s="76">
        <v>1217.7394559999998</v>
      </c>
      <c r="G10" s="7">
        <v>294.12200000000001</v>
      </c>
      <c r="H10" s="7">
        <v>0</v>
      </c>
      <c r="I10" s="63">
        <v>960.03099999999995</v>
      </c>
      <c r="J10" s="63">
        <v>10.402035068984439</v>
      </c>
      <c r="K10" s="17">
        <f>SUM(G10:J10)</f>
        <v>1264.5550350689844</v>
      </c>
      <c r="L10" s="75">
        <f>(J10/$J$29)*100</f>
        <v>6.2729091228330841E-3</v>
      </c>
      <c r="M10" s="14">
        <f>IF(ISERROR((J10/E10-1)*100),"-",(J10/E10-1)*100)</f>
        <v>-92.020498252934985</v>
      </c>
      <c r="O10" s="56">
        <v>1</v>
      </c>
      <c r="P10" s="15" t="s">
        <v>18</v>
      </c>
      <c r="Q10" s="63">
        <f>VLOOKUP(P10,$A$10:$J$28,10,0)</f>
        <v>89501.081239428808</v>
      </c>
      <c r="R10" s="62">
        <f>Q10/$Q$8</f>
        <v>0.53973299002254871</v>
      </c>
      <c r="T10" s="15" t="s">
        <v>18</v>
      </c>
      <c r="U10" s="63">
        <f>VLOOKUP(T10,$A$10:$J$28,10,0)</f>
        <v>89501.081239428808</v>
      </c>
      <c r="V10" s="62">
        <f>U10/$Q$8</f>
        <v>0.53973299002254871</v>
      </c>
    </row>
    <row r="11" spans="1:22" s="56" customFormat="1" ht="15" customHeight="1" x14ac:dyDescent="0.2">
      <c r="A11" s="19" t="s">
        <v>19</v>
      </c>
      <c r="B11" s="82">
        <v>0</v>
      </c>
      <c r="C11" s="82">
        <v>40.007899999999999</v>
      </c>
      <c r="D11" s="82">
        <v>0</v>
      </c>
      <c r="E11" s="82">
        <v>6034.5308000000005</v>
      </c>
      <c r="F11" s="81">
        <v>6074.5387000000001</v>
      </c>
      <c r="G11" s="38">
        <v>287.92400000000004</v>
      </c>
      <c r="H11" s="38">
        <v>81.555200000000013</v>
      </c>
      <c r="I11" s="37">
        <v>0</v>
      </c>
      <c r="J11" s="72">
        <v>175.22160000000002</v>
      </c>
      <c r="K11" s="18">
        <f>SUM(G11:J11)</f>
        <v>544.70080000000007</v>
      </c>
      <c r="L11" s="71">
        <f>(J11/$J$29)*100</f>
        <v>0.10566674365814464</v>
      </c>
      <c r="M11" s="10">
        <f>IF(ISERROR((J11/E11-1)*100),"-",(J11/E11-1)*100)</f>
        <v>-97.09635088779396</v>
      </c>
      <c r="O11" s="56">
        <v>2</v>
      </c>
      <c r="P11" s="15" t="s">
        <v>9</v>
      </c>
      <c r="Q11" s="63">
        <f>VLOOKUP(P11,$A$10:$J$28,10,0)</f>
        <v>47601.529525200007</v>
      </c>
      <c r="R11" s="62">
        <f>Q11/$Q$8</f>
        <v>0.28705927911141738</v>
      </c>
      <c r="T11" s="15" t="s">
        <v>9</v>
      </c>
      <c r="U11" s="63">
        <f>VLOOKUP(T11,$A$10:$J$28,10,0)</f>
        <v>47601.529525200007</v>
      </c>
      <c r="V11" s="62">
        <f>U11/$Q$8</f>
        <v>0.28705927911141738</v>
      </c>
    </row>
    <row r="12" spans="1:22" s="56" customFormat="1" ht="15.75" customHeight="1" x14ac:dyDescent="0.2">
      <c r="A12" s="15" t="s">
        <v>18</v>
      </c>
      <c r="B12" s="77">
        <v>42849.500575258891</v>
      </c>
      <c r="C12" s="77">
        <v>4191.9054561225448</v>
      </c>
      <c r="D12" s="77">
        <v>12069.362363502531</v>
      </c>
      <c r="E12" s="77">
        <v>103792.41075082305</v>
      </c>
      <c r="F12" s="76">
        <v>162903.17914570702</v>
      </c>
      <c r="G12" s="7">
        <v>16752.537723312449</v>
      </c>
      <c r="H12" s="77">
        <v>26089.965496418776</v>
      </c>
      <c r="I12" s="63">
        <v>9906.3763209102999</v>
      </c>
      <c r="J12" s="63">
        <v>89501.081239428808</v>
      </c>
      <c r="K12" s="17">
        <f>SUM(G12:J12)</f>
        <v>142249.96078007034</v>
      </c>
      <c r="L12" s="75">
        <f>(J12/$J$29)*100</f>
        <v>53.973299002254869</v>
      </c>
      <c r="M12" s="14">
        <f>IF(ISERROR((J12/E12-1)*100),"-",(J12/E12-1)*100)</f>
        <v>-13.76914690391361</v>
      </c>
      <c r="N12" s="78"/>
      <c r="O12" s="56">
        <v>3</v>
      </c>
      <c r="P12" s="15" t="s">
        <v>17</v>
      </c>
      <c r="Q12" s="63">
        <f>VLOOKUP(P12,$A$10:$J$28,10,0)</f>
        <v>20354.262973168003</v>
      </c>
      <c r="R12" s="62">
        <f>Q12/$Q$8</f>
        <v>0.12274563683565316</v>
      </c>
      <c r="T12" s="15" t="s">
        <v>17</v>
      </c>
      <c r="U12" s="63">
        <f>VLOOKUP(T12,$A$10:$J$28,10,0)</f>
        <v>20354.262973168003</v>
      </c>
      <c r="V12" s="62">
        <f>U12/$Q$8</f>
        <v>0.12274563683565316</v>
      </c>
    </row>
    <row r="13" spans="1:22" s="56" customFormat="1" ht="25.5" x14ac:dyDescent="0.2">
      <c r="A13" s="13" t="s">
        <v>17</v>
      </c>
      <c r="B13" s="74">
        <v>163.1093583</v>
      </c>
      <c r="C13" s="74">
        <v>3627.9944999999998</v>
      </c>
      <c r="D13" s="74">
        <v>4594.8593289281007</v>
      </c>
      <c r="E13" s="74">
        <v>81.239058983999982</v>
      </c>
      <c r="F13" s="73">
        <v>8467.2022462121004</v>
      </c>
      <c r="G13" s="37">
        <v>184.28746024</v>
      </c>
      <c r="H13" s="37">
        <v>4829.3091731256009</v>
      </c>
      <c r="I13" s="72">
        <v>5099.592400399999</v>
      </c>
      <c r="J13" s="72">
        <v>20354.262973168003</v>
      </c>
      <c r="K13" s="18">
        <f>SUM(G13:J13)</f>
        <v>30467.452006933603</v>
      </c>
      <c r="L13" s="71">
        <f>(J13/$J$29)*100</f>
        <v>12.274563683565315</v>
      </c>
      <c r="M13" s="10">
        <f>IF(ISERROR((J13/E13-1)*100),"-",(J13/E13-1)*100)</f>
        <v>24954.774424672705</v>
      </c>
      <c r="O13" s="56">
        <v>4</v>
      </c>
      <c r="P13" s="15" t="s">
        <v>7</v>
      </c>
      <c r="Q13" s="63">
        <f>VLOOKUP(P13,$A$10:$J$28,10,0)</f>
        <v>4123.9481005687358</v>
      </c>
      <c r="R13" s="62">
        <f>Q13/$Q$8</f>
        <v>2.4869317869617054E-2</v>
      </c>
      <c r="T13" s="15" t="s">
        <v>7</v>
      </c>
      <c r="U13" s="63">
        <f>VLOOKUP(T13,$A$10:$J$28,10,0)</f>
        <v>4123.9481005687358</v>
      </c>
      <c r="V13" s="62">
        <f>U13/$Q$8</f>
        <v>2.4869317869617054E-2</v>
      </c>
    </row>
    <row r="14" spans="1:22" s="56" customFormat="1" ht="40.700000000000003" customHeight="1" x14ac:dyDescent="0.2">
      <c r="A14" s="15" t="s">
        <v>16</v>
      </c>
      <c r="B14" s="80">
        <v>0</v>
      </c>
      <c r="C14" s="80">
        <v>0</v>
      </c>
      <c r="D14" s="80">
        <v>0</v>
      </c>
      <c r="E14" s="80">
        <v>0</v>
      </c>
      <c r="F14" s="76">
        <v>0</v>
      </c>
      <c r="G14" s="80">
        <v>0</v>
      </c>
      <c r="H14" s="80">
        <v>385.11032800000004</v>
      </c>
      <c r="I14" s="7">
        <v>0</v>
      </c>
      <c r="J14" s="63">
        <v>13.810099563509741</v>
      </c>
      <c r="K14" s="17">
        <f>SUM(G14:J14)</f>
        <v>398.9204275635098</v>
      </c>
      <c r="L14" s="75">
        <f>(J14/$J$29)*100</f>
        <v>8.328129925025447E-3</v>
      </c>
      <c r="M14" s="14" t="str">
        <f>IF(ISERROR((J14/E14-1)*100),"-",(J14/E14-1)*100)</f>
        <v>-</v>
      </c>
      <c r="O14" s="56">
        <v>5</v>
      </c>
      <c r="P14" s="15" t="s">
        <v>8</v>
      </c>
      <c r="Q14" s="63">
        <f>VLOOKUP(P14,$A$10:$J$28,10,0)</f>
        <v>2040.3325150649403</v>
      </c>
      <c r="R14" s="62">
        <f>Q14/$Q$8</f>
        <v>1.230415044987288E-2</v>
      </c>
      <c r="T14" s="15" t="s">
        <v>8</v>
      </c>
      <c r="U14" s="63">
        <f>VLOOKUP(T14,$A$10:$J$28,10,0)</f>
        <v>2040.3325150649403</v>
      </c>
      <c r="V14" s="62">
        <f>U14/$Q$8</f>
        <v>1.230415044987288E-2</v>
      </c>
    </row>
    <row r="15" spans="1:22" s="56" customFormat="1" ht="15" customHeight="1" x14ac:dyDescent="0.2">
      <c r="A15" s="13" t="s">
        <v>15</v>
      </c>
      <c r="B15" s="74">
        <v>0</v>
      </c>
      <c r="C15" s="74">
        <v>3.7</v>
      </c>
      <c r="D15" s="74">
        <v>25.244590000000002</v>
      </c>
      <c r="E15" s="74">
        <v>152.92782936</v>
      </c>
      <c r="F15" s="73">
        <v>181.87241936000001</v>
      </c>
      <c r="G15" s="37">
        <v>0</v>
      </c>
      <c r="H15" s="37">
        <v>6.8976000000000006</v>
      </c>
      <c r="I15" s="72">
        <v>25.043850000000003</v>
      </c>
      <c r="J15" s="72">
        <v>2.87781725775735</v>
      </c>
      <c r="K15" s="18">
        <f>SUM(G15:J15)</f>
        <v>34.819267257757353</v>
      </c>
      <c r="L15" s="71">
        <f>(J15/$J$29)*100</f>
        <v>1.7354571495205536E-3</v>
      </c>
      <c r="M15" s="10">
        <f>IF(ISERROR((J15/E15-1)*100),"-",(J15/E15-1)*100)</f>
        <v>-98.11818602944868</v>
      </c>
      <c r="O15" s="56">
        <v>6</v>
      </c>
      <c r="P15" s="15" t="s">
        <v>11</v>
      </c>
      <c r="Q15" s="63">
        <f>VLOOKUP(P15,$A$10:$J$28,10,0)</f>
        <v>826.69941277818441</v>
      </c>
      <c r="R15" s="62">
        <f>Q15/$Q$8</f>
        <v>4.9853805085886167E-3</v>
      </c>
      <c r="T15" s="56" t="s">
        <v>43</v>
      </c>
      <c r="U15" s="78">
        <f>T21</f>
        <v>2203.5828665228032</v>
      </c>
      <c r="V15" s="79">
        <f>U15/$U$16</f>
        <v>1.328862571089093E-2</v>
      </c>
    </row>
    <row r="16" spans="1:22" s="56" customFormat="1" ht="27" customHeight="1" x14ac:dyDescent="0.2">
      <c r="A16" s="15" t="s">
        <v>14</v>
      </c>
      <c r="B16" s="77">
        <v>118.19069999999999</v>
      </c>
      <c r="C16" s="77">
        <v>36.586200000000005</v>
      </c>
      <c r="D16" s="77">
        <v>30.673999999999999</v>
      </c>
      <c r="E16" s="77">
        <v>16.730680019159998</v>
      </c>
      <c r="F16" s="76">
        <v>202.18158001916001</v>
      </c>
      <c r="G16" s="7">
        <v>4.0027324172999998</v>
      </c>
      <c r="H16" s="7">
        <v>5.8</v>
      </c>
      <c r="I16" s="63">
        <v>7.8106200000000001</v>
      </c>
      <c r="J16" s="63">
        <v>19.048703200000002</v>
      </c>
      <c r="K16" s="17">
        <f>SUM(G16:J16)</f>
        <v>36.662055617299998</v>
      </c>
      <c r="L16" s="75">
        <f>(J16/$J$29)*100</f>
        <v>1.1487250647491403E-2</v>
      </c>
      <c r="M16" s="14">
        <f>IF(ISERROR((J16/E16-1)*100),"-",(J16/E16-1)*100)</f>
        <v>13.854925072892431</v>
      </c>
      <c r="O16" s="56">
        <v>7</v>
      </c>
      <c r="P16" s="15" t="s">
        <v>13</v>
      </c>
      <c r="Q16" s="63">
        <f>VLOOKUP(P16,$A$10:$J$28,10,0)</f>
        <v>793.2421535577505</v>
      </c>
      <c r="R16" s="62">
        <f>Q16/$Q$8</f>
        <v>4.7836177331345812E-3</v>
      </c>
      <c r="T16" s="56" t="s">
        <v>0</v>
      </c>
      <c r="U16" s="78">
        <f>SUM(U10:U15)</f>
        <v>165824.73721995327</v>
      </c>
      <c r="V16" s="79">
        <f>SUM(V10:V15)</f>
        <v>1.0000000000000002</v>
      </c>
    </row>
    <row r="17" spans="1:21" s="56" customFormat="1" x14ac:dyDescent="0.2">
      <c r="A17" s="13" t="s">
        <v>13</v>
      </c>
      <c r="B17" s="74">
        <v>484.44713626400005</v>
      </c>
      <c r="C17" s="74">
        <v>134.98716099744041</v>
      </c>
      <c r="D17" s="74">
        <v>123.52820292000001</v>
      </c>
      <c r="E17" s="74">
        <v>69.590280129939998</v>
      </c>
      <c r="F17" s="73">
        <v>812.55278031138039</v>
      </c>
      <c r="G17" s="37">
        <v>12.233920000000001</v>
      </c>
      <c r="H17" s="37">
        <v>414.92900045249462</v>
      </c>
      <c r="I17" s="37">
        <v>0</v>
      </c>
      <c r="J17" s="72">
        <v>793.2421535577505</v>
      </c>
      <c r="K17" s="18">
        <f>SUM(G17:J17)</f>
        <v>1220.4050740102452</v>
      </c>
      <c r="L17" s="71">
        <f>(J17/$J$29)*100</f>
        <v>0.47836177331345803</v>
      </c>
      <c r="M17" s="10">
        <f>IF(ISERROR((J17/E17-1)*100),"-",(J17/E17-1)*100)</f>
        <v>1039.8749251714421</v>
      </c>
      <c r="O17" s="56">
        <v>8</v>
      </c>
      <c r="P17" s="15" t="s">
        <v>19</v>
      </c>
      <c r="Q17" s="63">
        <f>VLOOKUP(P17,$A$10:$J$28,10,0)</f>
        <v>175.22160000000002</v>
      </c>
      <c r="R17" s="62">
        <f>Q17/$Q$8</f>
        <v>1.0566674365814466E-3</v>
      </c>
      <c r="U17" s="56" t="b">
        <f>U16=Q8</f>
        <v>1</v>
      </c>
    </row>
    <row r="18" spans="1:21" s="56" customFormat="1" ht="25.5" x14ac:dyDescent="0.2">
      <c r="A18" s="15" t="s">
        <v>12</v>
      </c>
      <c r="B18" s="77">
        <v>10.4895</v>
      </c>
      <c r="C18" s="77">
        <v>4.6086311333999994</v>
      </c>
      <c r="D18" s="77">
        <v>5.8787082100624994</v>
      </c>
      <c r="E18" s="77">
        <v>2159.0273174000004</v>
      </c>
      <c r="F18" s="76">
        <v>2180.0041567434628</v>
      </c>
      <c r="G18" s="7">
        <v>47.067347920000003</v>
      </c>
      <c r="H18" s="7">
        <v>75.432135879699999</v>
      </c>
      <c r="I18" s="63">
        <v>764.38916500000005</v>
      </c>
      <c r="J18" s="63">
        <v>127.4586076314</v>
      </c>
      <c r="K18" s="17">
        <f>SUM(G18:J18)</f>
        <v>1014.3472564311</v>
      </c>
      <c r="L18" s="75">
        <f>(J18/$J$29)*100</f>
        <v>7.6863446171083816E-2</v>
      </c>
      <c r="M18" s="14">
        <f>IF(ISERROR((J18/E18-1)*100),"-",(J18/E18-1)*100)</f>
        <v>-94.096480086000426</v>
      </c>
      <c r="O18" s="56">
        <v>9</v>
      </c>
      <c r="P18" s="15" t="s">
        <v>12</v>
      </c>
      <c r="Q18" s="63">
        <f>VLOOKUP(P18,$A$10:$J$28,10,0)</f>
        <v>127.4586076314</v>
      </c>
      <c r="R18" s="62">
        <f>Q18/$Q$8</f>
        <v>7.6863446171083832E-4</v>
      </c>
    </row>
    <row r="19" spans="1:21" s="56" customFormat="1" ht="15.75" customHeight="1" x14ac:dyDescent="0.2">
      <c r="A19" s="13" t="s">
        <v>11</v>
      </c>
      <c r="B19" s="74">
        <v>65.346304140000001</v>
      </c>
      <c r="C19" s="74">
        <v>623.71337358889991</v>
      </c>
      <c r="D19" s="74">
        <v>243.88302213599999</v>
      </c>
      <c r="E19" s="74">
        <v>241.58226317200001</v>
      </c>
      <c r="F19" s="73">
        <v>1174.5249630368999</v>
      </c>
      <c r="G19" s="37">
        <v>1096.5805723613005</v>
      </c>
      <c r="H19" s="37">
        <v>171.95171244669996</v>
      </c>
      <c r="I19" s="72">
        <v>551.29670885558812</v>
      </c>
      <c r="J19" s="72">
        <v>826.69941277818441</v>
      </c>
      <c r="K19" s="18">
        <f>SUM(G19:J19)</f>
        <v>2646.5284064417729</v>
      </c>
      <c r="L19" s="71">
        <f>(J19/$J$29)*100</f>
        <v>0.4985380508588616</v>
      </c>
      <c r="M19" s="10">
        <f>IF(ISERROR((J19/E19-1)*100),"-",(J19/E19-1)*100)</f>
        <v>242.2020316903799</v>
      </c>
      <c r="O19" s="56">
        <v>10</v>
      </c>
      <c r="P19" s="15" t="s">
        <v>6</v>
      </c>
      <c r="Q19" s="63">
        <f>VLOOKUP(P19,$A$10:$J$28,10,0)</f>
        <v>122.98909542890003</v>
      </c>
      <c r="R19" s="62">
        <f>Q19/$Q$8</f>
        <v>7.4168123219013344E-4</v>
      </c>
    </row>
    <row r="20" spans="1:21" s="56" customFormat="1" ht="13.7" customHeight="1" x14ac:dyDescent="0.2">
      <c r="A20" s="15" t="s">
        <v>10</v>
      </c>
      <c r="B20" s="77">
        <v>0</v>
      </c>
      <c r="C20" s="77">
        <v>692.54845956800011</v>
      </c>
      <c r="D20" s="77">
        <v>0</v>
      </c>
      <c r="E20" s="77">
        <v>0</v>
      </c>
      <c r="F20" s="76">
        <v>692.54845956800011</v>
      </c>
      <c r="G20" s="7">
        <v>20.508560000000003</v>
      </c>
      <c r="H20" s="7">
        <v>15.560692830000001</v>
      </c>
      <c r="I20" s="63">
        <v>29.726835580000003</v>
      </c>
      <c r="J20" s="63">
        <v>25.239588310000002</v>
      </c>
      <c r="K20" s="17">
        <f>SUM(G20:J20)</f>
        <v>91.035676720000012</v>
      </c>
      <c r="L20" s="75">
        <f>(J20/$J$29)*100</f>
        <v>1.5220641222257266E-2</v>
      </c>
      <c r="M20" s="14" t="str">
        <f>IF(ISERROR((J20/E20-1)*100),"-",(J20/E20-1)*100)</f>
        <v>-</v>
      </c>
      <c r="O20" s="56">
        <v>11</v>
      </c>
      <c r="P20" s="15" t="s">
        <v>3</v>
      </c>
      <c r="Q20" s="63">
        <f>VLOOKUP(P20,$A$10:$J$28,10,0)</f>
        <v>49</v>
      </c>
      <c r="R20" s="62">
        <f>Q20/$Q$8</f>
        <v>2.9549270405298704E-4</v>
      </c>
    </row>
    <row r="21" spans="1:21" s="56" customFormat="1" ht="14.25" customHeight="1" x14ac:dyDescent="0.2">
      <c r="A21" s="13" t="s">
        <v>9</v>
      </c>
      <c r="B21" s="74">
        <v>401.70089000000002</v>
      </c>
      <c r="C21" s="74">
        <v>3099.6219799999999</v>
      </c>
      <c r="D21" s="74">
        <v>421.87921471999999</v>
      </c>
      <c r="E21" s="74">
        <v>350.45535359999997</v>
      </c>
      <c r="F21" s="73">
        <v>4273.6574383200004</v>
      </c>
      <c r="G21" s="37">
        <v>1467.399189146</v>
      </c>
      <c r="H21" s="37">
        <v>5183.679369586499</v>
      </c>
      <c r="I21" s="72">
        <v>7463.6874472250001</v>
      </c>
      <c r="J21" s="72">
        <v>47601.529525200007</v>
      </c>
      <c r="K21" s="18">
        <f>SUM(G21:J21)</f>
        <v>61716.295531157506</v>
      </c>
      <c r="L21" s="71">
        <f>(J21/$J$29)*100</f>
        <v>28.705927911141732</v>
      </c>
      <c r="M21" s="10">
        <f>IF(ISERROR((J21/E21-1)*100),"-",(J21/E21-1)*100)</f>
        <v>13482.765689329739</v>
      </c>
      <c r="O21" s="56">
        <v>12</v>
      </c>
      <c r="P21" s="15" t="s">
        <v>10</v>
      </c>
      <c r="Q21" s="63">
        <f>VLOOKUP(P21,$A$10:$J$28,10,0)</f>
        <v>25.239588310000002</v>
      </c>
      <c r="R21" s="62">
        <f>Q21/$Q$8</f>
        <v>1.522064122225727E-4</v>
      </c>
      <c r="T21" s="78">
        <f>SUM(Q15:Q28)</f>
        <v>2203.5828665228032</v>
      </c>
    </row>
    <row r="22" spans="1:21" s="56" customFormat="1" ht="38.25" x14ac:dyDescent="0.2">
      <c r="A22" s="15" t="s">
        <v>8</v>
      </c>
      <c r="B22" s="77">
        <v>6.8959999999999999</v>
      </c>
      <c r="C22" s="77">
        <v>27.96899804217</v>
      </c>
      <c r="D22" s="77">
        <v>160.7825932204</v>
      </c>
      <c r="E22" s="77">
        <v>242.09696149999999</v>
      </c>
      <c r="F22" s="76">
        <v>437.74455276257004</v>
      </c>
      <c r="G22" s="7">
        <v>23.277324</v>
      </c>
      <c r="H22" s="7">
        <v>26.411000000000001</v>
      </c>
      <c r="I22" s="63">
        <v>79.543999999999997</v>
      </c>
      <c r="J22" s="63">
        <v>2040.3325150649403</v>
      </c>
      <c r="K22" s="17">
        <f>SUM(G22:J22)</f>
        <v>2169.5648390649403</v>
      </c>
      <c r="L22" s="75">
        <f>(J22/$J$29)*100</f>
        <v>1.2304150449872879</v>
      </c>
      <c r="M22" s="14">
        <f>IF(ISERROR((J22/E22-1)*100),"-",(J22/E22-1)*100)</f>
        <v>742.77493712573528</v>
      </c>
      <c r="O22" s="56">
        <v>13</v>
      </c>
      <c r="P22" s="15" t="s">
        <v>14</v>
      </c>
      <c r="Q22" s="63">
        <f>VLOOKUP(P22,$A$10:$J$28,10,0)</f>
        <v>19.048703200000002</v>
      </c>
      <c r="R22" s="62">
        <f>Q22/$Q$8</f>
        <v>1.1487250647491404E-4</v>
      </c>
    </row>
    <row r="23" spans="1:21" s="56" customFormat="1" ht="27.6" customHeight="1" x14ac:dyDescent="0.2">
      <c r="A23" s="13" t="s">
        <v>7</v>
      </c>
      <c r="B23" s="74">
        <v>1492.0475529496002</v>
      </c>
      <c r="C23" s="74">
        <v>1269.1626067114003</v>
      </c>
      <c r="D23" s="74">
        <v>1206.0496850463021</v>
      </c>
      <c r="E23" s="74">
        <v>3348.7821074291187</v>
      </c>
      <c r="F23" s="73">
        <v>7316.0419521364211</v>
      </c>
      <c r="G23" s="37">
        <v>1808.0178229973694</v>
      </c>
      <c r="H23" s="37">
        <v>2936.9500427141038</v>
      </c>
      <c r="I23" s="72">
        <v>1479.5121735232999</v>
      </c>
      <c r="J23" s="72">
        <v>4123.9481005687358</v>
      </c>
      <c r="K23" s="18">
        <f>SUM(G23:J23)</f>
        <v>10348.428139803509</v>
      </c>
      <c r="L23" s="71">
        <f>(J23/$J$29)*100</f>
        <v>2.4869317869617049</v>
      </c>
      <c r="M23" s="10">
        <f>IF(ISERROR((J23/E23-1)*100),"-",(J23/E23-1)*100)</f>
        <v>23.147698723662756</v>
      </c>
      <c r="O23" s="56">
        <v>14</v>
      </c>
      <c r="P23" s="15" t="s">
        <v>16</v>
      </c>
      <c r="Q23" s="63">
        <f>VLOOKUP(P23,$A$10:$J$28,10,0)</f>
        <v>13.810099563509741</v>
      </c>
      <c r="R23" s="62">
        <f>Q23/$Q$8</f>
        <v>8.3281299250254491E-5</v>
      </c>
    </row>
    <row r="24" spans="1:21" s="56" customFormat="1" ht="29.25" customHeight="1" x14ac:dyDescent="0.2">
      <c r="A24" s="15" t="s">
        <v>6</v>
      </c>
      <c r="B24" s="77">
        <v>0</v>
      </c>
      <c r="C24" s="77">
        <v>0</v>
      </c>
      <c r="D24" s="77">
        <v>0</v>
      </c>
      <c r="E24" s="77">
        <v>0</v>
      </c>
      <c r="F24" s="76">
        <v>0</v>
      </c>
      <c r="G24" s="7">
        <v>24.072500000000002</v>
      </c>
      <c r="H24" s="7">
        <v>19.561425</v>
      </c>
      <c r="I24" s="63">
        <v>36.140799999999999</v>
      </c>
      <c r="J24" s="63">
        <v>122.98909542890003</v>
      </c>
      <c r="K24" s="17">
        <f>SUM(G24:J24)</f>
        <v>202.76382042890003</v>
      </c>
      <c r="L24" s="75">
        <f>(J24/$J$29)*100</f>
        <v>7.4168123219013338E-2</v>
      </c>
      <c r="M24" s="14" t="str">
        <f>IF(ISERROR((J24/E24-1)*100),"-",(J24/E24-1)*100)</f>
        <v>-</v>
      </c>
      <c r="O24" s="56">
        <v>15</v>
      </c>
      <c r="P24" s="15" t="s">
        <v>2</v>
      </c>
      <c r="Q24" s="63">
        <f>VLOOKUP(P24,$A$10:$J$28,10,0)</f>
        <v>11.966864119999999</v>
      </c>
      <c r="R24" s="62">
        <f>Q24/$Q$8</f>
        <v>7.2165735466397322E-5</v>
      </c>
    </row>
    <row r="25" spans="1:21" s="56" customFormat="1" x14ac:dyDescent="0.2">
      <c r="A25" s="13" t="s">
        <v>5</v>
      </c>
      <c r="B25" s="74">
        <v>4.39785</v>
      </c>
      <c r="C25" s="74">
        <v>0.85</v>
      </c>
      <c r="D25" s="74">
        <v>0</v>
      </c>
      <c r="E25" s="74">
        <v>4.8325325399999999</v>
      </c>
      <c r="F25" s="73">
        <v>10.080382539999999</v>
      </c>
      <c r="G25" s="37">
        <v>0</v>
      </c>
      <c r="H25" s="37">
        <v>1</v>
      </c>
      <c r="I25" s="37">
        <v>0</v>
      </c>
      <c r="J25" s="72">
        <v>21.905000000000001</v>
      </c>
      <c r="K25" s="18">
        <f>SUM(G25:J25)</f>
        <v>22.905000000000001</v>
      </c>
      <c r="L25" s="71">
        <f>(N25/$J$29)*100</f>
        <v>0</v>
      </c>
      <c r="M25" s="10">
        <f>IF(ISERROR((J25/E25-1)*100),"-",(J25/E25-1)*100)</f>
        <v>353.28199693819346</v>
      </c>
      <c r="N25" s="37"/>
      <c r="O25" s="56">
        <v>16</v>
      </c>
      <c r="P25" s="15" t="s">
        <v>20</v>
      </c>
      <c r="Q25" s="63">
        <f>VLOOKUP(P25,$A$10:$J$28,10,0)</f>
        <v>10.402035068984439</v>
      </c>
      <c r="R25" s="62">
        <f>Q25/$Q$8</f>
        <v>6.2729091228330854E-5</v>
      </c>
    </row>
    <row r="26" spans="1:21" s="56" customFormat="1" ht="25.5" x14ac:dyDescent="0.2">
      <c r="A26" s="15" t="s">
        <v>4</v>
      </c>
      <c r="B26" s="77">
        <v>0</v>
      </c>
      <c r="C26" s="77">
        <v>0</v>
      </c>
      <c r="D26" s="77">
        <v>79.999600000000001</v>
      </c>
      <c r="E26" s="77">
        <v>0</v>
      </c>
      <c r="F26" s="76">
        <v>79.999600000000001</v>
      </c>
      <c r="G26" s="7">
        <v>0</v>
      </c>
      <c r="H26" s="7">
        <v>0</v>
      </c>
      <c r="I26" s="7">
        <v>0</v>
      </c>
      <c r="J26" s="63">
        <v>3.7218896063167501</v>
      </c>
      <c r="K26" s="17">
        <f>SUM(G26:J26)</f>
        <v>3.7218896063167501</v>
      </c>
      <c r="L26" s="75">
        <f>(J26/$J$29)*100</f>
        <v>2.2444718856270279E-3</v>
      </c>
      <c r="M26" s="14" t="str">
        <f>IF(ISERROR((J26/E26-1)*100),"-",(J26/E26-1)*100)</f>
        <v>-</v>
      </c>
      <c r="O26" s="56">
        <v>17</v>
      </c>
      <c r="P26" s="15" t="s">
        <v>4</v>
      </c>
      <c r="Q26" s="63">
        <f>VLOOKUP(P26,$A$10:$J$28,10,0)</f>
        <v>3.7218896063167501</v>
      </c>
      <c r="R26" s="62">
        <f>Q26/$Q$8</f>
        <v>2.2444718856270287E-5</v>
      </c>
    </row>
    <row r="27" spans="1:21" s="56" customFormat="1" ht="15" customHeight="1" x14ac:dyDescent="0.2">
      <c r="A27" s="13" t="s">
        <v>3</v>
      </c>
      <c r="B27" s="74">
        <v>5.1053029785600001</v>
      </c>
      <c r="C27" s="74">
        <v>5.7894520000000007</v>
      </c>
      <c r="D27" s="74">
        <v>0</v>
      </c>
      <c r="E27" s="74">
        <v>6.4797039999999999</v>
      </c>
      <c r="F27" s="73">
        <v>17.37445897856</v>
      </c>
      <c r="G27" s="37">
        <v>0</v>
      </c>
      <c r="H27" s="37">
        <v>35.900139999999993</v>
      </c>
      <c r="I27" s="72">
        <v>1583.4375</v>
      </c>
      <c r="J27" s="72">
        <v>49</v>
      </c>
      <c r="K27" s="18">
        <f>SUM(G27:J27)</f>
        <v>1668.33764</v>
      </c>
      <c r="L27" s="71">
        <f>(J27/$J$29)*100</f>
        <v>2.9549270405298703E-2</v>
      </c>
      <c r="M27" s="10">
        <f>IF(ISERROR((J27/E27-1)*100),"-",(J27/E27-1)*100)</f>
        <v>656.2073823125254</v>
      </c>
      <c r="O27" s="56">
        <v>18</v>
      </c>
      <c r="P27" s="15" t="s">
        <v>15</v>
      </c>
      <c r="Q27" s="63">
        <f>VLOOKUP(P27,$A$10:$J$28,10,0)</f>
        <v>2.87781725775735</v>
      </c>
      <c r="R27" s="62">
        <f>Q27/$Q$8</f>
        <v>1.735457149520554E-5</v>
      </c>
    </row>
    <row r="28" spans="1:21" s="56" customFormat="1" ht="18.399999999999999" customHeight="1" thickBot="1" x14ac:dyDescent="0.25">
      <c r="A28" s="9" t="s">
        <v>2</v>
      </c>
      <c r="B28" s="70">
        <v>3.5955712000000002</v>
      </c>
      <c r="C28" s="70">
        <v>13.653</v>
      </c>
      <c r="D28" s="70">
        <v>5</v>
      </c>
      <c r="E28" s="70">
        <v>0</v>
      </c>
      <c r="F28" s="69">
        <v>22.248571200000001</v>
      </c>
      <c r="G28" s="68">
        <v>0</v>
      </c>
      <c r="H28" s="68">
        <v>0</v>
      </c>
      <c r="I28" s="68">
        <v>0</v>
      </c>
      <c r="J28" s="67">
        <v>11.966864119999999</v>
      </c>
      <c r="K28" s="66">
        <f>SUM(G28:J28)</f>
        <v>11.966864119999999</v>
      </c>
      <c r="L28" s="65">
        <f>(J28/$J$29)*100</f>
        <v>7.2165735466397304E-3</v>
      </c>
      <c r="M28" s="64" t="str">
        <f>IF(ISERROR((J28/E28-1)*100),"-",(J28/E28-1)*100)</f>
        <v>-</v>
      </c>
      <c r="O28" s="56">
        <v>19</v>
      </c>
      <c r="P28" s="15" t="s">
        <v>5</v>
      </c>
      <c r="Q28" s="63">
        <f>VLOOKUP(P28,$A$10:$J$28,10,0)</f>
        <v>21.905000000000001</v>
      </c>
      <c r="R28" s="62">
        <f>Q28/$Q$8</f>
        <v>1.3209729963838127E-4</v>
      </c>
    </row>
    <row r="29" spans="1:21" s="56" customFormat="1" ht="15" customHeight="1" thickBot="1" x14ac:dyDescent="0.25">
      <c r="A29" s="4" t="s">
        <v>0</v>
      </c>
      <c r="B29" s="3">
        <f>SUM(B10:B28)</f>
        <v>46692.20674109106</v>
      </c>
      <c r="C29" s="3">
        <f>SUM(C10:C28)</f>
        <v>13773.097718163855</v>
      </c>
      <c r="D29" s="3">
        <f>SUM(D10:D28)</f>
        <v>18967.141308683389</v>
      </c>
      <c r="E29" s="3">
        <f>SUM(E10:E28)</f>
        <v>116631.04509495726</v>
      </c>
      <c r="F29" s="3">
        <f>SUM(F10:F28)</f>
        <v>196063.49086289559</v>
      </c>
      <c r="G29" s="3">
        <f>SUM(G10:G28)</f>
        <v>22022.031152394411</v>
      </c>
      <c r="H29" s="3">
        <f>SUM(H10:H28)</f>
        <v>40280.013316453864</v>
      </c>
      <c r="I29" s="3">
        <f>SUM(I10:I28)</f>
        <v>27986.588821494192</v>
      </c>
      <c r="J29" s="3">
        <f>SUM(J10:J28)</f>
        <v>165824.7372199533</v>
      </c>
      <c r="K29" s="3">
        <f>SUM(K10:K28)</f>
        <v>256113.37051029579</v>
      </c>
      <c r="L29" s="61">
        <f>(J29/$J$29)*100</f>
        <v>100</v>
      </c>
      <c r="M29" s="2">
        <f>IF(ISERROR((J29/E29-1)*100),"-",(J29/E29-1)*100)</f>
        <v>42.178900210440638</v>
      </c>
    </row>
    <row r="30" spans="1:21" s="56" customFormat="1" ht="15" customHeight="1" x14ac:dyDescent="0.2">
      <c r="A30" s="31"/>
      <c r="B30" s="59"/>
      <c r="C30" s="59"/>
      <c r="D30" s="59"/>
      <c r="E30" s="59"/>
      <c r="F30" s="59"/>
      <c r="G30" s="59"/>
      <c r="H30" s="59"/>
      <c r="I30" s="59"/>
      <c r="J30" s="59"/>
      <c r="K30" s="59"/>
      <c r="L30" s="58"/>
      <c r="M30" s="57"/>
    </row>
    <row r="31" spans="1:21" s="56" customFormat="1" ht="15" customHeight="1" x14ac:dyDescent="0.2">
      <c r="A31" s="60" t="s">
        <v>42</v>
      </c>
      <c r="B31" s="59"/>
      <c r="C31" s="59"/>
      <c r="D31" s="59"/>
      <c r="E31" s="59"/>
      <c r="F31" s="59"/>
      <c r="G31" s="59"/>
      <c r="H31" s="59"/>
      <c r="I31" s="59"/>
      <c r="J31" s="59"/>
      <c r="K31" s="59"/>
      <c r="L31" s="58"/>
      <c r="M31" s="57"/>
    </row>
    <row r="32" spans="1:21" x14ac:dyDescent="0.2">
      <c r="A32" s="49" t="s">
        <v>41</v>
      </c>
      <c r="B32" s="55"/>
      <c r="C32" s="54"/>
      <c r="D32" s="53"/>
      <c r="E32" s="53"/>
      <c r="F32" s="53"/>
      <c r="G32" s="52"/>
      <c r="H32" s="52"/>
      <c r="I32" s="52"/>
      <c r="J32" s="52"/>
      <c r="K32" s="52"/>
      <c r="L32" s="51"/>
      <c r="M32" s="51"/>
    </row>
    <row r="33" spans="1:13" ht="21" customHeight="1" x14ac:dyDescent="0.2">
      <c r="A33" s="50" t="s">
        <v>40</v>
      </c>
      <c r="B33" s="50"/>
      <c r="C33" s="50"/>
      <c r="D33" s="50"/>
      <c r="E33" s="50"/>
      <c r="F33" s="50"/>
      <c r="G33" s="50"/>
      <c r="H33" s="50"/>
      <c r="I33" s="50"/>
      <c r="J33" s="50"/>
      <c r="K33" s="50"/>
      <c r="L33" s="50"/>
      <c r="M33" s="50"/>
    </row>
    <row r="34" spans="1:13" x14ac:dyDescent="0.2">
      <c r="A34" s="49" t="s">
        <v>39</v>
      </c>
      <c r="B34" s="48"/>
      <c r="C34" s="48"/>
      <c r="D34" s="48"/>
      <c r="E34" s="48"/>
      <c r="F34" s="48"/>
      <c r="G34" s="48"/>
      <c r="H34" s="48"/>
      <c r="I34" s="48"/>
      <c r="J34" s="48"/>
      <c r="K34" s="48"/>
      <c r="L34" s="48"/>
      <c r="M34" s="48"/>
    </row>
    <row r="35" spans="1:13" x14ac:dyDescent="0.2">
      <c r="A35" s="47" t="s">
        <v>38</v>
      </c>
      <c r="B35" s="47"/>
      <c r="C35" s="47"/>
      <c r="D35" s="47"/>
      <c r="E35" s="47"/>
      <c r="F35" s="47"/>
      <c r="G35" s="47"/>
      <c r="H35" s="47"/>
      <c r="I35" s="47"/>
      <c r="J35" s="47"/>
      <c r="K35" s="47"/>
      <c r="L35" s="47"/>
      <c r="M35" s="47"/>
    </row>
    <row r="36" spans="1:13" ht="21.6" customHeight="1" x14ac:dyDescent="0.2">
      <c r="A36" s="47"/>
      <c r="B36" s="47"/>
      <c r="C36" s="47"/>
      <c r="D36" s="47"/>
      <c r="E36" s="47"/>
      <c r="F36" s="47"/>
      <c r="G36" s="47"/>
      <c r="H36" s="47"/>
      <c r="I36" s="47"/>
      <c r="J36" s="47"/>
      <c r="K36" s="47"/>
      <c r="L36" s="47"/>
      <c r="M36" s="47"/>
    </row>
    <row r="37" spans="1:13" x14ac:dyDescent="0.2">
      <c r="A37" s="46"/>
      <c r="B37" s="44"/>
      <c r="C37" s="44"/>
      <c r="D37" s="44"/>
      <c r="E37" s="44"/>
      <c r="F37" s="44"/>
      <c r="G37" s="44"/>
      <c r="H37" s="44"/>
      <c r="I37" s="44"/>
      <c r="J37" s="44"/>
      <c r="K37" s="44"/>
      <c r="L37" s="43"/>
      <c r="M37" s="42"/>
    </row>
    <row r="38" spans="1:13" x14ac:dyDescent="0.2">
      <c r="A38" s="46"/>
      <c r="B38" s="44"/>
      <c r="C38" s="44"/>
      <c r="D38" s="44"/>
      <c r="E38" s="44"/>
      <c r="F38" s="44"/>
      <c r="G38" s="44"/>
      <c r="H38" s="44"/>
      <c r="I38" s="44"/>
      <c r="J38" s="44"/>
      <c r="K38" s="44"/>
      <c r="L38" s="43"/>
      <c r="M38" s="42"/>
    </row>
    <row r="39" spans="1:13" x14ac:dyDescent="0.2">
      <c r="A39" s="46"/>
      <c r="B39" s="44"/>
      <c r="C39" s="44"/>
      <c r="D39" s="44"/>
      <c r="E39" s="44"/>
      <c r="F39" s="44"/>
      <c r="G39" s="44"/>
      <c r="H39" s="44"/>
      <c r="I39" s="44"/>
      <c r="J39" s="44"/>
      <c r="K39" s="44"/>
      <c r="L39" s="43"/>
      <c r="M39" s="42"/>
    </row>
    <row r="40" spans="1:13" x14ac:dyDescent="0.2">
      <c r="A40" s="46"/>
      <c r="B40" s="44"/>
      <c r="C40" s="44"/>
      <c r="D40" s="44"/>
      <c r="E40" s="44"/>
      <c r="F40" s="44"/>
      <c r="G40" s="44"/>
      <c r="H40" s="44"/>
      <c r="I40" s="44"/>
      <c r="J40" s="44"/>
      <c r="K40" s="44"/>
      <c r="L40" s="43"/>
      <c r="M40" s="42"/>
    </row>
    <row r="41" spans="1:13" x14ac:dyDescent="0.2">
      <c r="A41" s="46"/>
      <c r="B41" s="45"/>
      <c r="C41" s="45"/>
      <c r="D41" s="45"/>
      <c r="E41" s="45"/>
      <c r="F41" s="45"/>
      <c r="G41" s="44"/>
      <c r="H41" s="44"/>
      <c r="I41" s="44"/>
      <c r="J41" s="44"/>
      <c r="K41" s="44"/>
      <c r="L41" s="43"/>
      <c r="M41" s="42"/>
    </row>
    <row r="42" spans="1:13" x14ac:dyDescent="0.2">
      <c r="B42" s="40"/>
      <c r="C42" s="40"/>
      <c r="D42" s="40"/>
      <c r="E42" s="40"/>
      <c r="F42" s="40"/>
      <c r="M42" s="42"/>
    </row>
    <row r="43" spans="1:13" x14ac:dyDescent="0.2">
      <c r="F43" s="40"/>
      <c r="M43" s="42"/>
    </row>
    <row r="44" spans="1:13" x14ac:dyDescent="0.2">
      <c r="F44" s="40"/>
      <c r="M44" s="42"/>
    </row>
    <row r="45" spans="1:13" ht="19.149999999999999" customHeight="1" x14ac:dyDescent="0.2">
      <c r="F45" s="40"/>
      <c r="M45" s="42"/>
    </row>
    <row r="46" spans="1:13" x14ac:dyDescent="0.2">
      <c r="C46" s="1" t="s">
        <v>37</v>
      </c>
      <c r="D46" s="41" t="e">
        <f>#REF!</f>
        <v>#REF!</v>
      </c>
      <c r="F46" s="40"/>
      <c r="M46" s="42"/>
    </row>
    <row r="47" spans="1:13" x14ac:dyDescent="0.2">
      <c r="C47" s="1" t="s">
        <v>36</v>
      </c>
      <c r="D47" s="41" t="e">
        <f>#REF!</f>
        <v>#REF!</v>
      </c>
      <c r="F47" s="40"/>
      <c r="M47" s="42"/>
    </row>
    <row r="48" spans="1:13" x14ac:dyDescent="0.2">
      <c r="C48" s="1" t="s">
        <v>35</v>
      </c>
      <c r="D48" s="41" t="e">
        <f>#REF!</f>
        <v>#REF!</v>
      </c>
      <c r="F48" s="40"/>
      <c r="M48" s="42"/>
    </row>
    <row r="49" spans="2:13" x14ac:dyDescent="0.2">
      <c r="C49" s="1" t="s">
        <v>34</v>
      </c>
      <c r="D49" s="41" t="e">
        <f>#REF!</f>
        <v>#REF!</v>
      </c>
      <c r="F49" s="40"/>
      <c r="M49" s="42"/>
    </row>
    <row r="50" spans="2:13" x14ac:dyDescent="0.2">
      <c r="C50" s="1" t="s">
        <v>33</v>
      </c>
      <c r="D50" s="41" t="e">
        <f>#REF!</f>
        <v>#REF!</v>
      </c>
      <c r="F50" s="40"/>
      <c r="M50" s="42"/>
    </row>
    <row r="51" spans="2:13" x14ac:dyDescent="0.2">
      <c r="C51" s="1" t="s">
        <v>32</v>
      </c>
      <c r="D51" s="41" t="e">
        <f>#REF!</f>
        <v>#REF!</v>
      </c>
    </row>
    <row r="52" spans="2:13" x14ac:dyDescent="0.2">
      <c r="C52" s="1" t="s">
        <v>31</v>
      </c>
      <c r="D52" s="41" t="e">
        <f>#REF!</f>
        <v>#REF!</v>
      </c>
    </row>
    <row r="53" spans="2:13" x14ac:dyDescent="0.2">
      <c r="C53" s="40"/>
      <c r="D53" s="40"/>
    </row>
    <row r="54" spans="2:13" hidden="1" x14ac:dyDescent="0.2">
      <c r="C54" s="40"/>
      <c r="D54" s="40"/>
    </row>
    <row r="55" spans="2:13" hidden="1" x14ac:dyDescent="0.2"/>
    <row r="57" spans="2:13" x14ac:dyDescent="0.2">
      <c r="B57" s="40"/>
      <c r="E57" s="40"/>
    </row>
    <row r="58" spans="2:13" x14ac:dyDescent="0.2">
      <c r="B58" s="40"/>
      <c r="E58" s="40"/>
    </row>
    <row r="70" spans="16:20" ht="13.5" thickBot="1" x14ac:dyDescent="0.25"/>
    <row r="71" spans="16:20" x14ac:dyDescent="0.2">
      <c r="P71" s="36"/>
      <c r="Q71" s="35" t="s">
        <v>26</v>
      </c>
      <c r="R71" s="34"/>
      <c r="S71" s="33" t="s">
        <v>30</v>
      </c>
      <c r="T71" s="32" t="s">
        <v>29</v>
      </c>
    </row>
    <row r="72" spans="16:20" x14ac:dyDescent="0.2">
      <c r="P72" s="31" t="s">
        <v>23</v>
      </c>
      <c r="Q72" s="30" t="s">
        <v>28</v>
      </c>
      <c r="R72" s="30" t="s">
        <v>27</v>
      </c>
      <c r="S72" s="29"/>
      <c r="T72" s="28"/>
    </row>
    <row r="73" spans="16:20" ht="13.5" thickBot="1" x14ac:dyDescent="0.25">
      <c r="P73" s="27"/>
      <c r="Q73" s="26"/>
      <c r="R73" s="26"/>
      <c r="S73" s="25"/>
      <c r="T73" s="24"/>
    </row>
    <row r="74" spans="16:20" x14ac:dyDescent="0.2">
      <c r="P74" s="23"/>
      <c r="Q74" s="20"/>
      <c r="R74" s="22"/>
      <c r="S74" s="21"/>
      <c r="T74" s="20"/>
    </row>
    <row r="75" spans="16:20" ht="12.75" customHeight="1" x14ac:dyDescent="0.2">
      <c r="P75" s="15" t="s">
        <v>20</v>
      </c>
      <c r="Q75" s="8"/>
      <c r="R75" s="7"/>
      <c r="S75" s="17">
        <f>(R75/$G$29)*100</f>
        <v>0</v>
      </c>
      <c r="T75" s="14" t="str">
        <f>IF(ISERROR((R75/Q75-1)*100),"-",(R75/Q75-1)*100)</f>
        <v>-</v>
      </c>
    </row>
    <row r="76" spans="16:20" ht="12.75" customHeight="1" x14ac:dyDescent="0.2">
      <c r="P76" s="19" t="s">
        <v>19</v>
      </c>
      <c r="Q76" s="39">
        <v>40.007899999999999</v>
      </c>
      <c r="R76" s="38">
        <v>81.555200000000013</v>
      </c>
      <c r="S76" s="18">
        <f>(R76/$G$29)*100</f>
        <v>0.37033459554947856</v>
      </c>
      <c r="T76" s="10">
        <f>IF(ISERROR((R76/Q76-1)*100),"-",(R76/Q76-1)*100)</f>
        <v>103.84774007133598</v>
      </c>
    </row>
    <row r="77" spans="16:20" ht="12.75" customHeight="1" x14ac:dyDescent="0.2">
      <c r="P77" s="15" t="s">
        <v>18</v>
      </c>
      <c r="Q77" s="8">
        <v>4191.9054561225448</v>
      </c>
      <c r="R77" s="7">
        <v>26382.898106418801</v>
      </c>
      <c r="S77" s="17">
        <f>(R77/$G$29)*100</f>
        <v>119.80229218570624</v>
      </c>
      <c r="T77" s="14">
        <f>IF(ISERROR((R77/Q77-1)*100),"-",(R77/Q77-1)*100)</f>
        <v>529.37722194771584</v>
      </c>
    </row>
    <row r="78" spans="16:20" ht="27.95" customHeight="1" x14ac:dyDescent="0.2">
      <c r="P78" s="13" t="s">
        <v>17</v>
      </c>
      <c r="Q78" s="12">
        <v>3627.9944999999998</v>
      </c>
      <c r="R78" s="37">
        <v>4829.3091731256009</v>
      </c>
      <c r="S78" s="18">
        <f>(R78/$G$29)*100</f>
        <v>21.929444835066995</v>
      </c>
      <c r="T78" s="10">
        <f>IF(ISERROR((R78/Q78-1)*100),"-",(R78/Q78-1)*100)</f>
        <v>33.11236202606154</v>
      </c>
    </row>
    <row r="79" spans="16:20" ht="39.75" customHeight="1" x14ac:dyDescent="0.2">
      <c r="P79" s="15" t="s">
        <v>16</v>
      </c>
      <c r="Q79" s="6"/>
      <c r="R79" s="6">
        <v>385.11032800000004</v>
      </c>
      <c r="S79" s="6" t="s">
        <v>1</v>
      </c>
      <c r="T79" s="14" t="str">
        <f>IF(ISERROR((R79/Q79-1)*100),"-",(R79/Q79-1)*100)</f>
        <v>-</v>
      </c>
    </row>
    <row r="80" spans="16:20" ht="12.75" customHeight="1" x14ac:dyDescent="0.2">
      <c r="P80" s="13" t="s">
        <v>15</v>
      </c>
      <c r="Q80" s="12">
        <v>3.7</v>
      </c>
      <c r="R80" s="37">
        <v>6.8976000000000006</v>
      </c>
      <c r="S80" s="18">
        <f>(R80/$G$29)*100</f>
        <v>3.1321361559558225E-2</v>
      </c>
      <c r="T80" s="10">
        <f>IF(ISERROR((R80/Q80-1)*100),"-",(R80/Q80-1)*100)</f>
        <v>86.42162162162164</v>
      </c>
    </row>
    <row r="81" spans="16:20" ht="38.25" customHeight="1" x14ac:dyDescent="0.2">
      <c r="P81" s="15" t="s">
        <v>14</v>
      </c>
      <c r="Q81" s="8">
        <v>36.586200000000005</v>
      </c>
      <c r="R81" s="7">
        <v>5.8</v>
      </c>
      <c r="S81" s="17">
        <f>(R81/$G$29)*100</f>
        <v>2.633726180779368E-2</v>
      </c>
      <c r="T81" s="14">
        <f>IF(ISERROR((R81/Q81-1)*100),"-",(R81/Q81-1)*100)</f>
        <v>-84.147028114425666</v>
      </c>
    </row>
    <row r="82" spans="16:20" ht="12.75" customHeight="1" x14ac:dyDescent="0.2">
      <c r="P82" s="13" t="s">
        <v>13</v>
      </c>
      <c r="Q82" s="12">
        <v>134.98716099744041</v>
      </c>
      <c r="R82" s="37">
        <v>414.92900045249462</v>
      </c>
      <c r="S82" s="18">
        <f>(R82/$G$29)*100</f>
        <v>1.8841540890626716</v>
      </c>
      <c r="T82" s="10">
        <f>IF(ISERROR((R82/Q82-1)*100),"-",(R82/Q82-1)*100)</f>
        <v>207.38404851729743</v>
      </c>
    </row>
    <row r="83" spans="16:20" ht="26.25" customHeight="1" x14ac:dyDescent="0.2">
      <c r="P83" s="15" t="s">
        <v>12</v>
      </c>
      <c r="Q83" s="8">
        <v>4.6086311333999994</v>
      </c>
      <c r="R83" s="7">
        <v>75.432135879699999</v>
      </c>
      <c r="S83" s="17">
        <f>(R83/$G$29)*100</f>
        <v>0.34253032954909068</v>
      </c>
      <c r="T83" s="14">
        <f>IF(ISERROR((R83/Q83-1)*100),"-",(R83/Q83-1)*100)</f>
        <v>1536.757937362851</v>
      </c>
    </row>
    <row r="84" spans="16:20" ht="12.75" customHeight="1" x14ac:dyDescent="0.2">
      <c r="P84" s="13" t="s">
        <v>11</v>
      </c>
      <c r="Q84" s="12">
        <v>623.71337358889991</v>
      </c>
      <c r="R84" s="37">
        <v>171.95171244669996</v>
      </c>
      <c r="S84" s="18">
        <f>(R84/$G$29)*100</f>
        <v>0.78081677051848142</v>
      </c>
      <c r="T84" s="10">
        <f>IF(ISERROR((R84/Q84-1)*100),"-",(R84/Q84-1)*100)</f>
        <v>-72.430972345955141</v>
      </c>
    </row>
    <row r="85" spans="16:20" ht="12.75" customHeight="1" x14ac:dyDescent="0.2">
      <c r="P85" s="15" t="s">
        <v>10</v>
      </c>
      <c r="Q85" s="8">
        <v>692.54845956800011</v>
      </c>
      <c r="R85" s="7">
        <v>15.560692830000001</v>
      </c>
      <c r="S85" s="17">
        <f>(R85/$G$29)*100</f>
        <v>7.0659662236959991E-2</v>
      </c>
      <c r="T85" s="14">
        <f>IF(ISERROR((R85/Q85-1)*100),"-",(R85/Q85-1)*100)</f>
        <v>-97.753125775529625</v>
      </c>
    </row>
    <row r="86" spans="16:20" ht="12.75" customHeight="1" x14ac:dyDescent="0.2">
      <c r="P86" s="13" t="s">
        <v>9</v>
      </c>
      <c r="Q86" s="12">
        <v>3099.6219799999999</v>
      </c>
      <c r="R86" s="37">
        <v>5183.679369586499</v>
      </c>
      <c r="S86" s="18">
        <f>(R86/$G$29)*100</f>
        <v>23.538607014561816</v>
      </c>
      <c r="T86" s="10">
        <f>IF(ISERROR((R86/Q86-1)*100),"-",(R86/Q86-1)*100)</f>
        <v>67.235856599084357</v>
      </c>
    </row>
    <row r="87" spans="16:20" ht="26.25" customHeight="1" x14ac:dyDescent="0.2">
      <c r="P87" s="15" t="s">
        <v>8</v>
      </c>
      <c r="Q87" s="8">
        <v>27.96899804217</v>
      </c>
      <c r="R87" s="7">
        <v>26.411000000000001</v>
      </c>
      <c r="S87" s="17">
        <f>(R87/$G$29)*100</f>
        <v>0.11992990027683431</v>
      </c>
      <c r="T87" s="14">
        <f>IF(ISERROR((R87/Q87-1)*100),"-",(R87/Q87-1)*100)</f>
        <v>-5.5704463914686642</v>
      </c>
    </row>
    <row r="88" spans="16:20" ht="26.25" customHeight="1" x14ac:dyDescent="0.2">
      <c r="P88" s="13" t="s">
        <v>7</v>
      </c>
      <c r="Q88" s="12">
        <v>1269.1626067114003</v>
      </c>
      <c r="R88" s="37">
        <v>2936.950882714104</v>
      </c>
      <c r="S88" s="18">
        <f>(R88/$G$29)*100</f>
        <v>13.336421433564158</v>
      </c>
      <c r="T88" s="10">
        <f>IF(ISERROR((R88/Q88-1)*100),"-",(R88/Q88-1)*100)</f>
        <v>131.40855767285845</v>
      </c>
    </row>
    <row r="89" spans="16:20" ht="27" customHeight="1" x14ac:dyDescent="0.2">
      <c r="P89" s="15" t="s">
        <v>6</v>
      </c>
      <c r="Q89" s="8"/>
      <c r="R89" s="7">
        <v>19.561425</v>
      </c>
      <c r="S89" s="17">
        <f>(R89/$G$29)*100</f>
        <v>8.8826615785951815E-2</v>
      </c>
      <c r="T89" s="14" t="str">
        <f>IF(ISERROR((R89/Q89-1)*100),"-",(R89/Q89-1)*100)</f>
        <v>-</v>
      </c>
    </row>
    <row r="90" spans="16:20" ht="12.75" customHeight="1" x14ac:dyDescent="0.2">
      <c r="P90" s="13" t="s">
        <v>5</v>
      </c>
      <c r="Q90" s="12">
        <v>0.85</v>
      </c>
      <c r="R90" s="37">
        <v>1</v>
      </c>
      <c r="S90" s="16" t="s">
        <v>1</v>
      </c>
      <c r="T90" s="10" t="s">
        <v>1</v>
      </c>
    </row>
    <row r="91" spans="16:20" ht="26.25" customHeight="1" x14ac:dyDescent="0.2">
      <c r="P91" s="15" t="s">
        <v>4</v>
      </c>
      <c r="Q91" s="8"/>
      <c r="R91" s="7"/>
      <c r="S91" s="6" t="s">
        <v>1</v>
      </c>
      <c r="T91" s="14" t="str">
        <f>IF(ISERROR((R91/Q91-1)*100),"-",(R91/Q91-1)*100)</f>
        <v>-</v>
      </c>
    </row>
    <row r="92" spans="16:20" ht="27.95" customHeight="1" x14ac:dyDescent="0.2">
      <c r="P92" s="13" t="s">
        <v>3</v>
      </c>
      <c r="Q92" s="12">
        <v>5.7894520000000007</v>
      </c>
      <c r="R92" s="37">
        <v>19.275006999999999</v>
      </c>
      <c r="S92" s="11" t="s">
        <v>1</v>
      </c>
      <c r="T92" s="10" t="s">
        <v>1</v>
      </c>
    </row>
    <row r="93" spans="16:20" ht="12.75" customHeight="1" thickBot="1" x14ac:dyDescent="0.25">
      <c r="P93" s="9" t="s">
        <v>2</v>
      </c>
      <c r="Q93" s="8">
        <v>13.653</v>
      </c>
      <c r="R93" s="7"/>
      <c r="S93" s="17">
        <f>(R93/$G$29)*100</f>
        <v>0</v>
      </c>
      <c r="T93" s="14" t="s">
        <v>1</v>
      </c>
    </row>
    <row r="94" spans="16:20" ht="12.75" customHeight="1" thickBot="1" x14ac:dyDescent="0.25">
      <c r="P94" s="4" t="s">
        <v>0</v>
      </c>
      <c r="Q94" s="3">
        <f>SUM(Q75:Q93)</f>
        <v>13773.097718163855</v>
      </c>
      <c r="R94" s="3">
        <f>SUM(R75:R93)</f>
        <v>40556.321633453888</v>
      </c>
      <c r="S94" s="3">
        <f>SUM(S75:S93)</f>
        <v>182.321676055246</v>
      </c>
      <c r="T94" s="2">
        <f>(R94/Q94-1)*100</f>
        <v>194.46042178273751</v>
      </c>
    </row>
    <row r="95" spans="16:20" ht="12.75" customHeight="1" x14ac:dyDescent="0.2"/>
    <row r="96" spans="16:20" ht="12.75" customHeight="1" thickBot="1" x14ac:dyDescent="0.25"/>
    <row r="97" spans="16:20" ht="12.75" customHeight="1" x14ac:dyDescent="0.2">
      <c r="P97" s="36"/>
      <c r="Q97" s="35" t="s">
        <v>26</v>
      </c>
      <c r="R97" s="34"/>
      <c r="S97" s="33" t="s">
        <v>25</v>
      </c>
      <c r="T97" s="32" t="s">
        <v>24</v>
      </c>
    </row>
    <row r="98" spans="16:20" ht="12.75" customHeight="1" x14ac:dyDescent="0.2">
      <c r="P98" s="31" t="s">
        <v>23</v>
      </c>
      <c r="Q98" s="30" t="s">
        <v>22</v>
      </c>
      <c r="R98" s="30" t="s">
        <v>21</v>
      </c>
      <c r="S98" s="29"/>
      <c r="T98" s="28"/>
    </row>
    <row r="99" spans="16:20" ht="12.75" customHeight="1" thickBot="1" x14ac:dyDescent="0.25">
      <c r="P99" s="27"/>
      <c r="Q99" s="26"/>
      <c r="R99" s="26"/>
      <c r="S99" s="25"/>
      <c r="T99" s="24"/>
    </row>
    <row r="100" spans="16:20" ht="12.75" customHeight="1" x14ac:dyDescent="0.2">
      <c r="P100" s="23"/>
      <c r="Q100" s="20"/>
      <c r="R100" s="22"/>
      <c r="S100" s="21"/>
      <c r="T100" s="20"/>
    </row>
    <row r="101" spans="16:20" ht="12.75" customHeight="1" x14ac:dyDescent="0.2">
      <c r="P101" s="15" t="s">
        <v>20</v>
      </c>
      <c r="Q101" s="8">
        <f>Q75</f>
        <v>0</v>
      </c>
      <c r="R101" s="8">
        <f>R75</f>
        <v>0</v>
      </c>
      <c r="S101" s="6">
        <f>(R101/$R$120)*100</f>
        <v>0</v>
      </c>
      <c r="T101" s="14" t="str">
        <f>IF(ISERROR((R101/Q101-1)*100),"-",(R101/Q101-1)*100)</f>
        <v>-</v>
      </c>
    </row>
    <row r="102" spans="16:20" ht="12.75" customHeight="1" x14ac:dyDescent="0.2">
      <c r="P102" s="19" t="s">
        <v>19</v>
      </c>
      <c r="Q102" s="12">
        <f>Q76</f>
        <v>40.007899999999999</v>
      </c>
      <c r="R102" s="12">
        <f>R76</f>
        <v>81.555200000000013</v>
      </c>
      <c r="S102" s="18">
        <f>(R102/$R$120)*100</f>
        <v>0.20109121516761813</v>
      </c>
      <c r="T102" s="10">
        <f>IF(ISERROR((R102/Q102-1)*100),"-",(R102/Q102-1)*100)</f>
        <v>103.84774007133598</v>
      </c>
    </row>
    <row r="103" spans="16:20" ht="12.75" customHeight="1" x14ac:dyDescent="0.2">
      <c r="P103" s="15" t="s">
        <v>18</v>
      </c>
      <c r="Q103" s="8">
        <f>Q77</f>
        <v>4191.9054561225448</v>
      </c>
      <c r="R103" s="8">
        <f>R77</f>
        <v>26382.898106418801</v>
      </c>
      <c r="S103" s="17">
        <f>(R103/$R$120)*100</f>
        <v>65.052492543249315</v>
      </c>
      <c r="T103" s="14">
        <f>IF(ISERROR((R103/Q103-1)*100),"-",(R103/Q103-1)*100)</f>
        <v>529.37722194771584</v>
      </c>
    </row>
    <row r="104" spans="16:20" ht="26.25" customHeight="1" x14ac:dyDescent="0.2">
      <c r="P104" s="13" t="s">
        <v>17</v>
      </c>
      <c r="Q104" s="12">
        <f>Q78</f>
        <v>3627.9944999999998</v>
      </c>
      <c r="R104" s="12">
        <f>R78</f>
        <v>4829.3091731256009</v>
      </c>
      <c r="S104" s="18">
        <f>(R104/$R$120)*100</f>
        <v>11.907660701512006</v>
      </c>
      <c r="T104" s="10">
        <f>IF(ISERROR((R104/Q104-1)*100),"-",(R104/Q104-1)*100)</f>
        <v>33.11236202606154</v>
      </c>
    </row>
    <row r="105" spans="16:20" ht="24.75" customHeight="1" x14ac:dyDescent="0.2">
      <c r="P105" s="15" t="s">
        <v>16</v>
      </c>
      <c r="Q105" s="8">
        <f>Q79</f>
        <v>0</v>
      </c>
      <c r="R105" s="8">
        <f>R79</f>
        <v>385.11032800000004</v>
      </c>
      <c r="S105" s="6">
        <f>(R105/$R$120)*100</f>
        <v>0.94956917316271661</v>
      </c>
      <c r="T105" s="14" t="str">
        <f>IF(ISERROR((R105/Q105-1)*100),"-",(R105/Q105-1)*100)</f>
        <v>-</v>
      </c>
    </row>
    <row r="106" spans="16:20" ht="12.75" customHeight="1" x14ac:dyDescent="0.2">
      <c r="P106" s="13" t="s">
        <v>15</v>
      </c>
      <c r="Q106" s="12">
        <f>Q80</f>
        <v>3.7</v>
      </c>
      <c r="R106" s="12">
        <f>R80</f>
        <v>6.8976000000000006</v>
      </c>
      <c r="S106" s="18">
        <f>(R106/$R$120)*100</f>
        <v>1.7007459557945571E-2</v>
      </c>
      <c r="T106" s="10">
        <f>IF(ISERROR((R106/Q106-1)*100),"-",(R106/Q106-1)*100)</f>
        <v>86.42162162162164</v>
      </c>
    </row>
    <row r="107" spans="16:20" ht="26.25" customHeight="1" x14ac:dyDescent="0.2">
      <c r="P107" s="15" t="s">
        <v>14</v>
      </c>
      <c r="Q107" s="8">
        <f>Q81</f>
        <v>36.586200000000005</v>
      </c>
      <c r="R107" s="8">
        <f>R81</f>
        <v>5.8</v>
      </c>
      <c r="S107" s="17">
        <f>(R107/$R$120)*100</f>
        <v>1.430109972107462E-2</v>
      </c>
      <c r="T107" s="14">
        <f>IF(ISERROR((R107/Q107-1)*100),"-",(R107/Q107-1)*100)</f>
        <v>-84.147028114425666</v>
      </c>
    </row>
    <row r="108" spans="16:20" ht="12.75" customHeight="1" x14ac:dyDescent="0.2">
      <c r="P108" s="13" t="s">
        <v>13</v>
      </c>
      <c r="Q108" s="12">
        <f>Q82</f>
        <v>134.98716099744041</v>
      </c>
      <c r="R108" s="12">
        <f>R82</f>
        <v>414.92900045249462</v>
      </c>
      <c r="S108" s="18">
        <f>(R108/$R$120)*100</f>
        <v>1.0230932780408521</v>
      </c>
      <c r="T108" s="10">
        <f>IF(ISERROR((R108/Q108-1)*100),"-",(R108/Q108-1)*100)</f>
        <v>207.38404851729743</v>
      </c>
    </row>
    <row r="109" spans="16:20" ht="12.75" customHeight="1" x14ac:dyDescent="0.2">
      <c r="P109" s="15" t="s">
        <v>12</v>
      </c>
      <c r="Q109" s="8">
        <f>Q83</f>
        <v>4.6086311333999994</v>
      </c>
      <c r="R109" s="8">
        <f>R83</f>
        <v>75.432135879699999</v>
      </c>
      <c r="S109" s="17">
        <f>(R109/$R$120)*100</f>
        <v>0.18599353403262767</v>
      </c>
      <c r="T109" s="14">
        <f>IF(ISERROR((R109/Q109-1)*100),"-",(R109/Q109-1)*100)</f>
        <v>1536.757937362851</v>
      </c>
    </row>
    <row r="110" spans="16:20" ht="12.75" customHeight="1" x14ac:dyDescent="0.2">
      <c r="P110" s="13" t="s">
        <v>11</v>
      </c>
      <c r="Q110" s="12">
        <f>Q84</f>
        <v>623.71337358889991</v>
      </c>
      <c r="R110" s="12">
        <f>R84</f>
        <v>171.95171244669996</v>
      </c>
      <c r="S110" s="18">
        <f>(R110/$R$120)*100</f>
        <v>0.423982514984449</v>
      </c>
      <c r="T110" s="10">
        <f>IF(ISERROR((R110/Q110-1)*100),"-",(R110/Q110-1)*100)</f>
        <v>-72.430972345955141</v>
      </c>
    </row>
    <row r="111" spans="16:20" ht="12.75" customHeight="1" x14ac:dyDescent="0.2">
      <c r="P111" s="15" t="s">
        <v>10</v>
      </c>
      <c r="Q111" s="8">
        <f>Q85</f>
        <v>692.54845956800011</v>
      </c>
      <c r="R111" s="8">
        <f>R85</f>
        <v>15.560692830000001</v>
      </c>
      <c r="S111" s="17">
        <f>(R111/$R$120)*100</f>
        <v>3.8368106877731185E-2</v>
      </c>
      <c r="T111" s="14">
        <f>IF(ISERROR((R111/Q111-1)*100),"-",(R111/Q111-1)*100)</f>
        <v>-97.753125775529625</v>
      </c>
    </row>
    <row r="112" spans="16:20" ht="12.75" customHeight="1" x14ac:dyDescent="0.2">
      <c r="P112" s="13" t="s">
        <v>9</v>
      </c>
      <c r="Q112" s="12">
        <f>Q86</f>
        <v>3099.6219799999999</v>
      </c>
      <c r="R112" s="12">
        <f>R86</f>
        <v>5183.679369586499</v>
      </c>
      <c r="S112" s="18">
        <f>(R112/$R$120)*100</f>
        <v>12.781433721816162</v>
      </c>
      <c r="T112" s="10">
        <f>IF(ISERROR((R112/Q112-1)*100),"-",(R112/Q112-1)*100)</f>
        <v>67.235856599084357</v>
      </c>
    </row>
    <row r="113" spans="16:20" ht="27.95" customHeight="1" x14ac:dyDescent="0.2">
      <c r="P113" s="15" t="s">
        <v>8</v>
      </c>
      <c r="Q113" s="8">
        <f>Q87</f>
        <v>27.96899804217</v>
      </c>
      <c r="R113" s="8">
        <f>R87</f>
        <v>26.411000000000001</v>
      </c>
      <c r="S113" s="17">
        <f>(R113/$R$120)*100</f>
        <v>6.5121783574707201E-2</v>
      </c>
      <c r="T113" s="14">
        <f>IF(ISERROR((R113/Q113-1)*100),"-",(R113/Q113-1)*100)</f>
        <v>-5.5704463914686642</v>
      </c>
    </row>
    <row r="114" spans="16:20" ht="27" customHeight="1" x14ac:dyDescent="0.2">
      <c r="P114" s="13" t="s">
        <v>7</v>
      </c>
      <c r="Q114" s="12">
        <f>Q88</f>
        <v>1269.1626067114003</v>
      </c>
      <c r="R114" s="12">
        <f>R88</f>
        <v>2936.950882714104</v>
      </c>
      <c r="S114" s="18">
        <f>(R114/$R$120)*100</f>
        <v>7.2416599051021606</v>
      </c>
      <c r="T114" s="10">
        <f>IF(ISERROR((R114/Q114-1)*100),"-",(R114/Q114-1)*100)</f>
        <v>131.40855767285845</v>
      </c>
    </row>
    <row r="115" spans="16:20" ht="25.5" customHeight="1" x14ac:dyDescent="0.2">
      <c r="P115" s="15" t="s">
        <v>6</v>
      </c>
      <c r="Q115" s="8">
        <f>Q89</f>
        <v>0</v>
      </c>
      <c r="R115" s="8">
        <f>R89</f>
        <v>19.561425</v>
      </c>
      <c r="S115" s="17">
        <f>(R115/$R$120)*100</f>
        <v>4.8232739588158983E-2</v>
      </c>
      <c r="T115" s="14" t="str">
        <f>IF(ISERROR((R115/Q115-1)*100),"-",(R115/Q115-1)*100)</f>
        <v>-</v>
      </c>
    </row>
    <row r="116" spans="16:20" ht="12.75" customHeight="1" x14ac:dyDescent="0.2">
      <c r="P116" s="13" t="s">
        <v>5</v>
      </c>
      <c r="Q116" s="12">
        <f>Q90</f>
        <v>0.85</v>
      </c>
      <c r="R116" s="12">
        <f>R90</f>
        <v>1</v>
      </c>
      <c r="S116" s="16">
        <f>(R116/$R$120)*100</f>
        <v>2.4657068484611414E-3</v>
      </c>
      <c r="T116" s="10">
        <f>IF(ISERROR((R116/Q116-1)*100),"-",(R116/Q116-1)*100)</f>
        <v>17.647058823529417</v>
      </c>
    </row>
    <row r="117" spans="16:20" ht="26.25" customHeight="1" x14ac:dyDescent="0.2">
      <c r="P117" s="15" t="s">
        <v>4</v>
      </c>
      <c r="Q117" s="8">
        <f>Q91</f>
        <v>0</v>
      </c>
      <c r="R117" s="8">
        <f>R91</f>
        <v>0</v>
      </c>
      <c r="S117" s="6">
        <f>(R117/$R$120)*100</f>
        <v>0</v>
      </c>
      <c r="T117" s="14" t="str">
        <f>IF(ISERROR((R117/Q117-1)*100),"-",(R117/Q117-1)*100)</f>
        <v>-</v>
      </c>
    </row>
    <row r="118" spans="16:20" ht="25.5" customHeight="1" x14ac:dyDescent="0.2">
      <c r="P118" s="13" t="s">
        <v>3</v>
      </c>
      <c r="Q118" s="12">
        <f>Q92</f>
        <v>5.7894520000000007</v>
      </c>
      <c r="R118" s="12">
        <f>R92</f>
        <v>19.275006999999999</v>
      </c>
      <c r="S118" s="11">
        <f>(R118/$R$120)*100</f>
        <v>4.7526516764036436E-2</v>
      </c>
      <c r="T118" s="10">
        <f>IF(ISERROR((R118/Q118-1)*100),"-",(R118/Q118-1)*100)</f>
        <v>232.93318607702415</v>
      </c>
    </row>
    <row r="119" spans="16:20" ht="12.75" customHeight="1" thickBot="1" x14ac:dyDescent="0.25">
      <c r="P119" s="9" t="s">
        <v>2</v>
      </c>
      <c r="Q119" s="8">
        <f>Q93</f>
        <v>13.653</v>
      </c>
      <c r="R119" s="7">
        <f>R93</f>
        <v>0</v>
      </c>
      <c r="S119" s="6">
        <f>(R119/$R$120)*100</f>
        <v>0</v>
      </c>
      <c r="T119" s="5" t="s">
        <v>1</v>
      </c>
    </row>
    <row r="120" spans="16:20" ht="12.75" customHeight="1" thickBot="1" x14ac:dyDescent="0.25">
      <c r="P120" s="4" t="s">
        <v>0</v>
      </c>
      <c r="Q120" s="3">
        <f>SUM(Q101:Q119)</f>
        <v>13773.097718163855</v>
      </c>
      <c r="R120" s="3">
        <f>SUM(R101:R119)</f>
        <v>40556.321633453888</v>
      </c>
      <c r="S120" s="3">
        <f>SUM(S101:S119)</f>
        <v>100.00000000000001</v>
      </c>
      <c r="T120" s="2">
        <f>IF(ISERROR((R120/Q120-1)*100),"-",(R120/Q120-1)*100)</f>
        <v>194.46042178273751</v>
      </c>
    </row>
    <row r="121" spans="16:20" ht="12.75" customHeight="1" x14ac:dyDescent="0.2"/>
    <row r="122" spans="16:20" ht="12.75" customHeight="1" x14ac:dyDescent="0.2"/>
    <row r="123" spans="16:20" ht="12.75" customHeight="1" x14ac:dyDescent="0.2"/>
    <row r="124" spans="16:20" ht="12.75" customHeight="1" x14ac:dyDescent="0.2"/>
    <row r="125" spans="16:20" ht="12.75" customHeight="1" x14ac:dyDescent="0.2"/>
    <row r="126" spans="16:20" ht="12.75" customHeight="1" x14ac:dyDescent="0.2"/>
    <row r="127" spans="16:20" ht="12.75" customHeight="1" x14ac:dyDescent="0.2"/>
    <row r="128" spans="16:20" ht="12.75" customHeight="1" x14ac:dyDescent="0.2"/>
    <row r="129" ht="12.75" customHeight="1" x14ac:dyDescent="0.2"/>
    <row r="130" ht="12.75" customHeight="1" x14ac:dyDescent="0.2"/>
  </sheetData>
  <mergeCells count="17">
    <mergeCell ref="A35:M36"/>
    <mergeCell ref="S71:S73"/>
    <mergeCell ref="M6:M8"/>
    <mergeCell ref="B7:F7"/>
    <mergeCell ref="L6:L8"/>
    <mergeCell ref="A33:M33"/>
    <mergeCell ref="B6:K6"/>
    <mergeCell ref="G7:K7"/>
    <mergeCell ref="T71:T73"/>
    <mergeCell ref="Q71:R71"/>
    <mergeCell ref="Q72:Q73"/>
    <mergeCell ref="R72:R73"/>
    <mergeCell ref="Q97:R97"/>
    <mergeCell ref="S97:S99"/>
    <mergeCell ref="T97:T99"/>
    <mergeCell ref="Q98:Q99"/>
    <mergeCell ref="R98:R99"/>
  </mergeCells>
  <printOptions horizontalCentered="1"/>
  <pageMargins left="0.75" right="0.75" top="0.75" bottom="0.5" header="0" footer="0"/>
  <pageSetup scale="55" firstPageNumber="18" orientation="portrait" horizontalDpi="1200" verticalDpi="1200" r:id="rId1"/>
  <headerFooter alignWithMargins="0">
    <oddFooter>&amp;R&amp;9 28</oddFooter>
  </headerFooter>
  <rowBreaks count="2" manualBreakCount="2">
    <brk id="66" max="8" man="1"/>
    <brk id="69"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3a</vt:lpstr>
      <vt:lpstr>'3a'!Print_Area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PSA</dc:creator>
  <cp:lastModifiedBy>PSA</cp:lastModifiedBy>
  <dcterms:created xsi:type="dcterms:W3CDTF">2016-08-12T05:27:50Z</dcterms:created>
  <dcterms:modified xsi:type="dcterms:W3CDTF">2016-08-12T05:27:53Z</dcterms:modified>
</cp:coreProperties>
</file>