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21075" windowHeight="10035"/>
  </bookViews>
  <sheets>
    <sheet name="3a" sheetId="1" r:id="rId1"/>
  </sheets>
  <externalReferences>
    <externalReference r:id="rId2"/>
  </externalReferences>
  <definedNames>
    <definedName name="_xlnm.Print_Area" localSheetId="0">'3a'!$A$1:$J$60</definedName>
  </definedNames>
  <calcPr calcId="144525"/>
</workbook>
</file>

<file path=xl/calcChain.xml><?xml version="1.0" encoding="utf-8"?>
<calcChain xmlns="http://schemas.openxmlformats.org/spreadsheetml/2006/main">
  <c r="A3" i="1" l="1"/>
  <c r="I6" i="1"/>
  <c r="J6" i="1"/>
  <c r="N8" i="1"/>
  <c r="O11" i="1" s="1"/>
  <c r="F10" i="1"/>
  <c r="J10" i="1"/>
  <c r="R10" i="1"/>
  <c r="F11" i="1"/>
  <c r="F29" i="1" s="1"/>
  <c r="J11" i="1"/>
  <c r="F12" i="1"/>
  <c r="I12" i="1"/>
  <c r="J12" i="1"/>
  <c r="O12" i="1"/>
  <c r="F13" i="1"/>
  <c r="J13" i="1"/>
  <c r="F14" i="1"/>
  <c r="I14" i="1"/>
  <c r="J14" i="1"/>
  <c r="O14" i="1"/>
  <c r="F15" i="1"/>
  <c r="J15" i="1"/>
  <c r="F16" i="1"/>
  <c r="I16" i="1"/>
  <c r="J16" i="1"/>
  <c r="O16" i="1"/>
  <c r="F17" i="1"/>
  <c r="I17" i="1"/>
  <c r="J17" i="1"/>
  <c r="O17" i="1"/>
  <c r="F18" i="1"/>
  <c r="I18" i="1"/>
  <c r="J18" i="1"/>
  <c r="O18" i="1"/>
  <c r="F19" i="1"/>
  <c r="I19" i="1"/>
  <c r="J19" i="1"/>
  <c r="O19" i="1"/>
  <c r="F20" i="1"/>
  <c r="I20" i="1"/>
  <c r="J20" i="1"/>
  <c r="O20" i="1"/>
  <c r="F21" i="1"/>
  <c r="I21" i="1"/>
  <c r="J21" i="1"/>
  <c r="O21" i="1"/>
  <c r="Q21" i="1"/>
  <c r="F22" i="1"/>
  <c r="J22" i="1"/>
  <c r="F23" i="1"/>
  <c r="J23" i="1"/>
  <c r="F24" i="1"/>
  <c r="J24" i="1"/>
  <c r="F25" i="1"/>
  <c r="J25" i="1"/>
  <c r="F26" i="1"/>
  <c r="J26" i="1"/>
  <c r="F27" i="1"/>
  <c r="J27" i="1"/>
  <c r="F28" i="1"/>
  <c r="J28" i="1"/>
  <c r="O28" i="1"/>
  <c r="B29" i="1"/>
  <c r="C29" i="1"/>
  <c r="J29" i="1" s="1"/>
  <c r="D29" i="1"/>
  <c r="E29" i="1"/>
  <c r="G29" i="1"/>
  <c r="P73" i="1" s="1"/>
  <c r="H29" i="1"/>
  <c r="I13" i="1" s="1"/>
  <c r="I29" i="1"/>
  <c r="D44" i="1"/>
  <c r="D45" i="1"/>
  <c r="D46" i="1"/>
  <c r="D47" i="1"/>
  <c r="D48" i="1"/>
  <c r="D49" i="1"/>
  <c r="D50" i="1"/>
  <c r="Q73" i="1"/>
  <c r="Q74" i="1"/>
  <c r="Q75" i="1"/>
  <c r="Q76" i="1"/>
  <c r="Q77" i="1"/>
  <c r="P78" i="1"/>
  <c r="Q78" i="1"/>
  <c r="Q79" i="1"/>
  <c r="P80" i="1"/>
  <c r="Q80" i="1"/>
  <c r="Q81" i="1"/>
  <c r="P82" i="1"/>
  <c r="Q82" i="1"/>
  <c r="Q83" i="1"/>
  <c r="P84" i="1"/>
  <c r="Q84" i="1"/>
  <c r="Q85" i="1"/>
  <c r="P86" i="1"/>
  <c r="Q86" i="1"/>
  <c r="Q87" i="1"/>
  <c r="Q89" i="1"/>
  <c r="N92" i="1"/>
  <c r="O92" i="1"/>
  <c r="Q92" i="1" s="1"/>
  <c r="N99" i="1"/>
  <c r="N118" i="1" s="1"/>
  <c r="Q118" i="1" s="1"/>
  <c r="O99" i="1"/>
  <c r="Q99" i="1" s="1"/>
  <c r="P99" i="1"/>
  <c r="P118" i="1" s="1"/>
  <c r="N100" i="1"/>
  <c r="O100" i="1"/>
  <c r="Q100" i="1" s="1"/>
  <c r="P100" i="1"/>
  <c r="N101" i="1"/>
  <c r="O101" i="1"/>
  <c r="Q101" i="1" s="1"/>
  <c r="P101" i="1"/>
  <c r="N102" i="1"/>
  <c r="O102" i="1"/>
  <c r="Q102" i="1" s="1"/>
  <c r="P102" i="1"/>
  <c r="N103" i="1"/>
  <c r="O103" i="1"/>
  <c r="Q103" i="1" s="1"/>
  <c r="P103" i="1"/>
  <c r="N104" i="1"/>
  <c r="O104" i="1"/>
  <c r="Q104" i="1" s="1"/>
  <c r="P104" i="1"/>
  <c r="N105" i="1"/>
  <c r="O105" i="1"/>
  <c r="Q105" i="1" s="1"/>
  <c r="P105" i="1"/>
  <c r="N106" i="1"/>
  <c r="O106" i="1"/>
  <c r="Q106" i="1" s="1"/>
  <c r="P106" i="1"/>
  <c r="N107" i="1"/>
  <c r="O107" i="1"/>
  <c r="Q107" i="1" s="1"/>
  <c r="P107" i="1"/>
  <c r="N108" i="1"/>
  <c r="O108" i="1"/>
  <c r="Q108" i="1" s="1"/>
  <c r="P108" i="1"/>
  <c r="N109" i="1"/>
  <c r="O109" i="1"/>
  <c r="Q109" i="1" s="1"/>
  <c r="P109" i="1"/>
  <c r="N110" i="1"/>
  <c r="O110" i="1"/>
  <c r="Q110" i="1" s="1"/>
  <c r="P110" i="1"/>
  <c r="N111" i="1"/>
  <c r="O111" i="1"/>
  <c r="Q111" i="1" s="1"/>
  <c r="P111" i="1"/>
  <c r="N112" i="1"/>
  <c r="O112" i="1"/>
  <c r="Q112" i="1" s="1"/>
  <c r="P112" i="1"/>
  <c r="N113" i="1"/>
  <c r="O113" i="1"/>
  <c r="Q113" i="1" s="1"/>
  <c r="P113" i="1"/>
  <c r="N114" i="1"/>
  <c r="O114" i="1"/>
  <c r="Q114" i="1" s="1"/>
  <c r="P114" i="1"/>
  <c r="N115" i="1"/>
  <c r="O115" i="1"/>
  <c r="Q115" i="1" s="1"/>
  <c r="P115" i="1"/>
  <c r="N116" i="1"/>
  <c r="O116" i="1"/>
  <c r="Q116" i="1" s="1"/>
  <c r="P116" i="1"/>
  <c r="N117" i="1"/>
  <c r="O117" i="1"/>
  <c r="P117" i="1"/>
  <c r="O118" i="1"/>
  <c r="S10" i="1" l="1"/>
  <c r="P87" i="1"/>
  <c r="P85" i="1"/>
  <c r="P83" i="1"/>
  <c r="P81" i="1"/>
  <c r="P79" i="1"/>
  <c r="P91" i="1"/>
  <c r="P76" i="1"/>
  <c r="P74" i="1"/>
  <c r="P92" i="1" s="1"/>
  <c r="I27" i="1"/>
  <c r="I26" i="1"/>
  <c r="I25" i="1"/>
  <c r="I24" i="1"/>
  <c r="I23" i="1"/>
  <c r="I22" i="1"/>
  <c r="R16" i="1"/>
  <c r="I15" i="1"/>
  <c r="O13" i="1"/>
  <c r="I11" i="1"/>
  <c r="O10" i="1"/>
  <c r="P75" i="1"/>
  <c r="O27" i="1"/>
  <c r="O26" i="1"/>
  <c r="O25" i="1"/>
  <c r="O24" i="1"/>
  <c r="O23" i="1"/>
  <c r="O22" i="1"/>
  <c r="O15" i="1"/>
  <c r="S14" i="1" l="1"/>
  <c r="S11" i="1"/>
  <c r="S15" i="1"/>
  <c r="S12" i="1"/>
  <c r="S16" i="1" s="1"/>
  <c r="S13" i="1"/>
</calcChain>
</file>

<file path=xl/sharedStrings.xml><?xml version="1.0" encoding="utf-8"?>
<sst xmlns="http://schemas.openxmlformats.org/spreadsheetml/2006/main" count="131" uniqueCount="51">
  <si>
    <t>Total</t>
  </si>
  <si>
    <t>-</t>
  </si>
  <si>
    <t>S. Other service activities</t>
  </si>
  <si>
    <t>R. Arts, entertainment and recreation</t>
  </si>
  <si>
    <t>Q. Human health and social work activities</t>
  </si>
  <si>
    <t>P. Education</t>
  </si>
  <si>
    <t>O. Public administration and defense; compulsory social security</t>
  </si>
  <si>
    <t>N. Administrative and support service activities</t>
  </si>
  <si>
    <t>M. Professional, scientific and technical activities</t>
  </si>
  <si>
    <t>L. Real estate activities</t>
  </si>
  <si>
    <t>K. Financial and insurance activities</t>
  </si>
  <si>
    <t>J. Information and communication</t>
  </si>
  <si>
    <t>I. Accommodation and food service activities</t>
  </si>
  <si>
    <t>H. Transportation and storage</t>
  </si>
  <si>
    <t>G. Wholesale and retail trade; repair of motor vehicles and motorcycles</t>
  </si>
  <si>
    <t>F. Construction</t>
  </si>
  <si>
    <t>E. Water supply; sewerage, waste management and remediation activities</t>
  </si>
  <si>
    <t>D. Electricity, gas, steam and air conditioning supply</t>
  </si>
  <si>
    <t>C. Manufacturing</t>
  </si>
  <si>
    <t>B. Mining and quarrying</t>
  </si>
  <si>
    <t>A. Agriculture, forestry and fishing</t>
  </si>
  <si>
    <t>Q2 2011</t>
  </si>
  <si>
    <t>Q2 2010</t>
  </si>
  <si>
    <t>Industry</t>
  </si>
  <si>
    <t>Growth Rate
Q2 2010  -   
Q2 2011</t>
  </si>
  <si>
    <t>Percent to Total Q2 2011</t>
  </si>
  <si>
    <t>Approved FDI</t>
  </si>
  <si>
    <t>Q1 2011</t>
  </si>
  <si>
    <t>Q1 2010</t>
  </si>
  <si>
    <t>Growth Rate
Q1 2010  -   
Q1 2011</t>
  </si>
  <si>
    <t>Percent to Total Q1 2011</t>
  </si>
  <si>
    <t>Transportation, Storage and Communication</t>
  </si>
  <si>
    <t>Trade</t>
  </si>
  <si>
    <t>Private Services</t>
  </si>
  <si>
    <t>Manufacturing</t>
  </si>
  <si>
    <t>Finance &amp; Real Estate</t>
  </si>
  <si>
    <t>Electricity, Gas and Water</t>
  </si>
  <si>
    <t>Construction</t>
  </si>
  <si>
    <t xml:space="preserve">Sources of basic data: Board of Investments (BOI), Clark Development Corporation (CDC),
                                     Philippine Economic Zone Authority (PEZA), and Subic Bay Metropolitan Aurhority (SBMA).                                         </t>
  </si>
  <si>
    <t>Details may not add up to totals due to rounding.</t>
  </si>
  <si>
    <r>
      <t xml:space="preserve">1 </t>
    </r>
    <r>
      <rPr>
        <sz val="8"/>
        <rFont val="Arial"/>
        <family val="2"/>
      </rPr>
      <t>Starting Q1 2011 FDI report, the 2009 Philippine Standard Industrial Classification (PSIC) is adopted in classifying the industry. The 2009 PSIC was used for
     the years 2010 and 2011 to make the data comparable.</t>
    </r>
  </si>
  <si>
    <t xml:space="preserve">Notes:   </t>
  </si>
  <si>
    <t>Others</t>
  </si>
  <si>
    <t>Q2</t>
  </si>
  <si>
    <t>Q1</t>
  </si>
  <si>
    <t>Q4</t>
  </si>
  <si>
    <t>Q3</t>
  </si>
  <si>
    <r>
      <t>Industry</t>
    </r>
    <r>
      <rPr>
        <b/>
        <vertAlign val="superscript"/>
        <sz val="10"/>
        <rFont val="Arial"/>
        <family val="2"/>
      </rPr>
      <t>1</t>
    </r>
  </si>
  <si>
    <t>(in million pesos)</t>
  </si>
  <si>
    <t>Total Approved Foreign Direct Investments by Industry</t>
  </si>
  <si>
    <t>Table 3a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</si>
</sst>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0.0_);[Red]\(#,##0.0\)"/>
    <numFmt numFmtId="165" formatCode="#,##0.0"/>
    <numFmt numFmtId="166" formatCode="_(* #,##0.0_);_(* \(#,##0.0\);_(* &quot;-&quot;??_);_(@_)"/>
    <numFmt numFmtId="167" formatCode="0.0"/>
    <numFmt numFmtId="168" formatCode="0.0_);[Red]\(0.0\)"/>
    <numFmt numFmtId="169" formatCode="0.0%"/>
    <numFmt numFmtId="170" formatCode="#,##0;[Red]#,##0"/>
    <numFmt numFmtId="171" formatCode="General_)"/>
  </numFmts>
  <fonts count="14" x14ac:knownFonts="1">
    <font>
      <sz val="10"/>
      <name val="Arial"/>
    </font>
    <font>
      <sz val="10"/>
      <name val="Arial"/>
    </font>
    <font>
      <sz val="10"/>
      <name val="Arial"/>
      <family val="2"/>
    </font>
    <font>
      <b/>
      <sz val="10"/>
      <name val="Arial"/>
      <family val="2"/>
    </font>
    <font>
      <sz val="10"/>
      <color indexed="8"/>
      <name val="Arial"/>
      <family val="2"/>
    </font>
    <font>
      <sz val="10"/>
      <color indexed="9"/>
      <name val="Arial"/>
      <family val="2"/>
    </font>
    <font>
      <b/>
      <sz val="10"/>
      <color indexed="9"/>
      <name val="Arial"/>
      <family val="2"/>
    </font>
    <font>
      <sz val="8"/>
      <name val="Arial"/>
      <family val="2"/>
    </font>
    <font>
      <i/>
      <sz val="8"/>
      <name val="Arial"/>
      <family val="2"/>
    </font>
    <font>
      <vertAlign val="superscript"/>
      <sz val="8"/>
      <name val="Arial"/>
      <family val="2"/>
    </font>
    <font>
      <i/>
      <sz val="8"/>
      <color indexed="9"/>
      <name val="Arial"/>
      <family val="2"/>
    </font>
    <font>
      <b/>
      <vertAlign val="superscript"/>
      <sz val="10"/>
      <name val="Arial"/>
      <family val="2"/>
    </font>
    <font>
      <b/>
      <i/>
      <sz val="10"/>
      <name val="Arial"/>
      <family val="2"/>
    </font>
    <font>
      <sz val="12"/>
      <name val="Helv"/>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2"/>
        <bgColor indexed="22"/>
      </patternFill>
    </fill>
  </fills>
  <borders count="20">
    <border>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8">
    <xf numFmtId="0" fontId="0" fillId="0" borderId="0" xfId="0"/>
    <xf numFmtId="0" fontId="2" fillId="2" borderId="0" xfId="0" applyFont="1" applyFill="1"/>
    <xf numFmtId="164" fontId="3" fillId="2" borderId="1" xfId="0" applyNumberFormat="1" applyFont="1" applyFill="1" applyBorder="1" applyAlignment="1">
      <alignment horizontal="center" vertical="top"/>
    </xf>
    <xf numFmtId="165" fontId="3" fillId="2" borderId="1" xfId="0" applyNumberFormat="1" applyFont="1" applyFill="1" applyBorder="1" applyAlignment="1">
      <alignment horizontal="right" vertical="center"/>
    </xf>
    <xf numFmtId="0" fontId="3" fillId="2" borderId="1" xfId="0" applyFont="1" applyFill="1" applyBorder="1" applyAlignment="1">
      <alignment horizontal="center" vertical="center"/>
    </xf>
    <xf numFmtId="164" fontId="3" fillId="2" borderId="0" xfId="1" quotePrefix="1" applyNumberFormat="1" applyFont="1" applyFill="1" applyBorder="1" applyAlignment="1">
      <alignment horizontal="center" vertical="top"/>
    </xf>
    <xf numFmtId="166" fontId="0" fillId="2" borderId="0" xfId="0" quotePrefix="1" applyNumberFormat="1" applyFill="1" applyBorder="1" applyAlignment="1">
      <alignment horizontal="center" vertical="top"/>
    </xf>
    <xf numFmtId="166" fontId="2" fillId="2" borderId="0" xfId="1" applyNumberFormat="1" applyFont="1" applyFill="1" applyBorder="1" applyAlignment="1">
      <alignment horizontal="right" vertical="top"/>
    </xf>
    <xf numFmtId="166" fontId="0" fillId="2" borderId="0" xfId="0" applyNumberFormat="1" applyFill="1" applyBorder="1" applyAlignment="1">
      <alignment vertical="top"/>
    </xf>
    <xf numFmtId="0" fontId="3" fillId="2" borderId="2" xfId="0" applyFont="1" applyFill="1" applyBorder="1" applyAlignment="1">
      <alignment horizontal="left" vertical="top" wrapText="1"/>
    </xf>
    <xf numFmtId="164" fontId="3" fillId="3" borderId="0" xfId="1" applyNumberFormat="1" applyFont="1" applyFill="1" applyBorder="1" applyAlignment="1">
      <alignment horizontal="center" vertical="top"/>
    </xf>
    <xf numFmtId="166" fontId="0" fillId="3" borderId="0" xfId="0" quotePrefix="1" applyNumberFormat="1" applyFill="1" applyBorder="1" applyAlignment="1">
      <alignment horizontal="center" vertical="top"/>
    </xf>
    <xf numFmtId="166" fontId="0" fillId="3" borderId="0" xfId="0" applyNumberFormat="1" applyFill="1" applyBorder="1" applyAlignment="1">
      <alignment vertical="top"/>
    </xf>
    <xf numFmtId="0" fontId="3" fillId="3" borderId="0" xfId="0" applyFont="1" applyFill="1" applyBorder="1" applyAlignment="1">
      <alignment horizontal="left" vertical="top" wrapText="1"/>
    </xf>
    <xf numFmtId="164" fontId="3" fillId="2" borderId="0" xfId="1" applyNumberFormat="1" applyFont="1" applyFill="1" applyBorder="1" applyAlignment="1">
      <alignment horizontal="center" vertical="top"/>
    </xf>
    <xf numFmtId="0" fontId="3" fillId="2" borderId="0" xfId="0" applyFont="1" applyFill="1" applyBorder="1" applyAlignment="1">
      <alignment horizontal="left" vertical="top" wrapText="1"/>
    </xf>
    <xf numFmtId="166" fontId="4" fillId="3" borderId="0" xfId="0" quotePrefix="1" applyNumberFormat="1" applyFont="1" applyFill="1" applyBorder="1" applyAlignment="1">
      <alignment horizontal="center" vertical="top"/>
    </xf>
    <xf numFmtId="165" fontId="3" fillId="2" borderId="0" xfId="0" applyNumberFormat="1" applyFont="1" applyFill="1" applyBorder="1" applyAlignment="1">
      <alignment horizontal="right" vertical="top"/>
    </xf>
    <xf numFmtId="165" fontId="3" fillId="3" borderId="0" xfId="0" applyNumberFormat="1" applyFont="1" applyFill="1" applyBorder="1" applyAlignment="1">
      <alignment horizontal="right" vertical="top"/>
    </xf>
    <xf numFmtId="0" fontId="3" fillId="4" borderId="0" xfId="0" applyFont="1" applyFill="1" applyBorder="1" applyAlignment="1">
      <alignment horizontal="left" vertical="top" wrapText="1"/>
    </xf>
    <xf numFmtId="0" fontId="2" fillId="2" borderId="0" xfId="0" applyFont="1" applyFill="1" applyBorder="1" applyAlignment="1">
      <alignment vertical="center"/>
    </xf>
    <xf numFmtId="165" fontId="3" fillId="2" borderId="0" xfId="0" applyNumberFormat="1" applyFont="1" applyFill="1" applyBorder="1" applyAlignment="1">
      <alignment vertical="center"/>
    </xf>
    <xf numFmtId="165" fontId="2" fillId="2" borderId="0" xfId="0" applyNumberFormat="1" applyFont="1" applyFill="1" applyBorder="1" applyAlignment="1">
      <alignment vertical="center"/>
    </xf>
    <xf numFmtId="0" fontId="2" fillId="2" borderId="3" xfId="0" applyFont="1" applyFill="1" applyBorder="1" applyAlignment="1">
      <alignment vertical="center"/>
    </xf>
    <xf numFmtId="164" fontId="3" fillId="2" borderId="4" xfId="0" applyNumberFormat="1"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xf>
    <xf numFmtId="0" fontId="3" fillId="2" borderId="2" xfId="0" applyFont="1" applyFill="1" applyBorder="1" applyAlignment="1">
      <alignment horizontal="center" vertical="center"/>
    </xf>
    <xf numFmtId="164" fontId="3" fillId="2" borderId="6"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0" fontId="3" fillId="2" borderId="8" xfId="0" applyNumberFormat="1" applyFont="1" applyFill="1" applyBorder="1" applyAlignment="1">
      <alignment horizontal="center" vertical="center"/>
    </xf>
    <xf numFmtId="0" fontId="3" fillId="2" borderId="0" xfId="0" applyFont="1" applyFill="1" applyBorder="1" applyAlignment="1">
      <alignment horizontal="center" vertical="center"/>
    </xf>
    <xf numFmtId="164" fontId="3" fillId="2" borderId="9" xfId="0" applyNumberFormat="1" applyFont="1" applyFill="1" applyBorder="1" applyAlignment="1">
      <alignment horizontal="center" vertical="center" wrapText="1"/>
    </xf>
    <xf numFmtId="3" fontId="3" fillId="2" borderId="10" xfId="0" applyNumberFormat="1" applyFont="1" applyFill="1" applyBorder="1" applyAlignment="1">
      <alignment horizontal="center" vertical="center" wrapText="1"/>
    </xf>
    <xf numFmtId="3" fontId="3" fillId="2" borderId="11" xfId="0" applyNumberFormat="1" applyFont="1" applyFill="1" applyBorder="1" applyAlignment="1">
      <alignment horizontal="center" vertical="center"/>
    </xf>
    <xf numFmtId="3" fontId="3" fillId="2" borderId="12" xfId="0" applyNumberFormat="1" applyFont="1" applyFill="1" applyBorder="1" applyAlignment="1">
      <alignment horizontal="center" vertical="center"/>
    </xf>
    <xf numFmtId="3" fontId="3" fillId="2" borderId="3" xfId="0" applyNumberFormat="1" applyFont="1" applyFill="1" applyBorder="1" applyAlignment="1">
      <alignment horizontal="center" vertical="center"/>
    </xf>
    <xf numFmtId="166" fontId="2" fillId="3" borderId="0" xfId="1" applyNumberFormat="1" applyFont="1" applyFill="1" applyBorder="1" applyAlignment="1">
      <alignment horizontal="right" vertical="top"/>
    </xf>
    <xf numFmtId="166" fontId="2" fillId="4" borderId="0" xfId="1" applyNumberFormat="1" applyFont="1" applyFill="1" applyBorder="1" applyAlignment="1">
      <alignment horizontal="right" vertical="top"/>
    </xf>
    <xf numFmtId="166" fontId="0" fillId="4" borderId="0" xfId="0" applyNumberFormat="1" applyFill="1" applyBorder="1" applyAlignment="1">
      <alignment vertical="top"/>
    </xf>
    <xf numFmtId="0" fontId="5" fillId="2" borderId="0" xfId="0" applyFont="1" applyFill="1"/>
    <xf numFmtId="167" fontId="2" fillId="2" borderId="0" xfId="0" applyNumberFormat="1" applyFont="1" applyFill="1"/>
    <xf numFmtId="168" fontId="3" fillId="2" borderId="0" xfId="1" applyNumberFormat="1" applyFont="1" applyFill="1" applyBorder="1"/>
    <xf numFmtId="166" fontId="3" fillId="2" borderId="0" xfId="1" applyNumberFormat="1" applyFont="1" applyFill="1" applyBorder="1"/>
    <xf numFmtId="165" fontId="3" fillId="2" borderId="0" xfId="0" applyNumberFormat="1" applyFont="1" applyFill="1" applyBorder="1"/>
    <xf numFmtId="165" fontId="6" fillId="2" borderId="0" xfId="0" applyNumberFormat="1" applyFont="1" applyFill="1" applyBorder="1"/>
    <xf numFmtId="0" fontId="3" fillId="2" borderId="0" xfId="0" applyFont="1" applyFill="1" applyBorder="1"/>
    <xf numFmtId="0" fontId="7" fillId="2" borderId="0" xfId="0" applyFont="1" applyFill="1" applyBorder="1" applyAlignment="1">
      <alignment horizontal="left" wrapText="1"/>
    </xf>
    <xf numFmtId="3" fontId="8" fillId="2" borderId="0" xfId="0" applyNumberFormat="1" applyFont="1" applyFill="1" applyBorder="1" applyAlignment="1"/>
    <xf numFmtId="0" fontId="7" fillId="2" borderId="0" xfId="0" applyFont="1" applyFill="1" applyBorder="1" applyAlignment="1"/>
    <xf numFmtId="0" fontId="9" fillId="2" borderId="0" xfId="0" quotePrefix="1" applyFont="1" applyFill="1" applyBorder="1" applyAlignment="1">
      <alignment horizontal="left" wrapText="1"/>
    </xf>
    <xf numFmtId="3" fontId="8" fillId="2" borderId="0" xfId="0" quotePrefix="1" applyNumberFormat="1" applyFont="1" applyFill="1" applyBorder="1" applyAlignment="1"/>
    <xf numFmtId="165" fontId="10" fillId="2" borderId="0" xfId="0" quotePrefix="1" applyNumberFormat="1" applyFont="1" applyFill="1" applyBorder="1" applyAlignment="1"/>
    <xf numFmtId="3" fontId="10" fillId="2" borderId="0" xfId="0" applyNumberFormat="1" applyFont="1" applyFill="1" applyBorder="1" applyAlignment="1"/>
    <xf numFmtId="165" fontId="10" fillId="2" borderId="0" xfId="0" applyNumberFormat="1" applyFont="1" applyFill="1" applyBorder="1"/>
    <xf numFmtId="165" fontId="10" fillId="2" borderId="0" xfId="0" applyNumberFormat="1" applyFont="1" applyFill="1" applyBorder="1" applyAlignment="1"/>
    <xf numFmtId="0" fontId="2" fillId="2" borderId="0" xfId="0" applyFont="1" applyFill="1" applyAlignment="1">
      <alignment vertical="center"/>
    </xf>
    <xf numFmtId="10" fontId="2" fillId="2" borderId="0" xfId="2" applyNumberFormat="1" applyFont="1" applyFill="1" applyAlignment="1">
      <alignment vertical="center"/>
    </xf>
    <xf numFmtId="166" fontId="3" fillId="2" borderId="0" xfId="1" applyNumberFormat="1" applyFont="1" applyFill="1" applyBorder="1" applyAlignment="1">
      <alignment horizontal="right" vertical="top"/>
    </xf>
    <xf numFmtId="166" fontId="3" fillId="3" borderId="0" xfId="1" applyNumberFormat="1" applyFont="1" applyFill="1" applyBorder="1" applyAlignment="1">
      <alignment horizontal="right" vertical="top"/>
    </xf>
    <xf numFmtId="166" fontId="2" fillId="2" borderId="0" xfId="0" applyNumberFormat="1" applyFont="1" applyFill="1" applyAlignment="1">
      <alignment vertical="center"/>
    </xf>
    <xf numFmtId="169" fontId="2" fillId="2" borderId="0" xfId="2" applyNumberFormat="1" applyFont="1" applyFill="1" applyAlignment="1">
      <alignment vertical="center"/>
    </xf>
    <xf numFmtId="166" fontId="3" fillId="4" borderId="0" xfId="1" applyNumberFormat="1" applyFont="1" applyFill="1" applyBorder="1" applyAlignment="1">
      <alignment horizontal="right" vertical="top"/>
    </xf>
    <xf numFmtId="164" fontId="3" fillId="2" borderId="13"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0" fontId="3" fillId="2" borderId="14" xfId="0" applyFont="1" applyFill="1" applyBorder="1" applyAlignment="1">
      <alignment horizontal="center" vertical="center"/>
    </xf>
    <xf numFmtId="3" fontId="3" fillId="2" borderId="5" xfId="0" applyNumberFormat="1" applyFont="1" applyFill="1" applyBorder="1" applyAlignment="1">
      <alignment horizontal="center" vertical="center"/>
    </xf>
    <xf numFmtId="164" fontId="3" fillId="2" borderId="15" xfId="0" applyNumberFormat="1" applyFont="1" applyFill="1" applyBorder="1" applyAlignment="1">
      <alignment horizontal="center" vertical="center" wrapText="1"/>
    </xf>
    <xf numFmtId="3" fontId="3" fillId="2" borderId="16" xfId="0" applyNumberFormat="1" applyFont="1" applyFill="1" applyBorder="1" applyAlignment="1">
      <alignment horizontal="center" vertical="center" wrapText="1"/>
    </xf>
    <xf numFmtId="0" fontId="3" fillId="2" borderId="17"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3" fillId="2" borderId="16" xfId="0" applyNumberFormat="1" applyFont="1" applyFill="1" applyBorder="1" applyAlignment="1">
      <alignment horizontal="center" vertical="center"/>
    </xf>
    <xf numFmtId="164" fontId="3" fillId="2" borderId="12" xfId="0" applyNumberFormat="1" applyFont="1" applyFill="1" applyBorder="1" applyAlignment="1">
      <alignment horizontal="center" vertical="center" wrapText="1"/>
    </xf>
    <xf numFmtId="3" fontId="3" fillId="2" borderId="18" xfId="0" applyNumberFormat="1" applyFont="1" applyFill="1" applyBorder="1" applyAlignment="1">
      <alignment horizontal="center" vertical="center" wrapText="1"/>
    </xf>
    <xf numFmtId="3" fontId="3" fillId="2" borderId="19" xfId="0" applyNumberFormat="1" applyFont="1" applyFill="1" applyBorder="1" applyAlignment="1">
      <alignment horizontal="center" vertical="center"/>
    </xf>
    <xf numFmtId="0" fontId="12" fillId="2" borderId="0" xfId="0" applyFont="1" applyFill="1" applyBorder="1" applyAlignment="1">
      <alignment vertical="center"/>
    </xf>
    <xf numFmtId="170" fontId="3" fillId="2" borderId="0" xfId="0" applyNumberFormat="1" applyFont="1" applyFill="1" applyBorder="1" applyAlignment="1">
      <alignment horizontal="left" vertical="center"/>
    </xf>
    <xf numFmtId="0" fontId="3" fillId="2" borderId="0" xfId="0" applyFont="1" applyFill="1" applyBorder="1" applyAlignment="1">
      <alignmen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t>Figure 3b
Total Approved FDIs by Industry
First Semester, 2008 and 2009</a:t>
            </a:r>
          </a:p>
        </c:rich>
      </c:tx>
      <c:overlay val="0"/>
      <c:spPr>
        <a:noFill/>
        <a:ln w="25400">
          <a:noFill/>
        </a:ln>
      </c:spPr>
    </c:title>
    <c:autoTitleDeleted val="0"/>
    <c:view3D>
      <c:rotX val="15"/>
      <c:rotY val="10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explosion val="25"/>
          <c:dPt>
            <c:idx val="0"/>
            <c:bubble3D val="0"/>
          </c:dPt>
          <c:dLbls>
            <c:dLbl>
              <c:idx val="0"/>
              <c:tx>
                <c:rich>
                  <a:bodyPr/>
                  <a:lstStyle/>
                  <a:p>
                    <a:pPr>
                      <a:defRPr sz="225" b="0" i="0" u="none" strike="noStrike" baseline="0">
                        <a:solidFill>
                          <a:srgbClr val="000000"/>
                        </a:solidFill>
                        <a:latin typeface="Arial"/>
                        <a:ea typeface="Arial"/>
                        <a:cs typeface="Arial"/>
                      </a:defRPr>
                    </a:pPr>
                    <a:r>
                      <a:t>Education
0.0%</a:t>
                    </a:r>
                  </a:p>
                </c:rich>
              </c:tx>
              <c:spPr>
                <a:noFill/>
                <a:ln w="25400">
                  <a:noFill/>
                </a:ln>
              </c:spPr>
              <c:dLblPos val="bestFit"/>
              <c:showLegendKey val="0"/>
              <c:showVal val="0"/>
              <c:showCatName val="0"/>
              <c:showSerName val="0"/>
              <c:showPercent val="0"/>
              <c:showBubbleSize val="0"/>
            </c:dLbl>
            <c:dLbl>
              <c:idx val="1"/>
              <c:tx>
                <c:rich>
                  <a:bodyPr/>
                  <a:lstStyle/>
                  <a:p>
                    <a:pPr>
                      <a:defRPr sz="225" b="0" i="0" u="none" strike="noStrike" baseline="0">
                        <a:solidFill>
                          <a:srgbClr val="000000"/>
                        </a:solidFill>
                        <a:latin typeface="Arial"/>
                        <a:ea typeface="Arial"/>
                        <a:cs typeface="Arial"/>
                      </a:defRPr>
                    </a:pPr>
                    <a:r>
                      <a:t>Electricity
7.9%</a:t>
                    </a:r>
                  </a:p>
                </c:rich>
              </c:tx>
              <c:spPr>
                <a:noFill/>
                <a:ln w="25400">
                  <a:noFill/>
                </a:ln>
              </c:spPr>
              <c:dLblPos val="bestFit"/>
              <c:showLegendKey val="0"/>
              <c:showVal val="0"/>
              <c:showCatName val="0"/>
              <c:showSerName val="0"/>
              <c:showPercent val="0"/>
              <c:showBubbleSize val="0"/>
            </c:dLbl>
            <c:dLbl>
              <c:idx val="2"/>
              <c:tx>
                <c:rich>
                  <a:bodyPr/>
                  <a:lstStyle/>
                  <a:p>
                    <a:pPr>
                      <a:defRPr sz="225" b="0" i="0" u="none" strike="noStrike" baseline="0">
                        <a:solidFill>
                          <a:srgbClr val="000000"/>
                        </a:solidFill>
                        <a:latin typeface="Arial"/>
                        <a:ea typeface="Arial"/>
                        <a:cs typeface="Arial"/>
                      </a:defRPr>
                    </a:pPr>
                    <a:r>
                      <a:t>Finance &amp; Real Estate
32.5%</a:t>
                    </a:r>
                  </a:p>
                </c:rich>
              </c:tx>
              <c:spPr>
                <a:noFill/>
                <a:ln w="25400">
                  <a:noFill/>
                </a:ln>
              </c:spPr>
              <c:dLblPos val="bestFit"/>
              <c:showLegendKey val="0"/>
              <c:showVal val="0"/>
              <c:showCatName val="0"/>
              <c:showSerName val="0"/>
              <c:showPercent val="0"/>
              <c:showBubbleSize val="0"/>
            </c:dLbl>
            <c:dLbl>
              <c:idx val="3"/>
              <c:tx>
                <c:rich>
                  <a:bodyPr/>
                  <a:lstStyle/>
                  <a:p>
                    <a:pPr>
                      <a:defRPr sz="225" b="0" i="0" u="none" strike="noStrike" baseline="0">
                        <a:solidFill>
                          <a:srgbClr val="000000"/>
                        </a:solidFill>
                        <a:latin typeface="Arial"/>
                        <a:ea typeface="Arial"/>
                        <a:cs typeface="Arial"/>
                      </a:defRPr>
                    </a:pPr>
                    <a:r>
                      <a:t>Manufacturing
21.5%</a:t>
                    </a:r>
                  </a:p>
                </c:rich>
              </c:tx>
              <c:spPr>
                <a:noFill/>
                <a:ln w="25400">
                  <a:noFill/>
                </a:ln>
              </c:spPr>
              <c:dLblPos val="bestFit"/>
              <c:showLegendKey val="0"/>
              <c:showVal val="0"/>
              <c:showCatName val="0"/>
              <c:showSerName val="0"/>
              <c:showPercent val="0"/>
              <c:showBubbleSize val="0"/>
            </c:dLbl>
            <c:dLbl>
              <c:idx val="4"/>
              <c:tx>
                <c:rich>
                  <a:bodyPr/>
                  <a:lstStyle/>
                  <a:p>
                    <a:pPr>
                      <a:defRPr sz="225" b="0" i="0" u="none" strike="noStrike" baseline="0">
                        <a:solidFill>
                          <a:srgbClr val="000000"/>
                        </a:solidFill>
                        <a:latin typeface="Arial"/>
                        <a:ea typeface="Arial"/>
                        <a:cs typeface="Arial"/>
                      </a:defRPr>
                    </a:pPr>
                    <a:r>
                      <a:t>Mining
0.7%</a:t>
                    </a:r>
                  </a:p>
                </c:rich>
              </c:tx>
              <c:spPr>
                <a:noFill/>
                <a:ln w="25400">
                  <a:noFill/>
                </a:ln>
              </c:spPr>
              <c:dLblPos val="bestFit"/>
              <c:showLegendKey val="0"/>
              <c:showVal val="0"/>
              <c:showCatName val="0"/>
              <c:showSerName val="0"/>
              <c:showPercent val="0"/>
              <c:showBubbleSize val="0"/>
            </c:dLbl>
            <c:dLbl>
              <c:idx val="5"/>
              <c:tx>
                <c:rich>
                  <a:bodyPr/>
                  <a:lstStyle/>
                  <a:p>
                    <a:pPr>
                      <a:defRPr sz="225" b="0" i="0" u="none" strike="noStrike" baseline="0">
                        <a:solidFill>
                          <a:srgbClr val="000000"/>
                        </a:solidFill>
                        <a:latin typeface="Arial"/>
                        <a:ea typeface="Arial"/>
                        <a:cs typeface="Arial"/>
                      </a:defRPr>
                    </a:pPr>
                    <a:r>
                      <a:t>Private Services
37.2%</a:t>
                    </a:r>
                  </a:p>
                </c:rich>
              </c:tx>
              <c:spPr>
                <a:noFill/>
                <a:ln w="25400">
                  <a:noFill/>
                </a:ln>
              </c:spPr>
              <c:dLblPos val="bestFit"/>
              <c:showLegendKey val="0"/>
              <c:showVal val="0"/>
              <c:showCatName val="0"/>
              <c:showSerName val="0"/>
              <c:showPercent val="0"/>
              <c:showBubbleSize val="0"/>
            </c:dLbl>
            <c:dLbl>
              <c:idx val="6"/>
              <c:tx>
                <c:rich>
                  <a:bodyPr/>
                  <a:lstStyle/>
                  <a:p>
                    <a:pPr>
                      <a:defRPr sz="225" b="0" i="0" u="none" strike="noStrike" baseline="0">
                        <a:solidFill>
                          <a:srgbClr val="000000"/>
                        </a:solidFill>
                        <a:latin typeface="Arial"/>
                        <a:ea typeface="Arial"/>
                        <a:cs typeface="Arial"/>
                      </a:defRPr>
                    </a:pPr>
                    <a:r>
                      <a:t>Trade
0.2%</a:t>
                    </a:r>
                  </a:p>
                </c:rich>
              </c:tx>
              <c:spPr>
                <a:noFill/>
                <a:ln w="25400">
                  <a:noFill/>
                </a:ln>
              </c:spPr>
              <c:dLblPos val="bestFit"/>
              <c:showLegendKey val="0"/>
              <c:showVal val="0"/>
              <c:showCatName val="0"/>
              <c:showSerName val="0"/>
              <c:showPercent val="0"/>
              <c:showBubbleSize val="0"/>
            </c:dLbl>
            <c:dLbl>
              <c:idx val="7"/>
              <c:tx>
                <c:rich>
                  <a:bodyPr/>
                  <a:lstStyle/>
                  <a:p>
                    <a:pPr>
                      <a:defRPr sz="225" b="0" i="0" u="none" strike="noStrike" baseline="0">
                        <a:solidFill>
                          <a:srgbClr val="000000"/>
                        </a:solidFill>
                        <a:latin typeface="Arial"/>
                        <a:ea typeface="Arial"/>
                        <a:cs typeface="Arial"/>
                      </a:defRPr>
                    </a:pPr>
                    <a:r>
                      <a:t>Transportation
0.0%</a:t>
                    </a:r>
                  </a:p>
                </c:rich>
              </c:tx>
              <c:spPr>
                <a:noFill/>
                <a:ln w="25400">
                  <a:noFill/>
                </a:ln>
              </c:spPr>
              <c:dLblPos val="bestFit"/>
              <c:showLegendKey val="0"/>
              <c:showVal val="0"/>
              <c:showCatName val="0"/>
              <c:showSerName val="0"/>
              <c:showPercent val="0"/>
              <c:showBubbleSize val="0"/>
            </c:dLbl>
            <c:numFmt formatCode="0%" sourceLinked="0"/>
            <c:spPr>
              <a:noFill/>
              <a:ln w="25400">
                <a:noFill/>
              </a:ln>
            </c:spPr>
            <c:txPr>
              <a:bodyPr/>
              <a:lstStyle/>
              <a:p>
                <a:pPr>
                  <a:defRPr sz="22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numRef>
              <c:f>'3a'!#REF!</c:f>
              <c:numCache>
                <c:formatCode>General</c:formatCode>
                <c:ptCount val="1"/>
                <c:pt idx="0">
                  <c:v>1</c:v>
                </c:pt>
              </c:numCache>
            </c:numRef>
          </c:cat>
          <c:val>
            <c:numRef>
              <c:f>'3a'!#REF!</c:f>
              <c:numCache>
                <c:formatCode>General</c:formatCode>
                <c:ptCount val="1"/>
                <c:pt idx="0">
                  <c:v>1</c:v>
                </c:pt>
              </c:numCache>
            </c:numRef>
          </c:val>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t>Figure 3a
Total Approved FDIS by Industry
Second Quarter 2011</a:t>
            </a:r>
          </a:p>
        </c:rich>
      </c:tx>
      <c:layout>
        <c:manualLayout>
          <c:xMode val="edge"/>
          <c:yMode val="edge"/>
          <c:x val="0.33004972368403701"/>
          <c:y val="3.3492773403324586E-2"/>
        </c:manualLayout>
      </c:layout>
      <c:overlay val="0"/>
      <c:spPr>
        <a:noFill/>
        <a:ln w="25400">
          <a:noFill/>
        </a:ln>
      </c:spPr>
    </c:title>
    <c:autoTitleDeleted val="0"/>
    <c:view3D>
      <c:rotX val="15"/>
      <c:rotY val="240"/>
      <c:rAngAx val="0"/>
      <c:perspective val="0"/>
    </c:view3D>
    <c:floor>
      <c:thickness val="0"/>
    </c:floor>
    <c:sideWall>
      <c:thickness val="0"/>
    </c:sideWall>
    <c:backWall>
      <c:thickness val="0"/>
    </c:backWall>
    <c:plotArea>
      <c:layout>
        <c:manualLayout>
          <c:layoutTarget val="inner"/>
          <c:xMode val="edge"/>
          <c:yMode val="edge"/>
          <c:x val="0.19598022007861587"/>
          <c:y val="0.38133432639147496"/>
          <c:w val="0.57454030330739525"/>
          <c:h val="0.3626676111135706"/>
        </c:manualLayout>
      </c:layout>
      <c:pie3DChart>
        <c:varyColors val="1"/>
        <c:ser>
          <c:idx val="0"/>
          <c:order val="0"/>
          <c:spPr>
            <a:solidFill>
              <a:srgbClr val="9999FF"/>
            </a:solidFill>
            <a:ln w="12700">
              <a:solidFill>
                <a:srgbClr val="000000"/>
              </a:solidFill>
              <a:prstDash val="solid"/>
            </a:ln>
          </c:spPr>
          <c:explosion val="36"/>
          <c:dPt>
            <c:idx val="0"/>
            <c:bubble3D val="0"/>
            <c:spPr>
              <a:pattFill prst="pct40">
                <a:fgClr>
                  <a:srgbClr val="0000FF"/>
                </a:fgClr>
                <a:bgClr>
                  <a:srgbClr val="FFFFFF"/>
                </a:bgClr>
              </a:pattFill>
              <a:ln w="12700">
                <a:solidFill>
                  <a:srgbClr val="000000"/>
                </a:solidFill>
                <a:prstDash val="solid"/>
              </a:ln>
            </c:spPr>
          </c:dPt>
          <c:dPt>
            <c:idx val="1"/>
            <c:bubble3D val="0"/>
            <c:spPr>
              <a:pattFill prst="wdUpDiag">
                <a:fgClr>
                  <a:srgbClr val="008000"/>
                </a:fgClr>
                <a:bgClr>
                  <a:srgbClr val="FFFFFF"/>
                </a:bgClr>
              </a:pattFill>
              <a:ln w="12700">
                <a:solidFill>
                  <a:srgbClr val="000000"/>
                </a:solidFill>
                <a:prstDash val="solid"/>
              </a:ln>
            </c:spPr>
          </c:dPt>
          <c:dPt>
            <c:idx val="2"/>
            <c:bubble3D val="0"/>
            <c:spPr>
              <a:pattFill prst="solidDmnd">
                <a:fgClr>
                  <a:srgbClr val="FF0000"/>
                </a:fgClr>
                <a:bgClr>
                  <a:srgbClr val="FFFFFF"/>
                </a:bgClr>
              </a:pattFill>
              <a:ln w="12700">
                <a:solidFill>
                  <a:srgbClr val="000000"/>
                </a:solidFill>
                <a:prstDash val="solid"/>
              </a:ln>
            </c:spPr>
          </c:dPt>
          <c:dPt>
            <c:idx val="3"/>
            <c:bubble3D val="0"/>
            <c:spPr>
              <a:solidFill>
                <a:srgbClr val="FF00FF"/>
              </a:solidFill>
              <a:ln w="12700">
                <a:solidFill>
                  <a:srgbClr val="000000"/>
                </a:solidFill>
                <a:prstDash val="solid"/>
              </a:ln>
            </c:spPr>
          </c:dPt>
          <c:dPt>
            <c:idx val="4"/>
            <c:bubble3D val="0"/>
            <c:spPr>
              <a:solidFill>
                <a:srgbClr val="00FF00"/>
              </a:solidFill>
              <a:ln w="12700">
                <a:solidFill>
                  <a:srgbClr val="000000"/>
                </a:solidFill>
                <a:prstDash val="solid"/>
              </a:ln>
            </c:spPr>
          </c:dPt>
          <c:dPt>
            <c:idx val="5"/>
            <c:bubble3D val="0"/>
            <c:spPr>
              <a:pattFill prst="lgGrid">
                <a:fgClr>
                  <a:srgbClr val="FF6600"/>
                </a:fgClr>
                <a:bgClr>
                  <a:srgbClr val="FFFFFF"/>
                </a:bgClr>
              </a:pattFill>
              <a:ln w="12700">
                <a:solidFill>
                  <a:srgbClr val="000000"/>
                </a:solidFill>
                <a:prstDash val="solid"/>
              </a:ln>
            </c:spPr>
          </c:dPt>
          <c:dLbls>
            <c:dLbl>
              <c:idx val="0"/>
              <c:layout>
                <c:manualLayout>
                  <c:x val="4.184926252674822E-2"/>
                  <c:y val="-7.1939413876198566E-2"/>
                </c:manualLayout>
              </c:layout>
              <c:numFmt formatCode="0.0%" sourceLinked="0"/>
              <c:spPr>
                <a:noFill/>
                <a:ln w="3175">
                  <a:solidFill>
                    <a:srgbClr val="000000"/>
                  </a:solidFill>
                  <a:prstDash val="solid"/>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dLbl>
            <c:dLbl>
              <c:idx val="1"/>
              <c:layout>
                <c:manualLayout>
                  <c:x val="6.9995995766230265E-2"/>
                  <c:y val="-1.6644513392476846E-2"/>
                </c:manualLayout>
              </c:layout>
              <c:numFmt formatCode="0.0%" sourceLinked="0"/>
              <c:spPr>
                <a:noFill/>
                <a:ln w="3175">
                  <a:solidFill>
                    <a:srgbClr val="000000"/>
                  </a:solidFill>
                  <a:prstDash val="solid"/>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dLbl>
            <c:dLbl>
              <c:idx val="2"/>
              <c:layout>
                <c:manualLayout>
                  <c:x val="0.1660489129529823"/>
                  <c:y val="4.9425622052452441E-2"/>
                </c:manualLayout>
              </c:layout>
              <c:numFmt formatCode="0.0%" sourceLinked="0"/>
              <c:spPr>
                <a:noFill/>
                <a:ln w="3175">
                  <a:solidFill>
                    <a:srgbClr val="000000"/>
                  </a:solidFill>
                  <a:prstDash val="solid"/>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dLbl>
            <c:dLbl>
              <c:idx val="3"/>
              <c:layout>
                <c:manualLayout>
                  <c:x val="0.1303460917545671"/>
                  <c:y val="0.11965960974932088"/>
                </c:manualLayout>
              </c:layout>
              <c:dLblPos val="bestFit"/>
              <c:showLegendKey val="0"/>
              <c:showVal val="0"/>
              <c:showCatName val="1"/>
              <c:showSerName val="0"/>
              <c:showPercent val="1"/>
              <c:showBubbleSize val="0"/>
            </c:dLbl>
            <c:dLbl>
              <c:idx val="4"/>
              <c:layout>
                <c:manualLayout>
                  <c:x val="-1.3158632940168504E-2"/>
                  <c:y val="0.10474102428320657"/>
                </c:manualLayout>
              </c:layout>
              <c:dLblPos val="bestFit"/>
              <c:showLegendKey val="0"/>
              <c:showVal val="0"/>
              <c:showCatName val="1"/>
              <c:showSerName val="0"/>
              <c:showPercent val="1"/>
              <c:showBubbleSize val="0"/>
            </c:dLbl>
            <c:dLbl>
              <c:idx val="5"/>
              <c:layout>
                <c:manualLayout>
                  <c:x val="-6.833485882036254E-2"/>
                  <c:y val="-9.2880060090379621E-2"/>
                </c:manualLayout>
              </c:layout>
              <c:dLblPos val="bestFit"/>
              <c:showLegendKey val="0"/>
              <c:showVal val="0"/>
              <c:showCatName val="1"/>
              <c:showSerName val="0"/>
              <c:showPercent val="1"/>
              <c:showBubbleSize val="0"/>
            </c:dLbl>
            <c:dLbl>
              <c:idx val="6"/>
              <c:layout>
                <c:manualLayout>
                  <c:x val="-0.17462576186145731"/>
                  <c:y val="-9.7071004756764723E-2"/>
                </c:manualLayout>
              </c:layout>
              <c:dLblPos val="bestFit"/>
              <c:showLegendKey val="0"/>
              <c:showVal val="0"/>
              <c:showCatName val="1"/>
              <c:showSerName val="0"/>
              <c:showPercent val="1"/>
              <c:showBubbleSize val="0"/>
            </c:dLbl>
            <c:dLbl>
              <c:idx val="7"/>
              <c:layout>
                <c:manualLayout>
                  <c:xMode val="edge"/>
                  <c:yMode val="edge"/>
                  <c:x val="0.33333386785115815"/>
                  <c:y val="0.71770418765908583"/>
                </c:manualLayout>
              </c:layout>
              <c:dLblPos val="bestFit"/>
              <c:showLegendKey val="0"/>
              <c:showVal val="0"/>
              <c:showCatName val="1"/>
              <c:showSerName val="0"/>
              <c:showPercent val="1"/>
              <c:showBubbleSize val="0"/>
            </c:dLbl>
            <c:dLbl>
              <c:idx val="8"/>
              <c:layout>
                <c:manualLayout>
                  <c:xMode val="edge"/>
                  <c:yMode val="edge"/>
                  <c:x val="0.23645358113579693"/>
                  <c:y val="0.75837409162643399"/>
                </c:manualLayout>
              </c:layout>
              <c:dLblPos val="bestFit"/>
              <c:showLegendKey val="0"/>
              <c:showVal val="0"/>
              <c:showCatName val="1"/>
              <c:showSerName val="0"/>
              <c:showPercent val="1"/>
              <c:showBubbleSize val="0"/>
            </c:dLbl>
            <c:numFmt formatCode="0.0%" sourceLinked="0"/>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strRef>
              <c:f>'3a'!$Q$10:$Q$15</c:f>
              <c:strCache>
                <c:ptCount val="6"/>
                <c:pt idx="0">
                  <c:v>C. Manufacturing</c:v>
                </c:pt>
                <c:pt idx="1">
                  <c:v>L. Real estate activities</c:v>
                </c:pt>
                <c:pt idx="2">
                  <c:v>D. Electricity, gas, steam and air conditioning supply</c:v>
                </c:pt>
                <c:pt idx="3">
                  <c:v>N. Administrative and support service activities</c:v>
                </c:pt>
                <c:pt idx="4">
                  <c:v>H. Transportation and storage</c:v>
                </c:pt>
                <c:pt idx="5">
                  <c:v>Others</c:v>
                </c:pt>
              </c:strCache>
            </c:strRef>
          </c:cat>
          <c:val>
            <c:numRef>
              <c:f>'3a'!$R$10:$R$15</c:f>
              <c:numCache>
                <c:formatCode>_(* #,##0.0_);_(* \(#,##0.0\);_(* "-"??_);_(@_)</c:formatCode>
                <c:ptCount val="6"/>
                <c:pt idx="0">
                  <c:v>26382.898106418801</c:v>
                </c:pt>
                <c:pt idx="1">
                  <c:v>5183.679369586499</c:v>
                </c:pt>
                <c:pt idx="2">
                  <c:v>4829.3091731256009</c:v>
                </c:pt>
                <c:pt idx="3">
                  <c:v>2936.950882714104</c:v>
                </c:pt>
                <c:pt idx="4">
                  <c:v>414.92900045249462</c:v>
                </c:pt>
                <c:pt idx="5" formatCode="General">
                  <c:v>808.55510115639981</c:v>
                </c:pt>
              </c:numCache>
            </c:numRef>
          </c:val>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10"/>
      <c:rAngAx val="0"/>
      <c:perspective val="0"/>
    </c:view3D>
    <c:floor>
      <c:thickness val="0"/>
    </c:floor>
    <c:sideWall>
      <c:thickness val="0"/>
    </c:sideWall>
    <c:backWall>
      <c:thickness val="0"/>
    </c:backWall>
    <c:plotArea>
      <c:layout>
        <c:manualLayout>
          <c:layoutTarget val="inner"/>
          <c:xMode val="edge"/>
          <c:yMode val="edge"/>
          <c:x val="0.20520673813169985"/>
          <c:y val="0.15990453460620524"/>
          <c:w val="0.57427258805513015"/>
          <c:h val="0.35560859188544153"/>
        </c:manualLayout>
      </c:layout>
      <c:pie3DChart>
        <c:varyColors val="1"/>
        <c:ser>
          <c:idx val="0"/>
          <c:order val="0"/>
          <c:spPr>
            <a:solidFill>
              <a:srgbClr val="9999FF"/>
            </a:solidFill>
            <a:ln w="12700">
              <a:solidFill>
                <a:srgbClr val="000000"/>
              </a:solidFill>
              <a:prstDash val="solid"/>
            </a:ln>
          </c:spPr>
          <c:explosion val="36"/>
          <c:dPt>
            <c:idx val="0"/>
            <c:bubble3D val="0"/>
            <c:spPr>
              <a:pattFill prst="pct40">
                <a:fgClr>
                  <a:srgbClr val="0000FF"/>
                </a:fgClr>
                <a:bgClr>
                  <a:srgbClr val="FFFFFF"/>
                </a:bgClr>
              </a:pattFill>
              <a:ln w="12700">
                <a:solidFill>
                  <a:srgbClr val="000000"/>
                </a:solidFill>
                <a:prstDash val="solid"/>
              </a:ln>
            </c:spPr>
          </c:dPt>
          <c:dLbls>
            <c:dLbl>
              <c:idx val="0"/>
              <c:layout>
                <c:manualLayout>
                  <c:x val="0.12096877453312042"/>
                  <c:y val="-6.1178032936813689E-2"/>
                </c:manualLayout>
              </c:layout>
              <c:numFmt formatCode="0.0%" sourceLinked="0"/>
              <c:spPr>
                <a:noFill/>
                <a:ln w="3175">
                  <a:solidFill>
                    <a:srgbClr val="000000"/>
                  </a:solidFill>
                  <a:prstDash val="solid"/>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dLbl>
            <c:dLbl>
              <c:idx val="1"/>
              <c:layout>
                <c:manualLayout>
                  <c:x val="5.1598367665796306E-2"/>
                  <c:y val="-0.16272590031258025"/>
                </c:manualLayout>
              </c:layout>
              <c:numFmt formatCode="0.0%" sourceLinked="0"/>
              <c:spPr>
                <a:noFill/>
                <a:ln w="3175">
                  <a:solidFill>
                    <a:srgbClr val="000000"/>
                  </a:solidFill>
                  <a:prstDash val="solid"/>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dLbl>
            <c:dLbl>
              <c:idx val="2"/>
              <c:layout>
                <c:manualLayout>
                  <c:x val="6.7372134248531876E-2"/>
                  <c:y val="6.387060805943405E-2"/>
                </c:manualLayout>
              </c:layout>
              <c:numFmt formatCode="0.0%" sourceLinked="0"/>
              <c:spPr>
                <a:noFill/>
                <a:ln w="3175">
                  <a:solidFill>
                    <a:srgbClr val="000000"/>
                  </a:solidFill>
                  <a:prstDash val="solid"/>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dLbl>
            <c:dLbl>
              <c:idx val="3"/>
              <c:layout>
                <c:manualLayout>
                  <c:x val="0.1077385440560814"/>
                  <c:y val="9.9099844023076977E-2"/>
                </c:manualLayout>
              </c:layout>
              <c:dLblPos val="bestFit"/>
              <c:showLegendKey val="0"/>
              <c:showVal val="0"/>
              <c:showCatName val="1"/>
              <c:showSerName val="0"/>
              <c:showPercent val="1"/>
              <c:showBubbleSize val="0"/>
            </c:dLbl>
            <c:dLbl>
              <c:idx val="4"/>
              <c:layout>
                <c:manualLayout>
                  <c:x val="-2.3688321470414234E-2"/>
                  <c:y val="0.11631593783473958"/>
                </c:manualLayout>
              </c:layout>
              <c:dLblPos val="bestFit"/>
              <c:showLegendKey val="0"/>
              <c:showVal val="0"/>
              <c:showCatName val="1"/>
              <c:showSerName val="0"/>
              <c:showPercent val="1"/>
              <c:showBubbleSize val="0"/>
            </c:dLbl>
            <c:dLbl>
              <c:idx val="5"/>
              <c:layout>
                <c:manualLayout>
                  <c:x val="-0.17568514849256192"/>
                  <c:y val="6.2409311007961668E-2"/>
                </c:manualLayout>
              </c:layout>
              <c:dLblPos val="bestFit"/>
              <c:showLegendKey val="0"/>
              <c:showVal val="0"/>
              <c:showCatName val="1"/>
              <c:showSerName val="0"/>
              <c:showPercent val="1"/>
              <c:showBubbleSize val="0"/>
            </c:dLbl>
            <c:dLbl>
              <c:idx val="6"/>
              <c:layout>
                <c:manualLayout>
                  <c:x val="-0.17346283871911872"/>
                  <c:y val="-9.6093811662563616E-2"/>
                </c:manualLayout>
              </c:layout>
              <c:dLblPos val="bestFit"/>
              <c:showLegendKey val="0"/>
              <c:showVal val="0"/>
              <c:showCatName val="1"/>
              <c:showSerName val="0"/>
              <c:showPercent val="1"/>
              <c:showBubbleSize val="0"/>
            </c:dLbl>
            <c:dLbl>
              <c:idx val="7"/>
              <c:layout>
                <c:manualLayout>
                  <c:xMode val="edge"/>
                  <c:yMode val="edge"/>
                  <c:x val="0.33278715162905964"/>
                  <c:y val="0.71599045346062051"/>
                </c:manualLayout>
              </c:layout>
              <c:dLblPos val="bestFit"/>
              <c:showLegendKey val="0"/>
              <c:showVal val="0"/>
              <c:showCatName val="1"/>
              <c:showSerName val="0"/>
              <c:showPercent val="1"/>
              <c:showBubbleSize val="0"/>
            </c:dLbl>
            <c:dLbl>
              <c:idx val="8"/>
              <c:layout>
                <c:manualLayout>
                  <c:xMode val="edge"/>
                  <c:yMode val="edge"/>
                  <c:x val="0.2360657627319438"/>
                  <c:y val="0.75656324582338907"/>
                </c:manualLayout>
              </c:layout>
              <c:dLblPos val="bestFit"/>
              <c:showLegendKey val="0"/>
              <c:showVal val="0"/>
              <c:showCatName val="1"/>
              <c:showSerName val="0"/>
              <c:showPercent val="1"/>
              <c:showBubbleSize val="0"/>
            </c:dLbl>
            <c:numFmt formatCode="0.0%" sourceLinked="0"/>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dLbls>
          <c:cat>
            <c:numRef>
              <c:f>'3a'!#REF!</c:f>
              <c:numCache>
                <c:formatCode>General</c:formatCode>
                <c:ptCount val="1"/>
                <c:pt idx="0">
                  <c:v>1</c:v>
                </c:pt>
              </c:numCache>
            </c:numRef>
          </c:cat>
          <c:val>
            <c:numRef>
              <c:f>'3a'!#REF!</c:f>
              <c:numCache>
                <c:formatCode>General</c:formatCode>
                <c:ptCount val="1"/>
                <c:pt idx="0">
                  <c:v>1</c:v>
                </c:pt>
              </c:numCache>
            </c:numRef>
          </c:val>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wmf"/><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1066800</xdr:colOff>
      <xdr:row>52</xdr:row>
      <xdr:rowOff>0</xdr:rowOff>
    </xdr:from>
    <xdr:to>
      <xdr:col>7</xdr:col>
      <xdr:colOff>0</xdr:colOff>
      <xdr:row>52</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962025</xdr:colOff>
      <xdr:row>35</xdr:row>
      <xdr:rowOff>152400</xdr:rowOff>
    </xdr:from>
    <xdr:to>
      <xdr:col>7</xdr:col>
      <xdr:colOff>581025</xdr:colOff>
      <xdr:row>59</xdr:row>
      <xdr:rowOff>85725</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34</xdr:row>
      <xdr:rowOff>152400</xdr:rowOff>
    </xdr:from>
    <xdr:to>
      <xdr:col>10</xdr:col>
      <xdr:colOff>0</xdr:colOff>
      <xdr:row>47</xdr:row>
      <xdr:rowOff>95250</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0" y="6096000"/>
          <a:ext cx="0" cy="2124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73</xdr:row>
      <xdr:rowOff>0</xdr:rowOff>
    </xdr:from>
    <xdr:to>
      <xdr:col>11</xdr:col>
      <xdr:colOff>428625</xdr:colOff>
      <xdr:row>88</xdr:row>
      <xdr:rowOff>9525</xdr:rowOff>
    </xdr:to>
    <xdr:graphicFrame macro="">
      <xdr:nvGraphicFramePr>
        <xdr:cNvPr id="5"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b"/>
    </sheetNames>
    <sheetDataSet>
      <sheetData sheetId="0">
        <row r="3">
          <cell r="A3" t="str">
            <v>First Quarter 2010 to Second Quarter 2011</v>
          </cell>
        </row>
        <row r="6">
          <cell r="I6" t="str">
            <v>Percent to Total Q2 2011</v>
          </cell>
          <cell r="J6" t="str">
            <v>Growth Rate
Q2 2010  -   Q2 2011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tabSelected="1" view="pageBreakPreview" zoomScaleNormal="65" zoomScaleSheetLayoutView="100" workbookViewId="0"/>
  </sheetViews>
  <sheetFormatPr defaultColWidth="8.85546875" defaultRowHeight="12.75" x14ac:dyDescent="0.2"/>
  <cols>
    <col min="1" max="1" width="33.140625" style="1" customWidth="1"/>
    <col min="2" max="2" width="9.42578125" style="1" customWidth="1"/>
    <col min="3" max="3" width="9.7109375" style="1" customWidth="1"/>
    <col min="4" max="4" width="9" style="1" customWidth="1"/>
    <col min="5" max="5" width="10.140625" style="1" customWidth="1"/>
    <col min="6" max="6" width="10" style="1" customWidth="1"/>
    <col min="7" max="7" width="9.5703125" style="1" customWidth="1"/>
    <col min="8" max="8" width="9.140625" style="1" customWidth="1"/>
    <col min="9" max="9" width="8.42578125" style="1" customWidth="1"/>
    <col min="10" max="10" width="12" style="1" customWidth="1"/>
    <col min="11" max="12" width="8.85546875" style="1" customWidth="1"/>
    <col min="13" max="13" width="33.7109375" style="1" customWidth="1"/>
    <col min="14" max="15" width="9.85546875" style="1" customWidth="1"/>
    <col min="16" max="16" width="11.42578125" style="1" customWidth="1"/>
    <col min="17" max="17" width="13.85546875" style="1" customWidth="1"/>
    <col min="18" max="18" width="9.28515625" style="1" bestFit="1" customWidth="1"/>
    <col min="19" max="16384" width="8.85546875" style="1"/>
  </cols>
  <sheetData>
    <row r="1" spans="1:19" s="56" customFormat="1" ht="14.1" customHeight="1" x14ac:dyDescent="0.2">
      <c r="A1" s="77" t="s">
        <v>50</v>
      </c>
      <c r="B1" s="20"/>
      <c r="C1" s="20"/>
      <c r="D1" s="20"/>
      <c r="E1" s="20"/>
      <c r="F1" s="20"/>
      <c r="G1" s="20"/>
      <c r="H1" s="20"/>
      <c r="I1" s="20"/>
      <c r="J1" s="20"/>
    </row>
    <row r="2" spans="1:19" s="56" customFormat="1" ht="14.1" customHeight="1" x14ac:dyDescent="0.2">
      <c r="A2" s="77" t="s">
        <v>49</v>
      </c>
      <c r="B2" s="20"/>
      <c r="C2" s="20"/>
      <c r="D2" s="20"/>
      <c r="E2" s="20"/>
      <c r="F2" s="20"/>
      <c r="G2" s="20"/>
      <c r="H2" s="20"/>
      <c r="I2" s="20"/>
      <c r="J2" s="20"/>
    </row>
    <row r="3" spans="1:19" s="56" customFormat="1" ht="14.1" customHeight="1" x14ac:dyDescent="0.2">
      <c r="A3" s="76" t="str">
        <f>'[1]1b'!A3</f>
        <v>First Quarter 2010 to Second Quarter 2011</v>
      </c>
      <c r="B3" s="20"/>
      <c r="C3" s="20"/>
      <c r="D3" s="20"/>
      <c r="E3" s="20"/>
      <c r="F3" s="20"/>
      <c r="G3" s="20"/>
      <c r="H3" s="20"/>
      <c r="I3" s="20"/>
      <c r="J3" s="20"/>
    </row>
    <row r="4" spans="1:19" s="56" customFormat="1" ht="14.1" customHeight="1" x14ac:dyDescent="0.2">
      <c r="A4" s="75" t="s">
        <v>48</v>
      </c>
      <c r="B4" s="20"/>
      <c r="C4" s="20"/>
      <c r="D4" s="20"/>
      <c r="E4" s="20"/>
      <c r="F4" s="20"/>
      <c r="G4" s="20"/>
      <c r="H4" s="20"/>
      <c r="I4" s="20"/>
      <c r="J4" s="20"/>
    </row>
    <row r="5" spans="1:19" s="56" customFormat="1" ht="14.1" customHeight="1" thickBot="1" x14ac:dyDescent="0.25">
      <c r="A5" s="20"/>
      <c r="B5" s="20"/>
      <c r="C5" s="20"/>
      <c r="D5" s="20"/>
      <c r="E5" s="20"/>
      <c r="F5" s="20"/>
      <c r="G5" s="20"/>
      <c r="H5" s="20"/>
      <c r="I5" s="20"/>
      <c r="J5" s="20"/>
    </row>
    <row r="6" spans="1:19" s="56" customFormat="1" ht="12.75" customHeight="1" x14ac:dyDescent="0.2">
      <c r="A6" s="36"/>
      <c r="B6" s="35" t="s">
        <v>26</v>
      </c>
      <c r="C6" s="74"/>
      <c r="D6" s="74"/>
      <c r="E6" s="74"/>
      <c r="F6" s="74"/>
      <c r="G6" s="74"/>
      <c r="H6" s="34"/>
      <c r="I6" s="73" t="str">
        <f>'[1]1b'!I6:I8</f>
        <v>Percent to Total Q2 2011</v>
      </c>
      <c r="J6" s="72" t="str">
        <f>'[1]1b'!J6:J8</f>
        <v>Growth Rate
Q2 2010  -   Q2 2011</v>
      </c>
    </row>
    <row r="7" spans="1:19" s="56" customFormat="1" ht="14.25" x14ac:dyDescent="0.2">
      <c r="A7" s="31" t="s">
        <v>47</v>
      </c>
      <c r="B7" s="71">
        <v>2010</v>
      </c>
      <c r="C7" s="71"/>
      <c r="D7" s="71"/>
      <c r="E7" s="71"/>
      <c r="F7" s="71"/>
      <c r="G7" s="70">
        <v>2011</v>
      </c>
      <c r="H7" s="69"/>
      <c r="I7" s="68"/>
      <c r="J7" s="67"/>
    </row>
    <row r="8" spans="1:19" s="56" customFormat="1" ht="13.5" thickBot="1" x14ac:dyDescent="0.25">
      <c r="A8" s="27"/>
      <c r="B8" s="66" t="s">
        <v>44</v>
      </c>
      <c r="C8" s="66" t="s">
        <v>43</v>
      </c>
      <c r="D8" s="66" t="s">
        <v>46</v>
      </c>
      <c r="E8" s="66" t="s">
        <v>45</v>
      </c>
      <c r="F8" s="66" t="s">
        <v>0</v>
      </c>
      <c r="G8" s="65" t="s">
        <v>44</v>
      </c>
      <c r="H8" s="65" t="s">
        <v>43</v>
      </c>
      <c r="I8" s="64"/>
      <c r="J8" s="63"/>
      <c r="M8" s="56" t="s">
        <v>0</v>
      </c>
      <c r="N8" s="60">
        <f>SUM(N10:N28)</f>
        <v>40633.400033453901</v>
      </c>
    </row>
    <row r="9" spans="1:19" s="56" customFormat="1" ht="5.0999999999999996" customHeight="1" x14ac:dyDescent="0.2">
      <c r="A9" s="23"/>
      <c r="B9" s="20"/>
      <c r="C9" s="20"/>
      <c r="D9" s="20"/>
      <c r="E9" s="20"/>
      <c r="F9" s="21"/>
      <c r="G9" s="22"/>
      <c r="H9" s="22"/>
      <c r="I9" s="21"/>
      <c r="J9" s="20"/>
    </row>
    <row r="10" spans="1:19" s="56" customFormat="1" x14ac:dyDescent="0.2">
      <c r="A10" s="15" t="s">
        <v>20</v>
      </c>
      <c r="B10" s="8">
        <v>1087.3800000000001</v>
      </c>
      <c r="C10" s="8">
        <v>0</v>
      </c>
      <c r="D10" s="8">
        <v>0</v>
      </c>
      <c r="E10" s="8">
        <v>130.35945599999999</v>
      </c>
      <c r="F10" s="58">
        <f>SUM(B10:E10)</f>
        <v>1217.739456</v>
      </c>
      <c r="G10" s="7">
        <v>294.12200000000001</v>
      </c>
      <c r="H10" s="7">
        <v>0</v>
      </c>
      <c r="I10" s="7">
        <v>0</v>
      </c>
      <c r="J10" s="14" t="str">
        <f>IF(ISERROR((H10/C10-1)*100),"-",(H10/C10-1)*100)</f>
        <v>-</v>
      </c>
      <c r="M10" s="15" t="s">
        <v>18</v>
      </c>
      <c r="N10" s="7">
        <v>26459.9765064188</v>
      </c>
      <c r="O10" s="57">
        <f>N10/$N$8</f>
        <v>0.65118785247195721</v>
      </c>
      <c r="Q10" s="56" t="s">
        <v>18</v>
      </c>
      <c r="R10" s="7">
        <f>26459.9765064188-77.0784</f>
        <v>26382.898106418801</v>
      </c>
      <c r="S10" s="61">
        <f>R10/$R$16</f>
        <v>0.65052492543249296</v>
      </c>
    </row>
    <row r="11" spans="1:19" s="56" customFormat="1" ht="15" customHeight="1" x14ac:dyDescent="0.2">
      <c r="A11" s="19" t="s">
        <v>19</v>
      </c>
      <c r="B11" s="39">
        <v>0</v>
      </c>
      <c r="C11" s="39">
        <v>40.007899999999999</v>
      </c>
      <c r="D11" s="39">
        <v>0</v>
      </c>
      <c r="E11" s="39">
        <v>6034.5308000000005</v>
      </c>
      <c r="F11" s="62">
        <f>SUM(B11:E11)</f>
        <v>6074.5387000000001</v>
      </c>
      <c r="G11" s="38">
        <v>287.92400000000004</v>
      </c>
      <c r="H11" s="38">
        <v>81.555200000000013</v>
      </c>
      <c r="I11" s="18">
        <f>(H11/$H$29)*100</f>
        <v>0.20109121516761821</v>
      </c>
      <c r="J11" s="10">
        <f>IF(ISERROR((H11/C11-1)*100),"-",(H11/C11-1)*100)</f>
        <v>103.84774007133598</v>
      </c>
      <c r="M11" s="13" t="s">
        <v>9</v>
      </c>
      <c r="N11" s="37">
        <v>5183.679369586499</v>
      </c>
      <c r="O11" s="57">
        <f>N11/$N$8</f>
        <v>0.12757188335996303</v>
      </c>
      <c r="Q11" s="56" t="s">
        <v>9</v>
      </c>
      <c r="R11" s="37">
        <v>5183.679369586499</v>
      </c>
      <c r="S11" s="61">
        <f>R11/$R$16</f>
        <v>0.12781433721816157</v>
      </c>
    </row>
    <row r="12" spans="1:19" s="56" customFormat="1" ht="15.75" customHeight="1" x14ac:dyDescent="0.2">
      <c r="A12" s="15" t="s">
        <v>18</v>
      </c>
      <c r="B12" s="8">
        <v>42854.634275258897</v>
      </c>
      <c r="C12" s="8">
        <v>4191.9054561225448</v>
      </c>
      <c r="D12" s="8">
        <v>12069.362363502531</v>
      </c>
      <c r="E12" s="8">
        <v>103792.41075082308</v>
      </c>
      <c r="F12" s="58">
        <f>SUM(B12:E12)</f>
        <v>162908.31284570706</v>
      </c>
      <c r="G12" s="7">
        <v>16752.537723312445</v>
      </c>
      <c r="H12" s="7">
        <v>26382.898106418779</v>
      </c>
      <c r="I12" s="17">
        <f>(H12/$H$29)*100</f>
        <v>65.052492543249301</v>
      </c>
      <c r="J12" s="14">
        <f>IF(ISERROR((H12/C12-1)*100),"-",(H12/C12-1)*100)</f>
        <v>529.37722194771538</v>
      </c>
      <c r="K12" s="60"/>
      <c r="M12" s="13" t="s">
        <v>17</v>
      </c>
      <c r="N12" s="37">
        <v>4829.3091731256009</v>
      </c>
      <c r="O12" s="57">
        <f>N12/$N$8</f>
        <v>0.11885072795162552</v>
      </c>
      <c r="Q12" s="56" t="s">
        <v>17</v>
      </c>
      <c r="R12" s="37">
        <v>4829.3091731256009</v>
      </c>
      <c r="S12" s="61">
        <f>R12/$R$16</f>
        <v>0.11907660701512002</v>
      </c>
    </row>
    <row r="13" spans="1:19" s="56" customFormat="1" ht="25.5" x14ac:dyDescent="0.2">
      <c r="A13" s="13" t="s">
        <v>17</v>
      </c>
      <c r="B13" s="12">
        <v>163.1093583</v>
      </c>
      <c r="C13" s="12">
        <v>3627.9944999999998</v>
      </c>
      <c r="D13" s="12">
        <v>4594.8593289281007</v>
      </c>
      <c r="E13" s="12">
        <v>81.239058983999982</v>
      </c>
      <c r="F13" s="59">
        <f>SUM(B13:E13)</f>
        <v>8467.2022462121004</v>
      </c>
      <c r="G13" s="37">
        <v>184.28746024</v>
      </c>
      <c r="H13" s="37">
        <v>4829.3091731256009</v>
      </c>
      <c r="I13" s="18">
        <f>(H13/$H$29)*100</f>
        <v>11.907660701512013</v>
      </c>
      <c r="J13" s="10">
        <f>IF(ISERROR((H13/C13-1)*100),"-",(H13/C13-1)*100)</f>
        <v>33.11236202606154</v>
      </c>
      <c r="M13" s="13" t="s">
        <v>7</v>
      </c>
      <c r="N13" s="37">
        <v>2936.950882714104</v>
      </c>
      <c r="O13" s="57">
        <f>N13/$N$8</f>
        <v>7.2279230394111285E-2</v>
      </c>
      <c r="Q13" s="56" t="s">
        <v>7</v>
      </c>
      <c r="R13" s="37">
        <v>2936.950882714104</v>
      </c>
      <c r="S13" s="61">
        <f>R13/$R$16</f>
        <v>7.2416599051021588E-2</v>
      </c>
    </row>
    <row r="14" spans="1:19" s="56" customFormat="1" ht="40.5" customHeight="1" x14ac:dyDescent="0.2">
      <c r="A14" s="15" t="s">
        <v>16</v>
      </c>
      <c r="B14" s="6">
        <v>0</v>
      </c>
      <c r="C14" s="6">
        <v>0</v>
      </c>
      <c r="D14" s="6">
        <v>0</v>
      </c>
      <c r="E14" s="6">
        <v>0</v>
      </c>
      <c r="F14" s="58">
        <f>SUM(B14:E14)</f>
        <v>0</v>
      </c>
      <c r="G14" s="6">
        <v>0</v>
      </c>
      <c r="H14" s="6">
        <v>385.11032800000004</v>
      </c>
      <c r="I14" s="6">
        <f>(H14/$H$29)*100</f>
        <v>0.94956917316271705</v>
      </c>
      <c r="J14" s="14" t="str">
        <f>IF(ISERROR((H14/C14-1)*100),"-",(H14/C14-1)*100)</f>
        <v>-</v>
      </c>
      <c r="M14" s="13" t="s">
        <v>13</v>
      </c>
      <c r="N14" s="37">
        <v>414.92900045249462</v>
      </c>
      <c r="O14" s="57">
        <f>N14/$N$8</f>
        <v>1.021152549653436E-2</v>
      </c>
      <c r="Q14" s="56" t="s">
        <v>13</v>
      </c>
      <c r="R14" s="37">
        <v>414.92900045249462</v>
      </c>
      <c r="S14" s="61">
        <f>R14/$R$16</f>
        <v>1.0230932780408517E-2</v>
      </c>
    </row>
    <row r="15" spans="1:19" s="56" customFormat="1" ht="15" customHeight="1" x14ac:dyDescent="0.2">
      <c r="A15" s="13" t="s">
        <v>15</v>
      </c>
      <c r="B15" s="12">
        <v>0</v>
      </c>
      <c r="C15" s="12">
        <v>3.7</v>
      </c>
      <c r="D15" s="12">
        <v>25.244590000000002</v>
      </c>
      <c r="E15" s="12">
        <v>152.92782936</v>
      </c>
      <c r="F15" s="59">
        <f>SUM(B15:E15)</f>
        <v>181.87241936000001</v>
      </c>
      <c r="G15" s="37">
        <v>0</v>
      </c>
      <c r="H15" s="37">
        <v>6.8976000000000006</v>
      </c>
      <c r="I15" s="18">
        <f>(H15/$H$29)*100</f>
        <v>1.7007459557945581E-2</v>
      </c>
      <c r="J15" s="10">
        <f>IF(ISERROR((H15/C15-1)*100),"-",(H15/C15-1)*100)</f>
        <v>86.42162162162164</v>
      </c>
      <c r="M15" s="15" t="s">
        <v>16</v>
      </c>
      <c r="N15" s="6">
        <v>385.11032800000004</v>
      </c>
      <c r="O15" s="57">
        <f>N15/$N$8</f>
        <v>9.4776791428463954E-3</v>
      </c>
      <c r="Q15" s="56" t="s">
        <v>42</v>
      </c>
      <c r="R15" s="56">
        <v>808.55510115639981</v>
      </c>
      <c r="S15" s="61">
        <f>R15/$R$16</f>
        <v>1.9936598502795253E-2</v>
      </c>
    </row>
    <row r="16" spans="1:19" s="56" customFormat="1" ht="27" customHeight="1" x14ac:dyDescent="0.2">
      <c r="A16" s="15" t="s">
        <v>14</v>
      </c>
      <c r="B16" s="8">
        <v>118.19069999999999</v>
      </c>
      <c r="C16" s="8">
        <v>36.586200000000005</v>
      </c>
      <c r="D16" s="8">
        <v>30.673999999999999</v>
      </c>
      <c r="E16" s="8">
        <v>16.730680019159998</v>
      </c>
      <c r="F16" s="58">
        <f>SUM(B16:E16)</f>
        <v>202.18158001916001</v>
      </c>
      <c r="G16" s="7">
        <v>4.0027324172999998</v>
      </c>
      <c r="H16" s="7">
        <v>5.8</v>
      </c>
      <c r="I16" s="17">
        <f>(H16/$H$29)*100</f>
        <v>1.4301099721074627E-2</v>
      </c>
      <c r="J16" s="14">
        <f>IF(ISERROR((H16/C16-1)*100),"-",(H16/C16-1)*100)</f>
        <v>-84.147028114425666</v>
      </c>
      <c r="M16" s="13" t="s">
        <v>11</v>
      </c>
      <c r="N16" s="37">
        <v>171.95171244669996</v>
      </c>
      <c r="O16" s="57">
        <f>N16/$N$8</f>
        <v>4.2317825312459777E-3</v>
      </c>
      <c r="Q16" s="56" t="s">
        <v>0</v>
      </c>
      <c r="R16" s="60">
        <f>SUM(R10:R15)</f>
        <v>40556.321633453903</v>
      </c>
      <c r="S16" s="61">
        <f>SUM(S10:S15)</f>
        <v>1</v>
      </c>
    </row>
    <row r="17" spans="1:17" s="56" customFormat="1" x14ac:dyDescent="0.2">
      <c r="A17" s="13" t="s">
        <v>13</v>
      </c>
      <c r="B17" s="12">
        <v>484.44713626400005</v>
      </c>
      <c r="C17" s="12">
        <v>134.98716099744041</v>
      </c>
      <c r="D17" s="12">
        <v>123.52820292000001</v>
      </c>
      <c r="E17" s="12">
        <v>69.590280129939998</v>
      </c>
      <c r="F17" s="59">
        <f>SUM(B17:E17)</f>
        <v>812.55278031138039</v>
      </c>
      <c r="G17" s="37">
        <v>12.233920000000001</v>
      </c>
      <c r="H17" s="37">
        <v>414.92900045249462</v>
      </c>
      <c r="I17" s="18">
        <f>(H17/$H$29)*100</f>
        <v>1.0230932780408526</v>
      </c>
      <c r="J17" s="10">
        <f>IF(ISERROR((H17/C17-1)*100),"-",(H17/C17-1)*100)</f>
        <v>207.38404851729743</v>
      </c>
      <c r="M17" s="19" t="s">
        <v>19</v>
      </c>
      <c r="N17" s="38">
        <v>81.555200000000013</v>
      </c>
      <c r="O17" s="57">
        <f>N17/$N$8</f>
        <v>2.0070976077033861E-3</v>
      </c>
    </row>
    <row r="18" spans="1:17" s="56" customFormat="1" ht="25.5" x14ac:dyDescent="0.2">
      <c r="A18" s="15" t="s">
        <v>12</v>
      </c>
      <c r="B18" s="8">
        <v>10.4895</v>
      </c>
      <c r="C18" s="8">
        <v>4.6086311333999994</v>
      </c>
      <c r="D18" s="8">
        <v>5.8787082100624994</v>
      </c>
      <c r="E18" s="8">
        <v>2159.0273174000004</v>
      </c>
      <c r="F18" s="58">
        <f>SUM(B18:E18)</f>
        <v>2180.0041567434628</v>
      </c>
      <c r="G18" s="7">
        <v>47.067347920000003</v>
      </c>
      <c r="H18" s="7">
        <v>75.432135879699999</v>
      </c>
      <c r="I18" s="17">
        <f>(H18/$H$29)*100</f>
        <v>0.18599353403262778</v>
      </c>
      <c r="J18" s="14">
        <f>IF(ISERROR((H18/C18-1)*100),"-",(H18/C18-1)*100)</f>
        <v>1536.757937362851</v>
      </c>
      <c r="M18" s="15" t="s">
        <v>12</v>
      </c>
      <c r="N18" s="7">
        <v>75.432135879699999</v>
      </c>
      <c r="O18" s="57">
        <f>N18/$N$8</f>
        <v>1.8564071876238744E-3</v>
      </c>
    </row>
    <row r="19" spans="1:17" s="56" customFormat="1" ht="15.75" customHeight="1" x14ac:dyDescent="0.2">
      <c r="A19" s="13" t="s">
        <v>11</v>
      </c>
      <c r="B19" s="12">
        <v>65.346304140000001</v>
      </c>
      <c r="C19" s="12">
        <v>623.71337358889991</v>
      </c>
      <c r="D19" s="12">
        <v>243.88302213599999</v>
      </c>
      <c r="E19" s="12">
        <v>241.58226317199998</v>
      </c>
      <c r="F19" s="59">
        <f>SUM(B19:E19)</f>
        <v>1174.5249630368999</v>
      </c>
      <c r="G19" s="37">
        <v>1096.5805723613</v>
      </c>
      <c r="H19" s="37">
        <v>171.95171244669996</v>
      </c>
      <c r="I19" s="18">
        <f>(H19/$H$29)*100</f>
        <v>0.42398251498444917</v>
      </c>
      <c r="J19" s="10">
        <f>IF(ISERROR((H19/C19-1)*100),"-",(H19/C19-1)*100)</f>
        <v>-72.430972345955141</v>
      </c>
      <c r="M19" s="15" t="s">
        <v>8</v>
      </c>
      <c r="N19" s="7">
        <v>26.411000000000001</v>
      </c>
      <c r="O19" s="57">
        <f>N19/$N$8</f>
        <v>6.4998252615472863E-4</v>
      </c>
    </row>
    <row r="20" spans="1:17" s="56" customFormat="1" ht="13.5" customHeight="1" x14ac:dyDescent="0.2">
      <c r="A20" s="15" t="s">
        <v>10</v>
      </c>
      <c r="B20" s="8">
        <v>0</v>
      </c>
      <c r="C20" s="8">
        <v>692.54845956800011</v>
      </c>
      <c r="D20" s="8">
        <v>0</v>
      </c>
      <c r="E20" s="8">
        <v>0</v>
      </c>
      <c r="F20" s="58">
        <f>SUM(B20:E20)</f>
        <v>692.54845956800011</v>
      </c>
      <c r="G20" s="7">
        <v>20.508559999999999</v>
      </c>
      <c r="H20" s="7">
        <v>15.560692830000001</v>
      </c>
      <c r="I20" s="17">
        <f>(H20/$H$29)*100</f>
        <v>3.8368106877731206E-2</v>
      </c>
      <c r="J20" s="14">
        <f>IF(ISERROR((H20/C20-1)*100),"-",(H20/C20-1)*100)</f>
        <v>-97.753125775529625</v>
      </c>
      <c r="M20" s="15" t="s">
        <v>6</v>
      </c>
      <c r="N20" s="7">
        <v>19.561425</v>
      </c>
      <c r="O20" s="57">
        <f>N20/$N$8</f>
        <v>4.8141245831987664E-4</v>
      </c>
    </row>
    <row r="21" spans="1:17" s="56" customFormat="1" ht="14.25" customHeight="1" x14ac:dyDescent="0.2">
      <c r="A21" s="13" t="s">
        <v>9</v>
      </c>
      <c r="B21" s="12">
        <v>401.70089000000002</v>
      </c>
      <c r="C21" s="12">
        <v>3099.6219799999999</v>
      </c>
      <c r="D21" s="12">
        <v>421.87921471999999</v>
      </c>
      <c r="E21" s="12">
        <v>350.45535359999997</v>
      </c>
      <c r="F21" s="59">
        <f>SUM(B21:E21)</f>
        <v>4273.6574383200004</v>
      </c>
      <c r="G21" s="37">
        <v>1467.3991891459998</v>
      </c>
      <c r="H21" s="37">
        <v>5183.679369586499</v>
      </c>
      <c r="I21" s="18">
        <f>(H21/$H$29)*100</f>
        <v>12.781433721816171</v>
      </c>
      <c r="J21" s="10">
        <f>IF(ISERROR((H21/C21-1)*100),"-",(H21/C21-1)*100)</f>
        <v>67.235856599084357</v>
      </c>
      <c r="M21" s="13" t="s">
        <v>3</v>
      </c>
      <c r="N21" s="37">
        <v>19.275006999999999</v>
      </c>
      <c r="O21" s="57">
        <f>N21/$N$8</f>
        <v>4.7436362657642936E-4</v>
      </c>
      <c r="P21" s="56" t="s">
        <v>42</v>
      </c>
      <c r="Q21" s="60">
        <f>SUM(N15:N28)</f>
        <v>808.55510115639981</v>
      </c>
    </row>
    <row r="22" spans="1:17" s="56" customFormat="1" ht="25.5" x14ac:dyDescent="0.2">
      <c r="A22" s="15" t="s">
        <v>8</v>
      </c>
      <c r="B22" s="8">
        <v>6.8959999999999999</v>
      </c>
      <c r="C22" s="8">
        <v>27.96899804217</v>
      </c>
      <c r="D22" s="8">
        <v>160.7825932204</v>
      </c>
      <c r="E22" s="8">
        <v>242.09696149999996</v>
      </c>
      <c r="F22" s="58">
        <f>SUM(B22:E22)</f>
        <v>437.74455276256998</v>
      </c>
      <c r="G22" s="7">
        <v>23.277324</v>
      </c>
      <c r="H22" s="7">
        <v>26.411000000000001</v>
      </c>
      <c r="I22" s="17">
        <f>(H22/$H$29)*100</f>
        <v>6.5121783574707257E-2</v>
      </c>
      <c r="J22" s="14">
        <f>IF(ISERROR((H22/C22-1)*100),"-",(H22/C22-1)*100)</f>
        <v>-5.5704463914686642</v>
      </c>
      <c r="M22" s="15" t="s">
        <v>10</v>
      </c>
      <c r="N22" s="7">
        <v>15.560692830000001</v>
      </c>
      <c r="O22" s="57">
        <f>N22/$N$8</f>
        <v>3.8295325562686658E-4</v>
      </c>
    </row>
    <row r="23" spans="1:17" s="56" customFormat="1" ht="25.5" x14ac:dyDescent="0.2">
      <c r="A23" s="13" t="s">
        <v>7</v>
      </c>
      <c r="B23" s="12">
        <v>1492.0475529496002</v>
      </c>
      <c r="C23" s="12">
        <v>1269.1626067114003</v>
      </c>
      <c r="D23" s="12">
        <v>1206.0496850463021</v>
      </c>
      <c r="E23" s="12">
        <v>3348.7821074291182</v>
      </c>
      <c r="F23" s="59">
        <f>SUM(B23:E23)</f>
        <v>7316.0419521364202</v>
      </c>
      <c r="G23" s="37">
        <v>1808.0178229973701</v>
      </c>
      <c r="H23" s="37">
        <v>2936.950882714104</v>
      </c>
      <c r="I23" s="18">
        <f>(H23/$H$29)*100</f>
        <v>7.2416599051021642</v>
      </c>
      <c r="J23" s="10">
        <f>IF(ISERROR((H23/C23-1)*100),"-",(H23/C23-1)*100)</f>
        <v>131.40855767285845</v>
      </c>
      <c r="M23" s="13" t="s">
        <v>15</v>
      </c>
      <c r="N23" s="37">
        <v>6.8976000000000006</v>
      </c>
      <c r="O23" s="57">
        <f>N23/$N$8</f>
        <v>1.6975197729752209E-4</v>
      </c>
    </row>
    <row r="24" spans="1:17" s="56" customFormat="1" ht="29.25" customHeight="1" x14ac:dyDescent="0.2">
      <c r="A24" s="15" t="s">
        <v>6</v>
      </c>
      <c r="B24" s="8">
        <v>0</v>
      </c>
      <c r="C24" s="8">
        <v>0</v>
      </c>
      <c r="D24" s="8">
        <v>0</v>
      </c>
      <c r="E24" s="8">
        <v>0</v>
      </c>
      <c r="F24" s="58">
        <f>SUM(B24:E24)</f>
        <v>0</v>
      </c>
      <c r="G24" s="7">
        <v>24.072500000000002</v>
      </c>
      <c r="H24" s="7">
        <v>19.561425</v>
      </c>
      <c r="I24" s="17">
        <f>(H24/$H$29)*100</f>
        <v>4.8232739588159011E-2</v>
      </c>
      <c r="J24" s="14" t="str">
        <f>IF(ISERROR((H24/C24-1)*100),"-",(H24/C24-1)*100)</f>
        <v>-</v>
      </c>
      <c r="M24" s="15" t="s">
        <v>14</v>
      </c>
      <c r="N24" s="7">
        <v>5.8</v>
      </c>
      <c r="O24" s="57">
        <f>N24/$N$8</f>
        <v>1.4273971647031259E-4</v>
      </c>
    </row>
    <row r="25" spans="1:17" s="56" customFormat="1" x14ac:dyDescent="0.2">
      <c r="A25" s="13" t="s">
        <v>5</v>
      </c>
      <c r="B25" s="12">
        <v>4.39785</v>
      </c>
      <c r="C25" s="12">
        <v>0.85</v>
      </c>
      <c r="D25" s="12"/>
      <c r="E25" s="12">
        <v>4.8325325399999999</v>
      </c>
      <c r="F25" s="59">
        <f>SUM(B25:E25)</f>
        <v>10.080382539999999</v>
      </c>
      <c r="G25" s="37">
        <v>0</v>
      </c>
      <c r="H25" s="37">
        <v>1</v>
      </c>
      <c r="I25" s="16">
        <f>(H25/$H$29)*100</f>
        <v>2.4657068484611427E-3</v>
      </c>
      <c r="J25" s="10">
        <f>IF(ISERROR((H25/C25-1)*100),"-",(H25/C25-1)*100)</f>
        <v>17.647058823529417</v>
      </c>
      <c r="M25" s="13" t="s">
        <v>5</v>
      </c>
      <c r="N25" s="37">
        <v>1</v>
      </c>
      <c r="O25" s="57">
        <f>N25/$N$8</f>
        <v>2.4610295943157343E-5</v>
      </c>
    </row>
    <row r="26" spans="1:17" s="56" customFormat="1" ht="25.5" x14ac:dyDescent="0.2">
      <c r="A26" s="15" t="s">
        <v>4</v>
      </c>
      <c r="B26" s="8">
        <v>0</v>
      </c>
      <c r="C26" s="8">
        <v>0</v>
      </c>
      <c r="D26" s="8">
        <v>79.999600000000001</v>
      </c>
      <c r="E26" s="8">
        <v>0</v>
      </c>
      <c r="F26" s="58">
        <f>SUM(B26:E26)</f>
        <v>79.999600000000001</v>
      </c>
      <c r="G26" s="7">
        <v>0</v>
      </c>
      <c r="H26" s="7">
        <v>0</v>
      </c>
      <c r="I26" s="6">
        <f>(H26/$H$29)*100</f>
        <v>0</v>
      </c>
      <c r="J26" s="14" t="str">
        <f>IF(ISERROR((H26/C26-1)*100),"-",(H26/C26-1)*100)</f>
        <v>-</v>
      </c>
      <c r="M26" s="15" t="s">
        <v>20</v>
      </c>
      <c r="N26" s="7"/>
      <c r="O26" s="57">
        <f>N26/$N$8</f>
        <v>0</v>
      </c>
    </row>
    <row r="27" spans="1:17" s="56" customFormat="1" ht="15" customHeight="1" x14ac:dyDescent="0.2">
      <c r="A27" s="13" t="s">
        <v>3</v>
      </c>
      <c r="B27" s="12">
        <v>5.1053029785600001</v>
      </c>
      <c r="C27" s="12">
        <v>5.7894520000000007</v>
      </c>
      <c r="D27" s="12">
        <v>0</v>
      </c>
      <c r="E27" s="12">
        <v>6.4797039999999999</v>
      </c>
      <c r="F27" s="59">
        <f>SUM(B27:E27)</f>
        <v>17.37445897856</v>
      </c>
      <c r="G27" s="37">
        <v>0</v>
      </c>
      <c r="H27" s="37">
        <v>19.275006999999999</v>
      </c>
      <c r="I27" s="11">
        <f>(H27/$H$29)*100</f>
        <v>4.7526516764036464E-2</v>
      </c>
      <c r="J27" s="10">
        <f>IF(ISERROR((H27/C27-1)*100),"-",(H27/C27-1)*100)</f>
        <v>232.93318607702415</v>
      </c>
      <c r="M27" s="15" t="s">
        <v>4</v>
      </c>
      <c r="N27" s="7"/>
      <c r="O27" s="57">
        <f>N27/$N$8</f>
        <v>0</v>
      </c>
    </row>
    <row r="28" spans="1:17" s="56" customFormat="1" ht="13.5" thickBot="1" x14ac:dyDescent="0.25">
      <c r="A28" s="9" t="s">
        <v>2</v>
      </c>
      <c r="B28" s="8">
        <v>3.5955712000000002</v>
      </c>
      <c r="C28" s="8">
        <v>13.653</v>
      </c>
      <c r="D28" s="8">
        <v>5</v>
      </c>
      <c r="E28" s="8">
        <v>0</v>
      </c>
      <c r="F28" s="58">
        <f>SUM(B28:E28)</f>
        <v>22.248571200000001</v>
      </c>
      <c r="G28" s="7">
        <v>0</v>
      </c>
      <c r="H28" s="7">
        <v>0</v>
      </c>
      <c r="I28" s="7">
        <v>0</v>
      </c>
      <c r="J28" s="14">
        <f>IF(ISERROR((H28/C28-1)*100),"-",(H28/C28-1)*100)</f>
        <v>-100</v>
      </c>
      <c r="M28" s="9" t="s">
        <v>2</v>
      </c>
      <c r="N28" s="7"/>
      <c r="O28" s="57">
        <f>N28/$N$8</f>
        <v>0</v>
      </c>
    </row>
    <row r="29" spans="1:17" s="56" customFormat="1" ht="15" customHeight="1" thickBot="1" x14ac:dyDescent="0.25">
      <c r="A29" s="4" t="s">
        <v>0</v>
      </c>
      <c r="B29" s="3">
        <f>SUM(B10:B28)</f>
        <v>46697.340441091066</v>
      </c>
      <c r="C29" s="3">
        <f>SUM(C10:C28)</f>
        <v>13773.097718163855</v>
      </c>
      <c r="D29" s="3">
        <f>SUM(D10:D28)</f>
        <v>18967.141308683389</v>
      </c>
      <c r="E29" s="3">
        <f>SUM(E10:E28)</f>
        <v>116631.04509495728</v>
      </c>
      <c r="F29" s="3">
        <f>SUM(F10:F28)</f>
        <v>196068.62456289565</v>
      </c>
      <c r="G29" s="3">
        <f>SUM(G10:G28)</f>
        <v>22022.031152394411</v>
      </c>
      <c r="H29" s="3">
        <f>SUM(H10:H28)</f>
        <v>40556.321633453867</v>
      </c>
      <c r="I29" s="3">
        <f>(H29/$H$29)*100</f>
        <v>100</v>
      </c>
      <c r="J29" s="2">
        <f>IF(ISERROR((H29/C29-1)*100),"-",(H29/C29-1)*100)</f>
        <v>194.4604217827374</v>
      </c>
    </row>
    <row r="30" spans="1:17" x14ac:dyDescent="0.2">
      <c r="A30" s="49" t="s">
        <v>41</v>
      </c>
      <c r="B30" s="55"/>
      <c r="C30" s="54"/>
      <c r="D30" s="53"/>
      <c r="E30" s="53"/>
      <c r="F30" s="53"/>
      <c r="G30" s="52"/>
      <c r="H30" s="52"/>
      <c r="I30" s="51"/>
      <c r="J30" s="51"/>
    </row>
    <row r="31" spans="1:17" ht="21" customHeight="1" x14ac:dyDescent="0.2">
      <c r="A31" s="50" t="s">
        <v>40</v>
      </c>
      <c r="B31" s="50"/>
      <c r="C31" s="50"/>
      <c r="D31" s="50"/>
      <c r="E31" s="50"/>
      <c r="F31" s="50"/>
      <c r="G31" s="50"/>
      <c r="H31" s="50"/>
      <c r="I31" s="50"/>
      <c r="J31" s="50"/>
    </row>
    <row r="32" spans="1:17" x14ac:dyDescent="0.2">
      <c r="A32" s="49" t="s">
        <v>39</v>
      </c>
      <c r="B32" s="48"/>
      <c r="C32" s="48"/>
      <c r="D32" s="48"/>
      <c r="E32" s="48"/>
      <c r="F32" s="48"/>
      <c r="G32" s="48"/>
      <c r="H32" s="48"/>
      <c r="I32" s="48"/>
      <c r="J32" s="48"/>
    </row>
    <row r="33" spans="1:10" x14ac:dyDescent="0.2">
      <c r="A33" s="47" t="s">
        <v>38</v>
      </c>
      <c r="B33" s="47"/>
      <c r="C33" s="47"/>
      <c r="D33" s="47"/>
      <c r="E33" s="47"/>
      <c r="F33" s="47"/>
      <c r="G33" s="47"/>
      <c r="H33" s="47"/>
      <c r="I33" s="47"/>
      <c r="J33" s="47"/>
    </row>
    <row r="34" spans="1:10" x14ac:dyDescent="0.2">
      <c r="A34" s="47"/>
      <c r="B34" s="47"/>
      <c r="C34" s="47"/>
      <c r="D34" s="47"/>
      <c r="E34" s="47"/>
      <c r="F34" s="47"/>
      <c r="G34" s="47"/>
      <c r="H34" s="47"/>
      <c r="I34" s="47"/>
      <c r="J34" s="47"/>
    </row>
    <row r="35" spans="1:10" x14ac:dyDescent="0.2">
      <c r="A35" s="46"/>
      <c r="B35" s="44"/>
      <c r="C35" s="44"/>
      <c r="D35" s="44"/>
      <c r="E35" s="44"/>
      <c r="F35" s="44"/>
      <c r="G35" s="44"/>
      <c r="H35" s="44"/>
      <c r="I35" s="43"/>
      <c r="J35" s="42"/>
    </row>
    <row r="36" spans="1:10" x14ac:dyDescent="0.2">
      <c r="A36" s="46"/>
      <c r="B36" s="44"/>
      <c r="C36" s="44"/>
      <c r="D36" s="44"/>
      <c r="E36" s="44"/>
      <c r="F36" s="44"/>
      <c r="G36" s="44"/>
      <c r="H36" s="44"/>
      <c r="I36" s="43"/>
      <c r="J36" s="42"/>
    </row>
    <row r="37" spans="1:10" x14ac:dyDescent="0.2">
      <c r="A37" s="46"/>
      <c r="B37" s="44"/>
      <c r="C37" s="44"/>
      <c r="D37" s="44"/>
      <c r="E37" s="44"/>
      <c r="F37" s="44"/>
      <c r="G37" s="44"/>
      <c r="H37" s="44"/>
      <c r="I37" s="43"/>
      <c r="J37" s="42"/>
    </row>
    <row r="38" spans="1:10" x14ac:dyDescent="0.2">
      <c r="A38" s="46"/>
      <c r="B38" s="44"/>
      <c r="C38" s="44"/>
      <c r="D38" s="44"/>
      <c r="E38" s="44"/>
      <c r="F38" s="44"/>
      <c r="G38" s="44"/>
      <c r="H38" s="44"/>
      <c r="I38" s="43"/>
      <c r="J38" s="42"/>
    </row>
    <row r="39" spans="1:10" x14ac:dyDescent="0.2">
      <c r="A39" s="46"/>
      <c r="B39" s="45"/>
      <c r="C39" s="45"/>
      <c r="D39" s="45"/>
      <c r="E39" s="45"/>
      <c r="F39" s="45"/>
      <c r="G39" s="44"/>
      <c r="H39" s="44"/>
      <c r="I39" s="43"/>
      <c r="J39" s="42"/>
    </row>
    <row r="40" spans="1:10" x14ac:dyDescent="0.2">
      <c r="B40" s="40"/>
      <c r="C40" s="40"/>
      <c r="D40" s="40"/>
      <c r="E40" s="40"/>
      <c r="F40" s="40"/>
      <c r="J40" s="42"/>
    </row>
    <row r="41" spans="1:10" x14ac:dyDescent="0.2">
      <c r="F41" s="40"/>
      <c r="J41" s="42"/>
    </row>
    <row r="42" spans="1:10" x14ac:dyDescent="0.2">
      <c r="F42" s="40"/>
      <c r="J42" s="42"/>
    </row>
    <row r="43" spans="1:10" ht="19.149999999999999" customHeight="1" x14ac:dyDescent="0.2">
      <c r="F43" s="40"/>
      <c r="J43" s="42"/>
    </row>
    <row r="44" spans="1:10" x14ac:dyDescent="0.2">
      <c r="C44" s="1" t="s">
        <v>37</v>
      </c>
      <c r="D44" s="41" t="e">
        <f>#REF!</f>
        <v>#REF!</v>
      </c>
      <c r="F44" s="40"/>
      <c r="J44" s="42"/>
    </row>
    <row r="45" spans="1:10" x14ac:dyDescent="0.2">
      <c r="C45" s="1" t="s">
        <v>36</v>
      </c>
      <c r="D45" s="41" t="e">
        <f>#REF!</f>
        <v>#REF!</v>
      </c>
      <c r="F45" s="40"/>
      <c r="J45" s="42"/>
    </row>
    <row r="46" spans="1:10" x14ac:dyDescent="0.2">
      <c r="C46" s="1" t="s">
        <v>35</v>
      </c>
      <c r="D46" s="41" t="e">
        <f>#REF!</f>
        <v>#REF!</v>
      </c>
      <c r="F46" s="40"/>
      <c r="J46" s="42"/>
    </row>
    <row r="47" spans="1:10" x14ac:dyDescent="0.2">
      <c r="C47" s="1" t="s">
        <v>34</v>
      </c>
      <c r="D47" s="41" t="e">
        <f>#REF!</f>
        <v>#REF!</v>
      </c>
      <c r="F47" s="40"/>
      <c r="J47" s="42"/>
    </row>
    <row r="48" spans="1:10" x14ac:dyDescent="0.2">
      <c r="C48" s="1" t="s">
        <v>33</v>
      </c>
      <c r="D48" s="41" t="e">
        <f>#REF!</f>
        <v>#REF!</v>
      </c>
      <c r="F48" s="40"/>
      <c r="J48" s="42"/>
    </row>
    <row r="49" spans="2:5" x14ac:dyDescent="0.2">
      <c r="C49" s="1" t="s">
        <v>32</v>
      </c>
      <c r="D49" s="41" t="e">
        <f>#REF!</f>
        <v>#REF!</v>
      </c>
    </row>
    <row r="50" spans="2:5" x14ac:dyDescent="0.2">
      <c r="C50" s="1" t="s">
        <v>31</v>
      </c>
      <c r="D50" s="41" t="e">
        <f>#REF!</f>
        <v>#REF!</v>
      </c>
    </row>
    <row r="51" spans="2:5" x14ac:dyDescent="0.2">
      <c r="C51" s="40"/>
      <c r="D51" s="40"/>
    </row>
    <row r="52" spans="2:5" hidden="1" x14ac:dyDescent="0.2">
      <c r="C52" s="40"/>
      <c r="D52" s="40"/>
    </row>
    <row r="53" spans="2:5" hidden="1" x14ac:dyDescent="0.2"/>
    <row r="55" spans="2:5" x14ac:dyDescent="0.2">
      <c r="B55" s="40"/>
      <c r="E55" s="40"/>
    </row>
    <row r="56" spans="2:5" x14ac:dyDescent="0.2">
      <c r="B56" s="40"/>
      <c r="E56" s="40"/>
    </row>
    <row r="68" spans="13:17" ht="13.5" thickBot="1" x14ac:dyDescent="0.25"/>
    <row r="69" spans="13:17" x14ac:dyDescent="0.2">
      <c r="M69" s="36"/>
      <c r="N69" s="35" t="s">
        <v>26</v>
      </c>
      <c r="O69" s="34"/>
      <c r="P69" s="33" t="s">
        <v>30</v>
      </c>
      <c r="Q69" s="32" t="s">
        <v>29</v>
      </c>
    </row>
    <row r="70" spans="13:17" x14ac:dyDescent="0.2">
      <c r="M70" s="31" t="s">
        <v>23</v>
      </c>
      <c r="N70" s="30" t="s">
        <v>28</v>
      </c>
      <c r="O70" s="30" t="s">
        <v>27</v>
      </c>
      <c r="P70" s="29"/>
      <c r="Q70" s="28"/>
    </row>
    <row r="71" spans="13:17" ht="13.5" thickBot="1" x14ac:dyDescent="0.25">
      <c r="M71" s="27"/>
      <c r="N71" s="26"/>
      <c r="O71" s="26"/>
      <c r="P71" s="25"/>
      <c r="Q71" s="24"/>
    </row>
    <row r="72" spans="13:17" x14ac:dyDescent="0.2">
      <c r="M72" s="23"/>
      <c r="N72" s="20"/>
      <c r="O72" s="22"/>
      <c r="P72" s="21"/>
      <c r="Q72" s="20"/>
    </row>
    <row r="73" spans="13:17" ht="12.75" customHeight="1" x14ac:dyDescent="0.2">
      <c r="M73" s="15" t="s">
        <v>20</v>
      </c>
      <c r="N73" s="8"/>
      <c r="O73" s="7"/>
      <c r="P73" s="17">
        <f>(O73/$G$29)*100</f>
        <v>0</v>
      </c>
      <c r="Q73" s="14" t="str">
        <f>IF(ISERROR((O73/N73-1)*100),"-",(O73/N73-1)*100)</f>
        <v>-</v>
      </c>
    </row>
    <row r="74" spans="13:17" ht="12.75" customHeight="1" x14ac:dyDescent="0.2">
      <c r="M74" s="19" t="s">
        <v>19</v>
      </c>
      <c r="N74" s="39">
        <v>40.007899999999999</v>
      </c>
      <c r="O74" s="38">
        <v>81.555200000000013</v>
      </c>
      <c r="P74" s="18">
        <f>(O74/$G$29)*100</f>
        <v>0.37033459554947856</v>
      </c>
      <c r="Q74" s="10">
        <f>IF(ISERROR((O74/N74-1)*100),"-",(O74/N74-1)*100)</f>
        <v>103.84774007133598</v>
      </c>
    </row>
    <row r="75" spans="13:17" ht="12.75" customHeight="1" x14ac:dyDescent="0.2">
      <c r="M75" s="15" t="s">
        <v>18</v>
      </c>
      <c r="N75" s="8">
        <v>4191.9054561225448</v>
      </c>
      <c r="O75" s="7">
        <v>26382.898106418801</v>
      </c>
      <c r="P75" s="17">
        <f>(O75/$G$29)*100</f>
        <v>119.80229218570624</v>
      </c>
      <c r="Q75" s="14">
        <f>IF(ISERROR((O75/N75-1)*100),"-",(O75/N75-1)*100)</f>
        <v>529.37722194771584</v>
      </c>
    </row>
    <row r="76" spans="13:17" ht="27.75" customHeight="1" x14ac:dyDescent="0.2">
      <c r="M76" s="13" t="s">
        <v>17</v>
      </c>
      <c r="N76" s="12">
        <v>3627.9944999999998</v>
      </c>
      <c r="O76" s="37">
        <v>4829.3091731256009</v>
      </c>
      <c r="P76" s="18">
        <f>(O76/$G$29)*100</f>
        <v>21.929444835066995</v>
      </c>
      <c r="Q76" s="10">
        <f>IF(ISERROR((O76/N76-1)*100),"-",(O76/N76-1)*100)</f>
        <v>33.11236202606154</v>
      </c>
    </row>
    <row r="77" spans="13:17" ht="39.75" customHeight="1" x14ac:dyDescent="0.2">
      <c r="M77" s="15" t="s">
        <v>16</v>
      </c>
      <c r="N77" s="6"/>
      <c r="O77" s="6">
        <v>385.11032800000004</v>
      </c>
      <c r="P77" s="6" t="s">
        <v>1</v>
      </c>
      <c r="Q77" s="14" t="str">
        <f>IF(ISERROR((O77/N77-1)*100),"-",(O77/N77-1)*100)</f>
        <v>-</v>
      </c>
    </row>
    <row r="78" spans="13:17" ht="12.75" customHeight="1" x14ac:dyDescent="0.2">
      <c r="M78" s="13" t="s">
        <v>15</v>
      </c>
      <c r="N78" s="12">
        <v>3.7</v>
      </c>
      <c r="O78" s="37">
        <v>6.8976000000000006</v>
      </c>
      <c r="P78" s="18">
        <f>(O78/$G$29)*100</f>
        <v>3.1321361559558225E-2</v>
      </c>
      <c r="Q78" s="10">
        <f>IF(ISERROR((O78/N78-1)*100),"-",(O78/N78-1)*100)</f>
        <v>86.42162162162164</v>
      </c>
    </row>
    <row r="79" spans="13:17" ht="38.25" customHeight="1" x14ac:dyDescent="0.2">
      <c r="M79" s="15" t="s">
        <v>14</v>
      </c>
      <c r="N79" s="8">
        <v>36.586200000000005</v>
      </c>
      <c r="O79" s="7">
        <v>5.8</v>
      </c>
      <c r="P79" s="17">
        <f>(O79/$G$29)*100</f>
        <v>2.633726180779368E-2</v>
      </c>
      <c r="Q79" s="14">
        <f>IF(ISERROR((O79/N79-1)*100),"-",(O79/N79-1)*100)</f>
        <v>-84.147028114425666</v>
      </c>
    </row>
    <row r="80" spans="13:17" ht="12.75" customHeight="1" x14ac:dyDescent="0.2">
      <c r="M80" s="13" t="s">
        <v>13</v>
      </c>
      <c r="N80" s="12">
        <v>134.98716099744041</v>
      </c>
      <c r="O80" s="37">
        <v>414.92900045249462</v>
      </c>
      <c r="P80" s="18">
        <f>(O80/$G$29)*100</f>
        <v>1.8841540890626716</v>
      </c>
      <c r="Q80" s="10">
        <f>IF(ISERROR((O80/N80-1)*100),"-",(O80/N80-1)*100)</f>
        <v>207.38404851729743</v>
      </c>
    </row>
    <row r="81" spans="13:17" ht="26.25" customHeight="1" x14ac:dyDescent="0.2">
      <c r="M81" s="15" t="s">
        <v>12</v>
      </c>
      <c r="N81" s="8">
        <v>4.6086311333999994</v>
      </c>
      <c r="O81" s="7">
        <v>75.432135879699999</v>
      </c>
      <c r="P81" s="17">
        <f>(O81/$G$29)*100</f>
        <v>0.34253032954909068</v>
      </c>
      <c r="Q81" s="14">
        <f>IF(ISERROR((O81/N81-1)*100),"-",(O81/N81-1)*100)</f>
        <v>1536.757937362851</v>
      </c>
    </row>
    <row r="82" spans="13:17" ht="12.75" customHeight="1" x14ac:dyDescent="0.2">
      <c r="M82" s="13" t="s">
        <v>11</v>
      </c>
      <c r="N82" s="12">
        <v>623.71337358889991</v>
      </c>
      <c r="O82" s="37">
        <v>171.95171244669996</v>
      </c>
      <c r="P82" s="18">
        <f>(O82/$G$29)*100</f>
        <v>0.78081677051848142</v>
      </c>
      <c r="Q82" s="10">
        <f>IF(ISERROR((O82/N82-1)*100),"-",(O82/N82-1)*100)</f>
        <v>-72.430972345955141</v>
      </c>
    </row>
    <row r="83" spans="13:17" ht="12.75" customHeight="1" x14ac:dyDescent="0.2">
      <c r="M83" s="15" t="s">
        <v>10</v>
      </c>
      <c r="N83" s="8">
        <v>692.54845956800011</v>
      </c>
      <c r="O83" s="7">
        <v>15.560692830000001</v>
      </c>
      <c r="P83" s="17">
        <f>(O83/$G$29)*100</f>
        <v>7.0659662236959991E-2</v>
      </c>
      <c r="Q83" s="14">
        <f>IF(ISERROR((O83/N83-1)*100),"-",(O83/N83-1)*100)</f>
        <v>-97.753125775529625</v>
      </c>
    </row>
    <row r="84" spans="13:17" ht="12.75" customHeight="1" x14ac:dyDescent="0.2">
      <c r="M84" s="13" t="s">
        <v>9</v>
      </c>
      <c r="N84" s="12">
        <v>3099.6219799999999</v>
      </c>
      <c r="O84" s="37">
        <v>5183.679369586499</v>
      </c>
      <c r="P84" s="18">
        <f>(O84/$G$29)*100</f>
        <v>23.538607014561816</v>
      </c>
      <c r="Q84" s="10">
        <f>IF(ISERROR((O84/N84-1)*100),"-",(O84/N84-1)*100)</f>
        <v>67.235856599084357</v>
      </c>
    </row>
    <row r="85" spans="13:17" ht="26.25" customHeight="1" x14ac:dyDescent="0.2">
      <c r="M85" s="15" t="s">
        <v>8</v>
      </c>
      <c r="N85" s="8">
        <v>27.96899804217</v>
      </c>
      <c r="O85" s="7">
        <v>26.411000000000001</v>
      </c>
      <c r="P85" s="17">
        <f>(O85/$G$29)*100</f>
        <v>0.11992990027683431</v>
      </c>
      <c r="Q85" s="14">
        <f>IF(ISERROR((O85/N85-1)*100),"-",(O85/N85-1)*100)</f>
        <v>-5.5704463914686642</v>
      </c>
    </row>
    <row r="86" spans="13:17" ht="26.25" customHeight="1" x14ac:dyDescent="0.2">
      <c r="M86" s="13" t="s">
        <v>7</v>
      </c>
      <c r="N86" s="12">
        <v>1269.1626067114003</v>
      </c>
      <c r="O86" s="37">
        <v>2936.950882714104</v>
      </c>
      <c r="P86" s="18">
        <f>(O86/$G$29)*100</f>
        <v>13.336421433564158</v>
      </c>
      <c r="Q86" s="10">
        <f>IF(ISERROR((O86/N86-1)*100),"-",(O86/N86-1)*100)</f>
        <v>131.40855767285845</v>
      </c>
    </row>
    <row r="87" spans="13:17" ht="27" customHeight="1" x14ac:dyDescent="0.2">
      <c r="M87" s="15" t="s">
        <v>6</v>
      </c>
      <c r="N87" s="8"/>
      <c r="O87" s="7">
        <v>19.561425</v>
      </c>
      <c r="P87" s="17">
        <f>(O87/$G$29)*100</f>
        <v>8.8826615785951815E-2</v>
      </c>
      <c r="Q87" s="14" t="str">
        <f>IF(ISERROR((O87/N87-1)*100),"-",(O87/N87-1)*100)</f>
        <v>-</v>
      </c>
    </row>
    <row r="88" spans="13:17" ht="12.75" customHeight="1" x14ac:dyDescent="0.2">
      <c r="M88" s="13" t="s">
        <v>5</v>
      </c>
      <c r="N88" s="12">
        <v>0.85</v>
      </c>
      <c r="O88" s="37">
        <v>1</v>
      </c>
      <c r="P88" s="16" t="s">
        <v>1</v>
      </c>
      <c r="Q88" s="10" t="s">
        <v>1</v>
      </c>
    </row>
    <row r="89" spans="13:17" ht="26.25" customHeight="1" x14ac:dyDescent="0.2">
      <c r="M89" s="15" t="s">
        <v>4</v>
      </c>
      <c r="N89" s="8"/>
      <c r="O89" s="7"/>
      <c r="P89" s="6" t="s">
        <v>1</v>
      </c>
      <c r="Q89" s="14" t="str">
        <f>IF(ISERROR((O89/N89-1)*100),"-",(O89/N89-1)*100)</f>
        <v>-</v>
      </c>
    </row>
    <row r="90" spans="13:17" ht="27.75" customHeight="1" x14ac:dyDescent="0.2">
      <c r="M90" s="13" t="s">
        <v>3</v>
      </c>
      <c r="N90" s="12">
        <v>5.7894520000000007</v>
      </c>
      <c r="O90" s="37">
        <v>19.275006999999999</v>
      </c>
      <c r="P90" s="11" t="s">
        <v>1</v>
      </c>
      <c r="Q90" s="10" t="s">
        <v>1</v>
      </c>
    </row>
    <row r="91" spans="13:17" ht="12.75" customHeight="1" thickBot="1" x14ac:dyDescent="0.25">
      <c r="M91" s="9" t="s">
        <v>2</v>
      </c>
      <c r="N91" s="8">
        <v>13.653</v>
      </c>
      <c r="O91" s="7"/>
      <c r="P91" s="17">
        <f>(O91/$G$29)*100</f>
        <v>0</v>
      </c>
      <c r="Q91" s="14" t="s">
        <v>1</v>
      </c>
    </row>
    <row r="92" spans="13:17" ht="12.75" customHeight="1" thickBot="1" x14ac:dyDescent="0.25">
      <c r="M92" s="4" t="s">
        <v>0</v>
      </c>
      <c r="N92" s="3">
        <f>SUM(N73:N91)</f>
        <v>13773.097718163855</v>
      </c>
      <c r="O92" s="3">
        <f>SUM(O73:O91)</f>
        <v>40556.321633453888</v>
      </c>
      <c r="P92" s="3">
        <f>SUM(P73:P91)</f>
        <v>182.321676055246</v>
      </c>
      <c r="Q92" s="2">
        <f>(O92/N92-1)*100</f>
        <v>194.46042178273751</v>
      </c>
    </row>
    <row r="93" spans="13:17" ht="12.75" customHeight="1" x14ac:dyDescent="0.2"/>
    <row r="94" spans="13:17" ht="12.75" customHeight="1" thickBot="1" x14ac:dyDescent="0.25"/>
    <row r="95" spans="13:17" ht="12.75" customHeight="1" x14ac:dyDescent="0.2">
      <c r="M95" s="36"/>
      <c r="N95" s="35" t="s">
        <v>26</v>
      </c>
      <c r="O95" s="34"/>
      <c r="P95" s="33" t="s">
        <v>25</v>
      </c>
      <c r="Q95" s="32" t="s">
        <v>24</v>
      </c>
    </row>
    <row r="96" spans="13:17" ht="12.75" customHeight="1" x14ac:dyDescent="0.2">
      <c r="M96" s="31" t="s">
        <v>23</v>
      </c>
      <c r="N96" s="30" t="s">
        <v>22</v>
      </c>
      <c r="O96" s="30" t="s">
        <v>21</v>
      </c>
      <c r="P96" s="29"/>
      <c r="Q96" s="28"/>
    </row>
    <row r="97" spans="13:17" ht="12.75" customHeight="1" thickBot="1" x14ac:dyDescent="0.25">
      <c r="M97" s="27"/>
      <c r="N97" s="26"/>
      <c r="O97" s="26"/>
      <c r="P97" s="25"/>
      <c r="Q97" s="24"/>
    </row>
    <row r="98" spans="13:17" ht="12.75" customHeight="1" x14ac:dyDescent="0.2">
      <c r="M98" s="23"/>
      <c r="N98" s="20"/>
      <c r="O98" s="22"/>
      <c r="P98" s="21"/>
      <c r="Q98" s="20"/>
    </row>
    <row r="99" spans="13:17" ht="12.75" customHeight="1" x14ac:dyDescent="0.2">
      <c r="M99" s="15" t="s">
        <v>20</v>
      </c>
      <c r="N99" s="8">
        <f>N73</f>
        <v>0</v>
      </c>
      <c r="O99" s="8">
        <f>O73</f>
        <v>0</v>
      </c>
      <c r="P99" s="6">
        <f>(O99/$O$118)*100</f>
        <v>0</v>
      </c>
      <c r="Q99" s="14" t="str">
        <f>IF(ISERROR((O99/N99-1)*100),"-",(O99/N99-1)*100)</f>
        <v>-</v>
      </c>
    </row>
    <row r="100" spans="13:17" ht="12.75" customHeight="1" x14ac:dyDescent="0.2">
      <c r="M100" s="19" t="s">
        <v>19</v>
      </c>
      <c r="N100" s="12">
        <f>N74</f>
        <v>40.007899999999999</v>
      </c>
      <c r="O100" s="12">
        <f>O74</f>
        <v>81.555200000000013</v>
      </c>
      <c r="P100" s="18">
        <f>(O100/$O$118)*100</f>
        <v>0.20109121516761813</v>
      </c>
      <c r="Q100" s="10">
        <f>IF(ISERROR((O100/N100-1)*100),"-",(O100/N100-1)*100)</f>
        <v>103.84774007133598</v>
      </c>
    </row>
    <row r="101" spans="13:17" ht="12.75" customHeight="1" x14ac:dyDescent="0.2">
      <c r="M101" s="15" t="s">
        <v>18</v>
      </c>
      <c r="N101" s="8">
        <f>N75</f>
        <v>4191.9054561225448</v>
      </c>
      <c r="O101" s="8">
        <f>O75</f>
        <v>26382.898106418801</v>
      </c>
      <c r="P101" s="17">
        <f>(O101/$O$118)*100</f>
        <v>65.052492543249315</v>
      </c>
      <c r="Q101" s="14">
        <f>IF(ISERROR((O101/N101-1)*100),"-",(O101/N101-1)*100)</f>
        <v>529.37722194771584</v>
      </c>
    </row>
    <row r="102" spans="13:17" ht="26.25" customHeight="1" x14ac:dyDescent="0.2">
      <c r="M102" s="13" t="s">
        <v>17</v>
      </c>
      <c r="N102" s="12">
        <f>N76</f>
        <v>3627.9944999999998</v>
      </c>
      <c r="O102" s="12">
        <f>O76</f>
        <v>4829.3091731256009</v>
      </c>
      <c r="P102" s="18">
        <f>(O102/$O$118)*100</f>
        <v>11.907660701512006</v>
      </c>
      <c r="Q102" s="10">
        <f>IF(ISERROR((O102/N102-1)*100),"-",(O102/N102-1)*100)</f>
        <v>33.11236202606154</v>
      </c>
    </row>
    <row r="103" spans="13:17" ht="24.75" customHeight="1" x14ac:dyDescent="0.2">
      <c r="M103" s="15" t="s">
        <v>16</v>
      </c>
      <c r="N103" s="8">
        <f>N77</f>
        <v>0</v>
      </c>
      <c r="O103" s="8">
        <f>O77</f>
        <v>385.11032800000004</v>
      </c>
      <c r="P103" s="6">
        <f>(O103/$O$118)*100</f>
        <v>0.94956917316271661</v>
      </c>
      <c r="Q103" s="14" t="str">
        <f>IF(ISERROR((O103/N103-1)*100),"-",(O103/N103-1)*100)</f>
        <v>-</v>
      </c>
    </row>
    <row r="104" spans="13:17" ht="12.75" customHeight="1" x14ac:dyDescent="0.2">
      <c r="M104" s="13" t="s">
        <v>15</v>
      </c>
      <c r="N104" s="12">
        <f>N78</f>
        <v>3.7</v>
      </c>
      <c r="O104" s="12">
        <f>O78</f>
        <v>6.8976000000000006</v>
      </c>
      <c r="P104" s="18">
        <f>(O104/$O$118)*100</f>
        <v>1.7007459557945571E-2</v>
      </c>
      <c r="Q104" s="10">
        <f>IF(ISERROR((O104/N104-1)*100),"-",(O104/N104-1)*100)</f>
        <v>86.42162162162164</v>
      </c>
    </row>
    <row r="105" spans="13:17" ht="26.25" customHeight="1" x14ac:dyDescent="0.2">
      <c r="M105" s="15" t="s">
        <v>14</v>
      </c>
      <c r="N105" s="8">
        <f>N79</f>
        <v>36.586200000000005</v>
      </c>
      <c r="O105" s="8">
        <f>O79</f>
        <v>5.8</v>
      </c>
      <c r="P105" s="17">
        <f>(O105/$O$118)*100</f>
        <v>1.430109972107462E-2</v>
      </c>
      <c r="Q105" s="14">
        <f>IF(ISERROR((O105/N105-1)*100),"-",(O105/N105-1)*100)</f>
        <v>-84.147028114425666</v>
      </c>
    </row>
    <row r="106" spans="13:17" ht="12.75" customHeight="1" x14ac:dyDescent="0.2">
      <c r="M106" s="13" t="s">
        <v>13</v>
      </c>
      <c r="N106" s="12">
        <f>N80</f>
        <v>134.98716099744041</v>
      </c>
      <c r="O106" s="12">
        <f>O80</f>
        <v>414.92900045249462</v>
      </c>
      <c r="P106" s="18">
        <f>(O106/$O$118)*100</f>
        <v>1.0230932780408521</v>
      </c>
      <c r="Q106" s="10">
        <f>IF(ISERROR((O106/N106-1)*100),"-",(O106/N106-1)*100)</f>
        <v>207.38404851729743</v>
      </c>
    </row>
    <row r="107" spans="13:17" ht="12.75" customHeight="1" x14ac:dyDescent="0.2">
      <c r="M107" s="15" t="s">
        <v>12</v>
      </c>
      <c r="N107" s="8">
        <f>N81</f>
        <v>4.6086311333999994</v>
      </c>
      <c r="O107" s="8">
        <f>O81</f>
        <v>75.432135879699999</v>
      </c>
      <c r="P107" s="17">
        <f>(O107/$O$118)*100</f>
        <v>0.18599353403262767</v>
      </c>
      <c r="Q107" s="14">
        <f>IF(ISERROR((O107/N107-1)*100),"-",(O107/N107-1)*100)</f>
        <v>1536.757937362851</v>
      </c>
    </row>
    <row r="108" spans="13:17" ht="12.75" customHeight="1" x14ac:dyDescent="0.2">
      <c r="M108" s="13" t="s">
        <v>11</v>
      </c>
      <c r="N108" s="12">
        <f>N82</f>
        <v>623.71337358889991</v>
      </c>
      <c r="O108" s="12">
        <f>O82</f>
        <v>171.95171244669996</v>
      </c>
      <c r="P108" s="18">
        <f>(O108/$O$118)*100</f>
        <v>0.423982514984449</v>
      </c>
      <c r="Q108" s="10">
        <f>IF(ISERROR((O108/N108-1)*100),"-",(O108/N108-1)*100)</f>
        <v>-72.430972345955141</v>
      </c>
    </row>
    <row r="109" spans="13:17" ht="12.75" customHeight="1" x14ac:dyDescent="0.2">
      <c r="M109" s="15" t="s">
        <v>10</v>
      </c>
      <c r="N109" s="8">
        <f>N83</f>
        <v>692.54845956800011</v>
      </c>
      <c r="O109" s="8">
        <f>O83</f>
        <v>15.560692830000001</v>
      </c>
      <c r="P109" s="17">
        <f>(O109/$O$118)*100</f>
        <v>3.8368106877731185E-2</v>
      </c>
      <c r="Q109" s="14">
        <f>IF(ISERROR((O109/N109-1)*100),"-",(O109/N109-1)*100)</f>
        <v>-97.753125775529625</v>
      </c>
    </row>
    <row r="110" spans="13:17" ht="12.75" customHeight="1" x14ac:dyDescent="0.2">
      <c r="M110" s="13" t="s">
        <v>9</v>
      </c>
      <c r="N110" s="12">
        <f>N84</f>
        <v>3099.6219799999999</v>
      </c>
      <c r="O110" s="12">
        <f>O84</f>
        <v>5183.679369586499</v>
      </c>
      <c r="P110" s="18">
        <f>(O110/$O$118)*100</f>
        <v>12.781433721816162</v>
      </c>
      <c r="Q110" s="10">
        <f>IF(ISERROR((O110/N110-1)*100),"-",(O110/N110-1)*100)</f>
        <v>67.235856599084357</v>
      </c>
    </row>
    <row r="111" spans="13:17" ht="27.75" customHeight="1" x14ac:dyDescent="0.2">
      <c r="M111" s="15" t="s">
        <v>8</v>
      </c>
      <c r="N111" s="8">
        <f>N85</f>
        <v>27.96899804217</v>
      </c>
      <c r="O111" s="8">
        <f>O85</f>
        <v>26.411000000000001</v>
      </c>
      <c r="P111" s="17">
        <f>(O111/$O$118)*100</f>
        <v>6.5121783574707201E-2</v>
      </c>
      <c r="Q111" s="14">
        <f>IF(ISERROR((O111/N111-1)*100),"-",(O111/N111-1)*100)</f>
        <v>-5.5704463914686642</v>
      </c>
    </row>
    <row r="112" spans="13:17" ht="27" customHeight="1" x14ac:dyDescent="0.2">
      <c r="M112" s="13" t="s">
        <v>7</v>
      </c>
      <c r="N112" s="12">
        <f>N86</f>
        <v>1269.1626067114003</v>
      </c>
      <c r="O112" s="12">
        <f>O86</f>
        <v>2936.950882714104</v>
      </c>
      <c r="P112" s="18">
        <f>(O112/$O$118)*100</f>
        <v>7.2416599051021606</v>
      </c>
      <c r="Q112" s="10">
        <f>IF(ISERROR((O112/N112-1)*100),"-",(O112/N112-1)*100)</f>
        <v>131.40855767285845</v>
      </c>
    </row>
    <row r="113" spans="13:17" ht="25.5" customHeight="1" x14ac:dyDescent="0.2">
      <c r="M113" s="15" t="s">
        <v>6</v>
      </c>
      <c r="N113" s="8">
        <f>N87</f>
        <v>0</v>
      </c>
      <c r="O113" s="8">
        <f>O87</f>
        <v>19.561425</v>
      </c>
      <c r="P113" s="17">
        <f>(O113/$O$118)*100</f>
        <v>4.8232739588158983E-2</v>
      </c>
      <c r="Q113" s="14" t="str">
        <f>IF(ISERROR((O113/N113-1)*100),"-",(O113/N113-1)*100)</f>
        <v>-</v>
      </c>
    </row>
    <row r="114" spans="13:17" ht="12.75" customHeight="1" x14ac:dyDescent="0.2">
      <c r="M114" s="13" t="s">
        <v>5</v>
      </c>
      <c r="N114" s="12">
        <f>N88</f>
        <v>0.85</v>
      </c>
      <c r="O114" s="12">
        <f>O88</f>
        <v>1</v>
      </c>
      <c r="P114" s="16">
        <f>(O114/$O$118)*100</f>
        <v>2.4657068484611414E-3</v>
      </c>
      <c r="Q114" s="10">
        <f>IF(ISERROR((O114/N114-1)*100),"-",(O114/N114-1)*100)</f>
        <v>17.647058823529417</v>
      </c>
    </row>
    <row r="115" spans="13:17" ht="26.25" customHeight="1" x14ac:dyDescent="0.2">
      <c r="M115" s="15" t="s">
        <v>4</v>
      </c>
      <c r="N115" s="8">
        <f>N89</f>
        <v>0</v>
      </c>
      <c r="O115" s="8">
        <f>O89</f>
        <v>0</v>
      </c>
      <c r="P115" s="6">
        <f>(O115/$O$118)*100</f>
        <v>0</v>
      </c>
      <c r="Q115" s="14" t="str">
        <f>IF(ISERROR((O115/N115-1)*100),"-",(O115/N115-1)*100)</f>
        <v>-</v>
      </c>
    </row>
    <row r="116" spans="13:17" ht="25.5" customHeight="1" x14ac:dyDescent="0.2">
      <c r="M116" s="13" t="s">
        <v>3</v>
      </c>
      <c r="N116" s="12">
        <f>N90</f>
        <v>5.7894520000000007</v>
      </c>
      <c r="O116" s="12">
        <f>O90</f>
        <v>19.275006999999999</v>
      </c>
      <c r="P116" s="11">
        <f>(O116/$O$118)*100</f>
        <v>4.7526516764036436E-2</v>
      </c>
      <c r="Q116" s="10">
        <f>IF(ISERROR((O116/N116-1)*100),"-",(O116/N116-1)*100)</f>
        <v>232.93318607702415</v>
      </c>
    </row>
    <row r="117" spans="13:17" ht="12.75" customHeight="1" thickBot="1" x14ac:dyDescent="0.25">
      <c r="M117" s="9" t="s">
        <v>2</v>
      </c>
      <c r="N117" s="8">
        <f>N91</f>
        <v>13.653</v>
      </c>
      <c r="O117" s="7">
        <f>O91</f>
        <v>0</v>
      </c>
      <c r="P117" s="6">
        <f>(O117/$O$118)*100</f>
        <v>0</v>
      </c>
      <c r="Q117" s="5" t="s">
        <v>1</v>
      </c>
    </row>
    <row r="118" spans="13:17" ht="12.75" customHeight="1" thickBot="1" x14ac:dyDescent="0.25">
      <c r="M118" s="4" t="s">
        <v>0</v>
      </c>
      <c r="N118" s="3">
        <f>SUM(N99:N117)</f>
        <v>13773.097718163855</v>
      </c>
      <c r="O118" s="3">
        <f>SUM(O99:O117)</f>
        <v>40556.321633453888</v>
      </c>
      <c r="P118" s="3">
        <f>SUM(P99:P117)</f>
        <v>100.00000000000001</v>
      </c>
      <c r="Q118" s="2">
        <f>IF(ISERROR((O118/N118-1)*100),"-",(O118/N118-1)*100)</f>
        <v>194.46042178273751</v>
      </c>
    </row>
    <row r="119" spans="13:17" ht="12.75" customHeight="1" x14ac:dyDescent="0.2"/>
    <row r="120" spans="13:17" ht="12.75" customHeight="1" x14ac:dyDescent="0.2"/>
    <row r="121" spans="13:17" ht="12.75" customHeight="1" x14ac:dyDescent="0.2"/>
    <row r="122" spans="13:17" ht="12.75" customHeight="1" x14ac:dyDescent="0.2"/>
    <row r="123" spans="13:17" ht="12.75" customHeight="1" x14ac:dyDescent="0.2"/>
    <row r="124" spans="13:17" ht="12.75" customHeight="1" x14ac:dyDescent="0.2"/>
    <row r="125" spans="13:17" ht="12.75" customHeight="1" x14ac:dyDescent="0.2"/>
    <row r="126" spans="13:17" ht="12.75" customHeight="1" x14ac:dyDescent="0.2"/>
    <row r="127" spans="13:17" ht="12.75" customHeight="1" x14ac:dyDescent="0.2"/>
    <row r="128" spans="13:17" ht="12.75" customHeight="1" x14ac:dyDescent="0.2"/>
  </sheetData>
  <mergeCells count="17">
    <mergeCell ref="A33:J34"/>
    <mergeCell ref="P69:P71"/>
    <mergeCell ref="J6:J8"/>
    <mergeCell ref="B7:F7"/>
    <mergeCell ref="I6:I8"/>
    <mergeCell ref="A31:J31"/>
    <mergeCell ref="G7:H7"/>
    <mergeCell ref="B6:H6"/>
    <mergeCell ref="Q69:Q71"/>
    <mergeCell ref="N69:O69"/>
    <mergeCell ref="N70:N71"/>
    <mergeCell ref="O70:O71"/>
    <mergeCell ref="N95:O95"/>
    <mergeCell ref="P95:P97"/>
    <mergeCell ref="Q95:Q97"/>
    <mergeCell ref="N96:N97"/>
    <mergeCell ref="O96:O97"/>
  </mergeCells>
  <printOptions horizontalCentered="1"/>
  <pageMargins left="0.75" right="0.75" top="0.75" bottom="0.5" header="0" footer="0"/>
  <pageSetup scale="69" firstPageNumber="18" orientation="portrait" horizontalDpi="1200" verticalDpi="1200" r:id="rId1"/>
  <headerFooter alignWithMargins="0">
    <oddFooter>&amp;R&amp;9&amp;A</oddFooter>
  </headerFooter>
  <rowBreaks count="2" manualBreakCount="2">
    <brk id="64" max="8" man="1"/>
    <brk id="6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3a</vt:lpstr>
      <vt:lpstr>'3a'!Print_Area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PSA</dc:creator>
  <cp:lastModifiedBy>PSA</cp:lastModifiedBy>
  <dcterms:created xsi:type="dcterms:W3CDTF">2016-08-12T05:30:30Z</dcterms:created>
  <dcterms:modified xsi:type="dcterms:W3CDTF">2016-08-12T05:30:33Z</dcterms:modified>
</cp:coreProperties>
</file>