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75" activeTab="0"/>
  </bookViews>
  <sheets>
    <sheet name="6a" sheetId="1" r:id="rId1"/>
  </sheets>
  <definedNames>
    <definedName name="_xlnm.Print_Area" localSheetId="0">'6a'!$A$1:$M$73</definedName>
  </definedNames>
  <calcPr fullCalcOnLoad="1"/>
</workbook>
</file>

<file path=xl/sharedStrings.xml><?xml version="1.0" encoding="utf-8"?>
<sst xmlns="http://schemas.openxmlformats.org/spreadsheetml/2006/main" count="76" uniqueCount="32">
  <si>
    <t>Foreign</t>
  </si>
  <si>
    <t>Filipino</t>
  </si>
  <si>
    <t>Q2 2010</t>
  </si>
  <si>
    <t>Q2 2009</t>
  </si>
  <si>
    <t>Q4 2009 and  Q4 2010</t>
  </si>
  <si>
    <t>Foreign and Filipino Nationals</t>
  </si>
  <si>
    <t>Percent share of Total Approved Investments</t>
  </si>
  <si>
    <t>Figure 6a</t>
  </si>
  <si>
    <t>Sources of basic data: Board of Investments (BOI), Philippine Economic Zone Authority (PEZA), Subic Bay Metropolitan Aurhority (SBMA)  and Clark Development Corporation (CDC).</t>
  </si>
  <si>
    <t>Details may not add up to totals due to rounding.</t>
  </si>
  <si>
    <t xml:space="preserve">Notes:   </t>
  </si>
  <si>
    <t>a/  Includes all committed investments of Filipinos in wholly and partially owned companies.</t>
  </si>
  <si>
    <t>Total</t>
  </si>
  <si>
    <t>SBMA</t>
  </si>
  <si>
    <t>PEZA</t>
  </si>
  <si>
    <t>CDC</t>
  </si>
  <si>
    <r>
      <t>BOI</t>
    </r>
    <r>
      <rPr>
        <b/>
        <vertAlign val="superscript"/>
        <sz val="11"/>
        <rFont val="Arial"/>
        <family val="2"/>
      </rPr>
      <t>p</t>
    </r>
  </si>
  <si>
    <r>
      <t>Filipino</t>
    </r>
    <r>
      <rPr>
        <b/>
        <vertAlign val="superscript"/>
        <sz val="11"/>
        <rFont val="Arial"/>
        <family val="2"/>
      </rPr>
      <t>a/</t>
    </r>
  </si>
  <si>
    <t>Q4 2009-Q4 2010</t>
  </si>
  <si>
    <t>Agency</t>
  </si>
  <si>
    <t xml:space="preserve">Growth Rate                               </t>
  </si>
  <si>
    <t xml:space="preserve">% Share to Total </t>
  </si>
  <si>
    <t>Share</t>
  </si>
  <si>
    <t>4th Quarter</t>
  </si>
  <si>
    <t>3rd Quarter</t>
  </si>
  <si>
    <t>2nd Quarter</t>
  </si>
  <si>
    <t>1st Quarter</t>
  </si>
  <si>
    <t xml:space="preserve">1st Quarter </t>
  </si>
  <si>
    <t>(in million pesos)</t>
  </si>
  <si>
    <t>First Quarter 2009 to Fourth Quarter 2010</t>
  </si>
  <si>
    <t>Total Approved Investments by Nationality (Filipino and Foreign) and by Promotion Agency</t>
  </si>
  <si>
    <t>Table 6a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</si>
</sst>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_);[Red]\(0.0\)"/>
    <numFmt numFmtId="167" formatCode="_(* #,##0.0_);_(* \(#,##0.0\);_(* &quot;-&quot;??_);_(@_)"/>
    <numFmt numFmtId="168" formatCode="#,##0.0_);[Red]\(#,##0.0\)"/>
    <numFmt numFmtId="169" formatCode="#,##0;[Red]#,##0"/>
    <numFmt numFmtId="17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sz val="2.75"/>
      <color indexed="8"/>
      <name val="Arial"/>
      <family val="0"/>
    </font>
    <font>
      <b/>
      <sz val="2.75"/>
      <color indexed="8"/>
      <name val="Arial"/>
      <family val="0"/>
    </font>
    <font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18" fillId="33" borderId="0" xfId="0" applyNumberFormat="1" applyFont="1" applyFill="1" applyAlignment="1">
      <alignment/>
    </xf>
    <xf numFmtId="165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43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166" fontId="20" fillId="33" borderId="0" xfId="42" applyNumberFormat="1" applyFont="1" applyFill="1" applyBorder="1" applyAlignment="1">
      <alignment/>
    </xf>
    <xf numFmtId="167" fontId="20" fillId="33" borderId="0" xfId="42" applyNumberFormat="1" applyFont="1" applyFill="1" applyBorder="1" applyAlignment="1">
      <alignment/>
    </xf>
    <xf numFmtId="165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165" fontId="21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 quotePrefix="1">
      <alignment/>
    </xf>
    <xf numFmtId="165" fontId="23" fillId="33" borderId="0" xfId="0" applyNumberFormat="1" applyFont="1" applyFill="1" applyBorder="1" applyAlignment="1" quotePrefix="1">
      <alignment/>
    </xf>
    <xf numFmtId="3" fontId="23" fillId="33" borderId="0" xfId="0" applyNumberFormat="1" applyFont="1" applyFill="1" applyBorder="1" applyAlignment="1">
      <alignment/>
    </xf>
    <xf numFmtId="165" fontId="23" fillId="33" borderId="0" xfId="0" applyNumberFormat="1" applyFont="1" applyFill="1" applyBorder="1" applyAlignment="1">
      <alignment/>
    </xf>
    <xf numFmtId="165" fontId="23" fillId="33" borderId="0" xfId="0" applyNumberFormat="1" applyFont="1" applyFill="1" applyBorder="1" applyAlignment="1">
      <alignment/>
    </xf>
    <xf numFmtId="165" fontId="21" fillId="33" borderId="0" xfId="0" applyNumberFormat="1" applyFont="1" applyFill="1" applyBorder="1" applyAlignment="1">
      <alignment/>
    </xf>
    <xf numFmtId="165" fontId="19" fillId="33" borderId="0" xfId="0" applyNumberFormat="1" applyFont="1" applyFill="1" applyBorder="1" applyAlignment="1">
      <alignment/>
    </xf>
    <xf numFmtId="165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wrapText="1"/>
    </xf>
    <xf numFmtId="165" fontId="19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8" fontId="19" fillId="33" borderId="0" xfId="42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1" fontId="19" fillId="33" borderId="19" xfId="0" applyNumberFormat="1" applyFont="1" applyFill="1" applyBorder="1" applyAlignment="1">
      <alignment horizontal="center" vertical="center"/>
    </xf>
    <xf numFmtId="165" fontId="19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horizontal="left" wrapText="1"/>
    </xf>
    <xf numFmtId="167" fontId="19" fillId="33" borderId="0" xfId="0" applyNumberFormat="1" applyFont="1" applyFill="1" applyBorder="1" applyAlignment="1">
      <alignment/>
    </xf>
    <xf numFmtId="167" fontId="25" fillId="33" borderId="0" xfId="0" applyNumberFormat="1" applyFont="1" applyFill="1" applyBorder="1" applyAlignment="1">
      <alignment/>
    </xf>
    <xf numFmtId="167" fontId="25" fillId="33" borderId="0" xfId="0" applyNumberFormat="1" applyFont="1" applyFill="1" applyBorder="1" applyAlignment="1">
      <alignment horizontal="right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167" fontId="19" fillId="33" borderId="0" xfId="0" applyNumberFormat="1" applyFont="1" applyFill="1" applyBorder="1" applyAlignment="1">
      <alignment horizontal="right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19" fillId="33" borderId="22" xfId="0" applyNumberFormat="1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1" fontId="19" fillId="33" borderId="23" xfId="0" applyNumberFormat="1" applyFont="1" applyFill="1" applyBorder="1" applyAlignment="1">
      <alignment horizontal="center" vertical="center"/>
    </xf>
    <xf numFmtId="1" fontId="19" fillId="33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169" fontId="20" fillId="33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 2009</a:t>
            </a:r>
          </a:p>
        </c:rich>
      </c:tx>
      <c:layout>
        <c:manualLayout>
          <c:xMode val="factor"/>
          <c:yMode val="factor"/>
          <c:x val="-0.03025"/>
          <c:y val="0.80425"/>
        </c:manualLayout>
      </c:layout>
      <c:spPr>
        <a:noFill/>
        <a:ln w="3175"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6575"/>
          <c:y val="0.223"/>
          <c:w val="0.65925"/>
          <c:h val="0.373"/>
        </c:manualLayout>
      </c:layout>
      <c:pie3DChart>
        <c:varyColors val="1"/>
        <c:ser>
          <c:idx val="0"/>
          <c:order val="0"/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6a!$A$50:$B$50</c:f>
              <c:strCache/>
            </c:strRef>
          </c:cat>
          <c:val>
            <c:numRef>
              <c:f>6a!$K$14:$L$14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 2010</a:t>
            </a:r>
          </a:p>
        </c:rich>
      </c:tx>
      <c:layout>
        <c:manualLayout>
          <c:xMode val="factor"/>
          <c:yMode val="factor"/>
          <c:x val="0.0215"/>
          <c:y val="0.814"/>
        </c:manualLayout>
      </c:layout>
      <c:spPr>
        <a:noFill/>
        <a:ln w="3175"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2275"/>
          <c:y val="0.21625"/>
          <c:w val="0.7865"/>
          <c:h val="0.442"/>
        </c:manualLayout>
      </c:layout>
      <c:pie3DChart>
        <c:varyColors val="1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90">
                <a:fgClr>
                  <a:srgbClr val="FF990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6a!$C$50:$D$50</c:f>
              <c:strCache/>
            </c:strRef>
          </c:cat>
          <c:val>
            <c:numRef>
              <c:f>6a!$K$25:$L$25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Approved Investments
Sem1 2008 and Sem1 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billion pesos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50</xdr:row>
      <xdr:rowOff>38100</xdr:rowOff>
    </xdr:from>
    <xdr:to>
      <xdr:col>6</xdr:col>
      <xdr:colOff>400050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276225" y="9448800"/>
        <a:ext cx="45053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50</xdr:row>
      <xdr:rowOff>47625</xdr:rowOff>
    </xdr:from>
    <xdr:to>
      <xdr:col>12</xdr:col>
      <xdr:colOff>581025</xdr:colOff>
      <xdr:row>72</xdr:row>
      <xdr:rowOff>19050</xdr:rowOff>
    </xdr:to>
    <xdr:graphicFrame>
      <xdr:nvGraphicFramePr>
        <xdr:cNvPr id="2" name="Chart 2"/>
        <xdr:cNvGraphicFramePr/>
      </xdr:nvGraphicFramePr>
      <xdr:xfrm>
        <a:off x="4924425" y="9458325"/>
        <a:ext cx="45053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65</xdr:row>
      <xdr:rowOff>0</xdr:rowOff>
    </xdr:from>
    <xdr:to>
      <xdr:col>4</xdr:col>
      <xdr:colOff>619125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762000" y="11677650"/>
        <a:ext cx="2714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Normal="65" zoomScaleSheetLayoutView="100" zoomScalePageLayoutView="0" workbookViewId="0" topLeftCell="A1">
      <selection activeCell="O14" sqref="O14"/>
    </sheetView>
  </sheetViews>
  <sheetFormatPr defaultColWidth="8.8515625" defaultRowHeight="12.75"/>
  <cols>
    <col min="1" max="1" width="11.421875" style="1" customWidth="1"/>
    <col min="2" max="2" width="10.140625" style="1" customWidth="1"/>
    <col min="3" max="3" width="10.421875" style="1" customWidth="1"/>
    <col min="4" max="4" width="10.8515625" style="1" customWidth="1"/>
    <col min="5" max="5" width="11.57421875" style="1" customWidth="1"/>
    <col min="6" max="6" width="11.28125" style="1" customWidth="1"/>
    <col min="7" max="7" width="11.57421875" style="1" customWidth="1"/>
    <col min="8" max="8" width="11.57421875" style="1" bestFit="1" customWidth="1"/>
    <col min="9" max="9" width="10.28125" style="1" customWidth="1"/>
    <col min="10" max="10" width="11.57421875" style="1" bestFit="1" customWidth="1"/>
    <col min="11" max="11" width="10.28125" style="1" customWidth="1"/>
    <col min="12" max="12" width="11.7109375" style="1" customWidth="1"/>
    <col min="13" max="13" width="11.421875" style="1" customWidth="1"/>
    <col min="14" max="17" width="8.8515625" style="1" customWidth="1"/>
    <col min="18" max="18" width="10.28125" style="1" bestFit="1" customWidth="1"/>
    <col min="19" max="16384" width="8.8515625" style="1" customWidth="1"/>
  </cols>
  <sheetData>
    <row r="1" spans="1:9" ht="12.75">
      <c r="A1" s="12" t="s">
        <v>31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12" t="s">
        <v>30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4" t="s">
        <v>29</v>
      </c>
      <c r="B3" s="62"/>
      <c r="C3" s="62"/>
      <c r="D3" s="62"/>
      <c r="E3" s="62"/>
      <c r="F3" s="62"/>
      <c r="G3" s="62"/>
      <c r="H3" s="62"/>
      <c r="I3" s="62"/>
    </row>
    <row r="4" spans="1:9" ht="12.75">
      <c r="A4" s="63" t="s">
        <v>28</v>
      </c>
      <c r="B4" s="62"/>
      <c r="C4" s="62"/>
      <c r="D4" s="62"/>
      <c r="E4" s="62"/>
      <c r="F4" s="62"/>
      <c r="G4" s="62"/>
      <c r="H4" s="62"/>
      <c r="I4" s="62"/>
    </row>
    <row r="5" spans="1:9" ht="6.75" customHeight="1" thickBot="1">
      <c r="A5" s="62"/>
      <c r="B5" s="62"/>
      <c r="C5" s="62"/>
      <c r="D5" s="62"/>
      <c r="E5" s="62"/>
      <c r="F5" s="62"/>
      <c r="G5" s="62"/>
      <c r="H5" s="62"/>
      <c r="I5" s="62"/>
    </row>
    <row r="6" spans="1:13" ht="13.5" customHeight="1">
      <c r="A6" s="44"/>
      <c r="B6" s="61">
        <v>2009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0"/>
    </row>
    <row r="7" spans="1:13" ht="15">
      <c r="A7" s="41" t="s">
        <v>19</v>
      </c>
      <c r="B7" s="59" t="s">
        <v>27</v>
      </c>
      <c r="C7" s="59"/>
      <c r="D7" s="59"/>
      <c r="E7" s="58" t="s">
        <v>25</v>
      </c>
      <c r="F7" s="58"/>
      <c r="G7" s="58"/>
      <c r="H7" s="58" t="s">
        <v>24</v>
      </c>
      <c r="I7" s="58"/>
      <c r="J7" s="58"/>
      <c r="K7" s="58" t="s">
        <v>23</v>
      </c>
      <c r="L7" s="58"/>
      <c r="M7" s="57"/>
    </row>
    <row r="8" spans="1:13" ht="18" thickBot="1">
      <c r="A8" s="38"/>
      <c r="B8" s="37" t="s">
        <v>17</v>
      </c>
      <c r="C8" s="36" t="s">
        <v>0</v>
      </c>
      <c r="D8" s="36" t="s">
        <v>12</v>
      </c>
      <c r="E8" s="37" t="s">
        <v>17</v>
      </c>
      <c r="F8" s="36" t="s">
        <v>0</v>
      </c>
      <c r="G8" s="36" t="s">
        <v>12</v>
      </c>
      <c r="H8" s="37" t="s">
        <v>17</v>
      </c>
      <c r="I8" s="36" t="s">
        <v>0</v>
      </c>
      <c r="J8" s="36" t="s">
        <v>12</v>
      </c>
      <c r="K8" s="37" t="s">
        <v>17</v>
      </c>
      <c r="L8" s="36" t="s">
        <v>0</v>
      </c>
      <c r="M8" s="56" t="s">
        <v>12</v>
      </c>
    </row>
    <row r="9" spans="1:13" ht="7.5" customHeight="1">
      <c r="A9" s="3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7.25">
      <c r="A10" s="32" t="s">
        <v>16</v>
      </c>
      <c r="B10" s="49">
        <v>3867.7259999999997</v>
      </c>
      <c r="C10" s="48">
        <v>434.361</v>
      </c>
      <c r="D10" s="47">
        <f>SUM(B10:C10)</f>
        <v>4302.0869999999995</v>
      </c>
      <c r="E10" s="49">
        <v>34591.97509850001</v>
      </c>
      <c r="F10" s="48">
        <v>2164.3529015000004</v>
      </c>
      <c r="G10" s="47">
        <f>SUM(E10:F10)</f>
        <v>36756.32800000001</v>
      </c>
      <c r="H10" s="49">
        <v>4692.328488720001</v>
      </c>
      <c r="I10" s="48">
        <v>143.97601128</v>
      </c>
      <c r="J10" s="47">
        <f>SUM(H10:I10)</f>
        <v>4836.304500000001</v>
      </c>
      <c r="K10" s="49">
        <v>70622.85849707198</v>
      </c>
      <c r="L10" s="48">
        <v>7654.251890927999</v>
      </c>
      <c r="M10" s="47">
        <f>SUM(K10:L10)</f>
        <v>78277.11038799999</v>
      </c>
    </row>
    <row r="11" spans="1:13" ht="15">
      <c r="A11" s="32" t="s">
        <v>15</v>
      </c>
      <c r="B11" s="49">
        <v>80.5845</v>
      </c>
      <c r="C11" s="48">
        <v>62.5775</v>
      </c>
      <c r="D11" s="47">
        <f>SUM(B11:C11)</f>
        <v>143.162</v>
      </c>
      <c r="E11" s="49">
        <v>352.5417716</v>
      </c>
      <c r="F11" s="48">
        <v>2446.6852564</v>
      </c>
      <c r="G11" s="47">
        <f>SUM(E11:F11)</f>
        <v>2799.2270280000002</v>
      </c>
      <c r="H11" s="49">
        <v>206.02649144</v>
      </c>
      <c r="I11" s="48">
        <v>1722.7365395599998</v>
      </c>
      <c r="J11" s="47">
        <f>SUM(H11:I11)</f>
        <v>1928.7630309999997</v>
      </c>
      <c r="K11" s="49">
        <v>691.7654999999999</v>
      </c>
      <c r="L11" s="48">
        <v>303.5025</v>
      </c>
      <c r="M11" s="47">
        <f>SUM(K11:L11)</f>
        <v>995.2679999999998</v>
      </c>
    </row>
    <row r="12" spans="1:13" ht="15">
      <c r="A12" s="32" t="s">
        <v>14</v>
      </c>
      <c r="B12" s="49">
        <v>10253.6048914423</v>
      </c>
      <c r="C12" s="48">
        <v>3419.7607608002</v>
      </c>
      <c r="D12" s="47">
        <f>SUM(B12:C12)</f>
        <v>13673.3656522425</v>
      </c>
      <c r="E12" s="49">
        <v>12260.466784280563</v>
      </c>
      <c r="F12" s="48">
        <v>12678.582374959446</v>
      </c>
      <c r="G12" s="47">
        <f>SUM(E12:F12)</f>
        <v>24939.049159240007</v>
      </c>
      <c r="H12" s="49">
        <v>14373.292756780356</v>
      </c>
      <c r="I12" s="48">
        <v>8064.554243219648</v>
      </c>
      <c r="J12" s="47">
        <f>SUM(H12:I12)</f>
        <v>22437.847000000005</v>
      </c>
      <c r="K12" s="49">
        <v>35056.972549898404</v>
      </c>
      <c r="L12" s="48">
        <v>79258.3624501016</v>
      </c>
      <c r="M12" s="47">
        <f>SUM(K12:L12)</f>
        <v>114315.335</v>
      </c>
    </row>
    <row r="13" spans="1:13" ht="15">
      <c r="A13" s="32" t="s">
        <v>13</v>
      </c>
      <c r="B13" s="49">
        <v>1253.1245388865998</v>
      </c>
      <c r="C13" s="48">
        <v>42.372836787400004</v>
      </c>
      <c r="D13" s="47">
        <f>SUM(B13:C13)</f>
        <v>1295.4973756739998</v>
      </c>
      <c r="E13" s="49">
        <v>230.723021310048</v>
      </c>
      <c r="F13" s="48">
        <v>2659.345018405752</v>
      </c>
      <c r="G13" s="47">
        <f>SUM(E13:F13)</f>
        <v>2890.0680397158</v>
      </c>
      <c r="H13" s="49">
        <v>1052.5843465101104</v>
      </c>
      <c r="I13" s="48">
        <v>437.6842667699999</v>
      </c>
      <c r="J13" s="47">
        <f>SUM(H13:I13)</f>
        <v>1490.2686132801105</v>
      </c>
      <c r="K13" s="49">
        <v>2711.101125744741</v>
      </c>
      <c r="L13" s="48">
        <v>322.82630390496</v>
      </c>
      <c r="M13" s="47">
        <f>SUM(K13:L13)</f>
        <v>3033.9274296497006</v>
      </c>
    </row>
    <row r="14" spans="1:13" ht="15">
      <c r="A14" s="31" t="s">
        <v>12</v>
      </c>
      <c r="B14" s="55">
        <f>SUM(B10:B13)</f>
        <v>15455.0399303289</v>
      </c>
      <c r="C14" s="26">
        <f>SUM(C10:C13)</f>
        <v>3959.0720975876</v>
      </c>
      <c r="D14" s="26">
        <f>SUM(D10:D13)</f>
        <v>19414.1120279165</v>
      </c>
      <c r="E14" s="26">
        <f>SUM(E10:E13)</f>
        <v>47435.70667569062</v>
      </c>
      <c r="F14" s="26">
        <f>SUM(F10:F13)</f>
        <v>19948.965551265195</v>
      </c>
      <c r="G14" s="26">
        <f>SUM(G10:G13)</f>
        <v>67384.67222695582</v>
      </c>
      <c r="H14" s="26">
        <f>SUM(H10:H13)</f>
        <v>20324.232083450468</v>
      </c>
      <c r="I14" s="26">
        <f>SUM(I10:I13)</f>
        <v>10368.951060829648</v>
      </c>
      <c r="J14" s="26">
        <f>SUM(J10:J13)</f>
        <v>30693.183144280116</v>
      </c>
      <c r="K14" s="26">
        <f>SUM(K10:K13)</f>
        <v>109082.69767271512</v>
      </c>
      <c r="L14" s="26">
        <f>SUM(L10:L13)</f>
        <v>87538.94314493456</v>
      </c>
      <c r="M14" s="26">
        <f>SUM(M10:M13)</f>
        <v>196621.64081764966</v>
      </c>
    </row>
    <row r="15" spans="1:13" ht="33" customHeight="1" thickBot="1">
      <c r="A15" s="46" t="s">
        <v>21</v>
      </c>
      <c r="B15" s="45">
        <f>(B14/$D$14)*100</f>
        <v>79.60724604919011</v>
      </c>
      <c r="C15" s="45">
        <f>(C14/$D$14)*100</f>
        <v>20.39275395080989</v>
      </c>
      <c r="D15" s="45">
        <f>(D14/$D$14)*100</f>
        <v>100</v>
      </c>
      <c r="E15" s="45">
        <f>(E14/$G$14)*100</f>
        <v>70.39539573023991</v>
      </c>
      <c r="F15" s="45">
        <f>(F14/$G$14)*100</f>
        <v>29.604604269760078</v>
      </c>
      <c r="G15" s="45">
        <f>(G14/$G$14)*100</f>
        <v>100</v>
      </c>
      <c r="H15" s="45">
        <f>(H14/$J$14)*100</f>
        <v>66.2174137752735</v>
      </c>
      <c r="I15" s="45">
        <f>(I14/$J$14)*100</f>
        <v>33.782586224726494</v>
      </c>
      <c r="J15" s="45">
        <f>(J14/$J$14)*100</f>
        <v>100</v>
      </c>
      <c r="K15" s="45">
        <f>(K14/$M$14)*100</f>
        <v>55.478479997977594</v>
      </c>
      <c r="L15" s="45">
        <f>(L14/$M$14)*100</f>
        <v>44.52152000202241</v>
      </c>
      <c r="M15" s="45">
        <f>(M14/$M$14)*100</f>
        <v>100</v>
      </c>
    </row>
    <row r="16" spans="1:9" ht="13.5" thickBot="1">
      <c r="A16" s="12"/>
      <c r="B16" s="11"/>
      <c r="C16" s="11"/>
      <c r="D16" s="11"/>
      <c r="E16" s="11"/>
      <c r="F16" s="11"/>
      <c r="G16" s="11"/>
      <c r="H16" s="10"/>
      <c r="I16" s="9"/>
    </row>
    <row r="17" spans="1:18" ht="15">
      <c r="A17" s="44"/>
      <c r="B17" s="54">
        <v>2010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2"/>
      <c r="Q17" s="10"/>
      <c r="R17" s="9"/>
    </row>
    <row r="18" spans="1:20" ht="15">
      <c r="A18" s="41" t="s">
        <v>19</v>
      </c>
      <c r="B18" s="51" t="s">
        <v>26</v>
      </c>
      <c r="C18" s="50"/>
      <c r="D18" s="50"/>
      <c r="E18" s="51" t="s">
        <v>25</v>
      </c>
      <c r="F18" s="50"/>
      <c r="G18" s="50"/>
      <c r="H18" s="51" t="s">
        <v>24</v>
      </c>
      <c r="I18" s="50"/>
      <c r="J18" s="50"/>
      <c r="K18" s="51" t="s">
        <v>23</v>
      </c>
      <c r="L18" s="50"/>
      <c r="M18" s="50"/>
      <c r="Q18" s="10" t="s">
        <v>22</v>
      </c>
      <c r="R18" s="9"/>
      <c r="S18" s="9"/>
      <c r="T18" s="9"/>
    </row>
    <row r="19" spans="1:18" ht="18" thickBot="1">
      <c r="A19" s="38"/>
      <c r="B19" s="37" t="s">
        <v>17</v>
      </c>
      <c r="C19" s="36" t="s">
        <v>0</v>
      </c>
      <c r="D19" s="35" t="s">
        <v>12</v>
      </c>
      <c r="E19" s="37" t="s">
        <v>17</v>
      </c>
      <c r="F19" s="36" t="s">
        <v>0</v>
      </c>
      <c r="G19" s="35" t="s">
        <v>12</v>
      </c>
      <c r="H19" s="37" t="s">
        <v>17</v>
      </c>
      <c r="I19" s="36" t="s">
        <v>0</v>
      </c>
      <c r="J19" s="35" t="s">
        <v>12</v>
      </c>
      <c r="K19" s="37" t="s">
        <v>17</v>
      </c>
      <c r="L19" s="36" t="s">
        <v>0</v>
      </c>
      <c r="M19" s="35" t="s">
        <v>12</v>
      </c>
      <c r="Q19" s="10"/>
      <c r="R19" s="9"/>
    </row>
    <row r="20" spans="1:18" ht="7.5" customHeight="1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Q20" s="10"/>
      <c r="R20" s="9"/>
    </row>
    <row r="21" spans="1:19" ht="17.25">
      <c r="A21" s="32" t="s">
        <v>16</v>
      </c>
      <c r="B21" s="49">
        <v>34745.4583575</v>
      </c>
      <c r="C21" s="48">
        <v>1459.7662055</v>
      </c>
      <c r="D21" s="47">
        <f>SUM(B21:C21)</f>
        <v>36205.224562999996</v>
      </c>
      <c r="E21" s="49">
        <v>131704.84164559998</v>
      </c>
      <c r="F21" s="48">
        <v>2030.8973543999996</v>
      </c>
      <c r="G21" s="47">
        <f>SUM(E21:F21)</f>
        <v>133735.73899999997</v>
      </c>
      <c r="H21" s="49">
        <v>26853.008431959992</v>
      </c>
      <c r="I21" s="48">
        <v>9095.38667304</v>
      </c>
      <c r="J21" s="47">
        <f>SUM(H21:I21)</f>
        <v>35948.39510499999</v>
      </c>
      <c r="K21" s="48">
        <v>86467.69536329569</v>
      </c>
      <c r="L21" s="48">
        <v>9742.4957876643</v>
      </c>
      <c r="M21" s="47">
        <f>SUM(K21:L21)</f>
        <v>96210.19115095999</v>
      </c>
      <c r="Q21" s="10">
        <f>M21/$M$25*100</f>
        <v>43.25817702809871</v>
      </c>
      <c r="R21" s="10">
        <f>SUM(Q21,Q23)</f>
        <v>98.90990546999294</v>
      </c>
      <c r="S21" s="10"/>
    </row>
    <row r="22" spans="1:19" ht="15">
      <c r="A22" s="32" t="s">
        <v>15</v>
      </c>
      <c r="B22" s="49">
        <v>143.799325</v>
      </c>
      <c r="C22" s="48">
        <v>23121.601310000002</v>
      </c>
      <c r="D22" s="47">
        <f>SUM(B22:C22)</f>
        <v>23265.400635</v>
      </c>
      <c r="E22" s="49">
        <v>12.237552959999999</v>
      </c>
      <c r="F22" s="48">
        <v>898.65446684</v>
      </c>
      <c r="G22" s="47">
        <f>SUM(E22:F22)</f>
        <v>910.8920198000001</v>
      </c>
      <c r="H22" s="49">
        <v>23.374718339999998</v>
      </c>
      <c r="I22" s="48">
        <v>173.13609</v>
      </c>
      <c r="J22" s="47">
        <f>SUM(H22:I22)</f>
        <v>196.51080833999998</v>
      </c>
      <c r="K22" s="48">
        <v>90.83977387</v>
      </c>
      <c r="L22" s="48">
        <v>2056.43474</v>
      </c>
      <c r="M22" s="47">
        <f>SUM(K22:L22)</f>
        <v>2147.27451387</v>
      </c>
      <c r="Q22" s="10">
        <f>M22/$M$25*100</f>
        <v>0.9654609344156387</v>
      </c>
      <c r="R22" s="10">
        <f>SUM(M22,M24)</f>
        <v>2424.4711707678002</v>
      </c>
      <c r="S22" s="10"/>
    </row>
    <row r="23" spans="1:19" ht="15">
      <c r="A23" s="32" t="s">
        <v>14</v>
      </c>
      <c r="B23" s="49">
        <v>7692.444870887522</v>
      </c>
      <c r="C23" s="48">
        <v>21161.31311821249</v>
      </c>
      <c r="D23" s="47">
        <f>SUM(B23:C23)</f>
        <v>28853.75798910001</v>
      </c>
      <c r="E23" s="49">
        <v>25798.85247820954</v>
      </c>
      <c r="F23" s="48">
        <v>6643.819521790453</v>
      </c>
      <c r="G23" s="47">
        <f>SUM(E23:F23)</f>
        <v>32442.671999999995</v>
      </c>
      <c r="H23" s="49">
        <v>9709.934153174758</v>
      </c>
      <c r="I23" s="48">
        <v>9613.603846825239</v>
      </c>
      <c r="J23" s="47">
        <f>SUM(H23:I23)</f>
        <v>19323.537999999997</v>
      </c>
      <c r="K23" s="48">
        <v>19025.957494306786</v>
      </c>
      <c r="L23" s="48">
        <v>104748.63956737834</v>
      </c>
      <c r="M23" s="47">
        <f>SUM(K23:L23)</f>
        <v>123774.59706168513</v>
      </c>
      <c r="Q23" s="10">
        <f>M23/$M$25*100</f>
        <v>55.651728441894235</v>
      </c>
      <c r="R23" s="10">
        <f>SUM(M21,M23)</f>
        <v>219984.7882126451</v>
      </c>
      <c r="S23" s="10"/>
    </row>
    <row r="24" spans="1:19" ht="15">
      <c r="A24" s="32" t="s">
        <v>13</v>
      </c>
      <c r="B24" s="49">
        <v>2479.8792597854394</v>
      </c>
      <c r="C24" s="48">
        <v>954.65980737856</v>
      </c>
      <c r="D24" s="47">
        <f>SUM(B24:C24)</f>
        <v>3434.5390671639993</v>
      </c>
      <c r="E24" s="49">
        <v>1333.6604174648</v>
      </c>
      <c r="F24" s="48">
        <v>4199.7263751334</v>
      </c>
      <c r="G24" s="47">
        <f>SUM(E24:F24)</f>
        <v>5533.3867925982</v>
      </c>
      <c r="H24" s="49">
        <v>258.62940924243753</v>
      </c>
      <c r="I24" s="48">
        <v>85.0146988181625</v>
      </c>
      <c r="J24" s="47">
        <f>SUM(H24:I24)</f>
        <v>343.64410806060005</v>
      </c>
      <c r="K24" s="48">
        <v>193.72165698306</v>
      </c>
      <c r="L24" s="48">
        <v>83.47499991474001</v>
      </c>
      <c r="M24" s="47">
        <f>SUM(K24:L24)</f>
        <v>277.19665689780004</v>
      </c>
      <c r="Q24" s="10">
        <f>M24/$M$25*100</f>
        <v>0.12463359559142217</v>
      </c>
      <c r="R24" s="10">
        <f>SUM(R22:R23)</f>
        <v>222409.2593834129</v>
      </c>
      <c r="S24" s="10"/>
    </row>
    <row r="25" spans="1:20" ht="15">
      <c r="A25" s="31" t="s">
        <v>12</v>
      </c>
      <c r="B25" s="26">
        <f>SUM(B21:B24)</f>
        <v>45061.58181317296</v>
      </c>
      <c r="C25" s="26">
        <f>SUM(C21:C24)</f>
        <v>46697.340441091044</v>
      </c>
      <c r="D25" s="26">
        <f>SUM(D21:D24)</f>
        <v>91758.922254264</v>
      </c>
      <c r="E25" s="26">
        <f>SUM(E21:E24)</f>
        <v>158849.5920942343</v>
      </c>
      <c r="F25" s="26">
        <f>SUM(F21:F24)</f>
        <v>13773.097718163852</v>
      </c>
      <c r="G25" s="26">
        <f>SUM(G21:G24)</f>
        <v>172622.68981239817</v>
      </c>
      <c r="H25" s="26">
        <f>SUM(H21:H24)</f>
        <v>36844.94671271719</v>
      </c>
      <c r="I25" s="26">
        <f>SUM(I21:I24)</f>
        <v>18967.141308683404</v>
      </c>
      <c r="J25" s="26">
        <f>SUM(J21:J24)</f>
        <v>55812.08802140059</v>
      </c>
      <c r="K25" s="26">
        <f>SUM(K21:K24)</f>
        <v>105778.21428845554</v>
      </c>
      <c r="L25" s="26">
        <f>SUM(L21:L24)</f>
        <v>116631.04509495739</v>
      </c>
      <c r="M25" s="47">
        <f>SUM(K25:L25)</f>
        <v>222409.25938341292</v>
      </c>
      <c r="Q25" s="10">
        <f>M25/$M$25*100</f>
        <v>100</v>
      </c>
      <c r="R25" s="10"/>
      <c r="S25" s="10"/>
      <c r="T25" s="10"/>
    </row>
    <row r="26" spans="1:18" ht="30.75" thickBot="1">
      <c r="A26" s="46" t="s">
        <v>21</v>
      </c>
      <c r="B26" s="45">
        <f>(B25/$D$25)*100</f>
        <v>49.108665082516225</v>
      </c>
      <c r="C26" s="45">
        <f>(C25/$D$25)*100</f>
        <v>50.89133491748377</v>
      </c>
      <c r="D26" s="45">
        <f>(D25/$D$25)*100</f>
        <v>100</v>
      </c>
      <c r="E26" s="45">
        <f>(E25/$G$25)*100</f>
        <v>92.02127035957318</v>
      </c>
      <c r="F26" s="45">
        <f>(F25/$G$25)*100</f>
        <v>7.978729640426814</v>
      </c>
      <c r="G26" s="45">
        <f>(G25/$G$25)*100</f>
        <v>100</v>
      </c>
      <c r="H26" s="45">
        <f>(H25/$J$25)*100</f>
        <v>66.01606931206257</v>
      </c>
      <c r="I26" s="45">
        <f>(I25/$J$25)*100</f>
        <v>33.98393068793743</v>
      </c>
      <c r="J26" s="45">
        <f>(J25/$J$25)*100</f>
        <v>100</v>
      </c>
      <c r="K26" s="45">
        <f>(K25/M25)*100</f>
        <v>47.56016659634827</v>
      </c>
      <c r="L26" s="45">
        <f>(L25/M25)*100</f>
        <v>52.439833403651726</v>
      </c>
      <c r="M26" s="45">
        <f>SUM(K26:L26)</f>
        <v>100</v>
      </c>
      <c r="Q26" s="10"/>
      <c r="R26" s="9"/>
    </row>
    <row r="27" spans="1:18" ht="15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Q27" s="10"/>
      <c r="R27" s="9"/>
    </row>
    <row r="28" spans="1:18" ht="15.75" thickBot="1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5"/>
      <c r="O28" s="25"/>
      <c r="P28" s="25"/>
      <c r="Q28" s="10"/>
      <c r="R28" s="9"/>
    </row>
    <row r="29" spans="1:19" ht="15">
      <c r="A29" s="44"/>
      <c r="B29" s="43" t="s">
        <v>20</v>
      </c>
      <c r="C29" s="42"/>
      <c r="D29" s="4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5"/>
      <c r="P29" s="25"/>
      <c r="Q29" s="25"/>
      <c r="R29" s="10"/>
      <c r="S29" s="9"/>
    </row>
    <row r="30" spans="1:19" ht="15">
      <c r="A30" s="41" t="s">
        <v>19</v>
      </c>
      <c r="B30" s="40" t="s">
        <v>18</v>
      </c>
      <c r="C30" s="39"/>
      <c r="D30" s="3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5"/>
      <c r="P30" s="25"/>
      <c r="Q30" s="25"/>
      <c r="R30" s="10"/>
      <c r="S30" s="9"/>
    </row>
    <row r="31" spans="1:19" ht="18" thickBot="1">
      <c r="A31" s="38"/>
      <c r="B31" s="37" t="s">
        <v>17</v>
      </c>
      <c r="C31" s="36" t="s">
        <v>0</v>
      </c>
      <c r="D31" s="35" t="s">
        <v>12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5"/>
      <c r="P31" s="25"/>
      <c r="Q31" s="25"/>
      <c r="R31" s="10"/>
      <c r="S31" s="9"/>
    </row>
    <row r="32" spans="1:19" ht="10.5" customHeight="1">
      <c r="A32" s="34"/>
      <c r="B32" s="33"/>
      <c r="C32" s="33"/>
      <c r="D32" s="33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5"/>
      <c r="P32" s="25"/>
      <c r="Q32" s="25"/>
      <c r="R32" s="10"/>
      <c r="S32" s="9"/>
    </row>
    <row r="33" spans="1:19" ht="17.25">
      <c r="A33" s="32" t="s">
        <v>16</v>
      </c>
      <c r="B33" s="30">
        <f>((K21/K10)-1)*100</f>
        <v>22.435847547689725</v>
      </c>
      <c r="C33" s="30">
        <f>((L21/L10)-1)*100</f>
        <v>27.282142350336525</v>
      </c>
      <c r="D33" s="30">
        <f>((M21/M10)-1)*100</f>
        <v>22.909737819996458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5"/>
      <c r="P33" s="25"/>
      <c r="Q33" s="25"/>
      <c r="R33" s="10"/>
      <c r="S33" s="9"/>
    </row>
    <row r="34" spans="1:19" ht="15">
      <c r="A34" s="32" t="s">
        <v>15</v>
      </c>
      <c r="B34" s="30">
        <f>((K22/K11)-1)*100</f>
        <v>-86.86841511032279</v>
      </c>
      <c r="C34" s="30">
        <f>((L22/L11)-1)*100</f>
        <v>577.5676444180856</v>
      </c>
      <c r="D34" s="30">
        <f>((M22/M11)-1)*100</f>
        <v>115.74837268655283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5"/>
      <c r="P34" s="25"/>
      <c r="Q34" s="25"/>
      <c r="R34" s="10"/>
      <c r="S34" s="9"/>
    </row>
    <row r="35" spans="1:19" ht="15">
      <c r="A35" s="32" t="s">
        <v>14</v>
      </c>
      <c r="B35" s="30">
        <f>((K23/K12)-1)*100</f>
        <v>-45.728463953280176</v>
      </c>
      <c r="C35" s="30">
        <f>((L23/L12)-1)*100</f>
        <v>32.160993905626746</v>
      </c>
      <c r="D35" s="30">
        <f>((M23/M12)-1)*100</f>
        <v>8.27470965438286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5"/>
      <c r="P35" s="25"/>
      <c r="Q35" s="25"/>
      <c r="R35" s="10"/>
      <c r="S35" s="9"/>
    </row>
    <row r="36" spans="1:19" ht="15">
      <c r="A36" s="32" t="s">
        <v>13</v>
      </c>
      <c r="B36" s="30">
        <f>((K24/K13)-1)*100</f>
        <v>-92.8545027279333</v>
      </c>
      <c r="C36" s="30">
        <f>((L24/L13)-1)*100</f>
        <v>-74.14244164585949</v>
      </c>
      <c r="D36" s="30">
        <f>((M24/M13)-1)*100</f>
        <v>-90.86343812350826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5"/>
      <c r="P36" s="25"/>
      <c r="Q36" s="25"/>
      <c r="R36" s="10"/>
      <c r="S36" s="9"/>
    </row>
    <row r="37" spans="1:19" ht="15">
      <c r="A37" s="31" t="s">
        <v>12</v>
      </c>
      <c r="B37" s="30">
        <f>((K25/K14)-1)*100</f>
        <v>-3.0293377911996155</v>
      </c>
      <c r="C37" s="30">
        <f>((L25/L14)-1)*100</f>
        <v>33.23332554044691</v>
      </c>
      <c r="D37" s="30">
        <f>((M25/M14)-1)*100</f>
        <v>13.115351117265451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5"/>
      <c r="P37" s="25"/>
      <c r="Q37" s="25"/>
      <c r="R37" s="10"/>
      <c r="S37" s="9"/>
    </row>
    <row r="38" spans="1:19" ht="11.25" customHeight="1" thickBot="1">
      <c r="A38" s="29"/>
      <c r="B38" s="28"/>
      <c r="C38" s="28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5"/>
      <c r="P38" s="25"/>
      <c r="Q38" s="25"/>
      <c r="R38" s="10"/>
      <c r="S38" s="9"/>
    </row>
    <row r="39" spans="1:18" ht="15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5"/>
      <c r="O39" s="25"/>
      <c r="P39" s="25"/>
      <c r="Q39" s="10"/>
      <c r="R39" s="9"/>
    </row>
    <row r="40" spans="1:13" ht="12.75">
      <c r="A40" s="14" t="s">
        <v>11</v>
      </c>
      <c r="B40" s="16"/>
      <c r="C40" s="16"/>
      <c r="D40" s="16"/>
      <c r="E40" s="16"/>
      <c r="F40" s="16"/>
      <c r="G40" s="24"/>
      <c r="H40" s="24"/>
      <c r="I40" s="24"/>
      <c r="J40" s="24"/>
      <c r="K40" s="24"/>
      <c r="L40" s="24"/>
      <c r="M40" s="24"/>
    </row>
    <row r="41" spans="1:13" ht="12.75">
      <c r="A41" s="17" t="s">
        <v>10</v>
      </c>
      <c r="B41" s="23"/>
      <c r="C41" s="22"/>
      <c r="D41" s="21"/>
      <c r="E41" s="21"/>
      <c r="F41" s="21"/>
      <c r="G41" s="20"/>
      <c r="H41" s="19"/>
      <c r="I41" s="19"/>
      <c r="J41" s="19"/>
      <c r="K41" s="19"/>
      <c r="L41" s="18"/>
      <c r="M41" s="15"/>
    </row>
    <row r="42" spans="1:13" ht="12.75">
      <c r="A42" s="17" t="s">
        <v>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5"/>
      <c r="M42" s="15"/>
    </row>
    <row r="43" spans="1:13" ht="12.75" customHeight="1">
      <c r="A43" s="14" t="s">
        <v>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9" ht="12.75">
      <c r="A44" s="12"/>
      <c r="B44" s="11"/>
      <c r="C44" s="11"/>
      <c r="D44" s="11"/>
      <c r="E44" s="11"/>
      <c r="F44" s="11"/>
      <c r="G44" s="11"/>
      <c r="H44" s="10"/>
      <c r="I44" s="9"/>
    </row>
    <row r="45" spans="7:10" ht="15">
      <c r="G45" s="6" t="s">
        <v>7</v>
      </c>
      <c r="H45" s="8"/>
      <c r="I45" s="7"/>
      <c r="J45" s="7"/>
    </row>
    <row r="46" ht="15">
      <c r="G46" s="6" t="s">
        <v>6</v>
      </c>
    </row>
    <row r="47" spans="1:7" ht="15">
      <c r="A47" s="2"/>
      <c r="B47" s="2"/>
      <c r="C47" s="2"/>
      <c r="D47" s="2"/>
      <c r="G47" s="6" t="s">
        <v>5</v>
      </c>
    </row>
    <row r="48" spans="1:7" ht="15">
      <c r="A48" s="2"/>
      <c r="B48" s="2"/>
      <c r="C48" s="2"/>
      <c r="D48" s="2"/>
      <c r="G48" s="6" t="s">
        <v>4</v>
      </c>
    </row>
    <row r="49" spans="1:4" ht="12.75">
      <c r="A49" s="5" t="s">
        <v>3</v>
      </c>
      <c r="B49" s="5"/>
      <c r="C49" s="5" t="s">
        <v>2</v>
      </c>
      <c r="D49" s="5"/>
    </row>
    <row r="50" spans="1:4" ht="12.75">
      <c r="A50" s="2" t="s">
        <v>1</v>
      </c>
      <c r="B50" s="2" t="s">
        <v>0</v>
      </c>
      <c r="C50" s="2" t="s">
        <v>1</v>
      </c>
      <c r="D50" s="2" t="s">
        <v>0</v>
      </c>
    </row>
    <row r="51" spans="1:4" ht="12.75">
      <c r="A51" s="4">
        <f>H15</f>
        <v>66.2174137752735</v>
      </c>
      <c r="B51" s="4">
        <f>I15</f>
        <v>33.782586224726494</v>
      </c>
      <c r="C51" s="3">
        <f>H26</f>
        <v>66.01606931206257</v>
      </c>
      <c r="D51" s="3">
        <f>I26</f>
        <v>33.98393068793743</v>
      </c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65" ht="12.75" hidden="1"/>
    <row r="66" ht="12.75" hidden="1"/>
  </sheetData>
  <sheetProtection/>
  <mergeCells count="14">
    <mergeCell ref="A49:B49"/>
    <mergeCell ref="C49:D49"/>
    <mergeCell ref="B29:D29"/>
    <mergeCell ref="B18:D18"/>
    <mergeCell ref="B30:D30"/>
    <mergeCell ref="E18:G18"/>
    <mergeCell ref="H18:J18"/>
    <mergeCell ref="B17:M17"/>
    <mergeCell ref="K18:M18"/>
    <mergeCell ref="B6:M6"/>
    <mergeCell ref="B7:D7"/>
    <mergeCell ref="E7:G7"/>
    <mergeCell ref="H7:J7"/>
    <mergeCell ref="K7:M7"/>
  </mergeCells>
  <printOptions/>
  <pageMargins left="0.35" right="0.11" top="1.13" bottom="1" header="0.5" footer="0.5"/>
  <pageSetup firstPageNumber="24" useFirstPageNumber="1" horizontalDpi="600" verticalDpi="600" orientation="portrait" paperSize="9" scale="68" r:id="rId2"/>
  <headerFooter alignWithMargins="0">
    <oddFooter>&amp;R&amp;"Arial,Bold"&amp;P</oddFooter>
  </headerFooter>
  <colBreaks count="1" manualBreakCount="1">
    <brk id="13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PSA</cp:lastModifiedBy>
  <dcterms:created xsi:type="dcterms:W3CDTF">2016-09-30T02:23:32Z</dcterms:created>
  <dcterms:modified xsi:type="dcterms:W3CDTF">2016-09-30T02:23:43Z</dcterms:modified>
  <cp:category/>
  <cp:version/>
  <cp:contentType/>
  <cp:contentStatus/>
</cp:coreProperties>
</file>