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9750"/>
  </bookViews>
  <sheets>
    <sheet name="6a" sheetId="1" r:id="rId1"/>
  </sheets>
  <externalReferences>
    <externalReference r:id="rId2"/>
  </externalReferences>
  <definedNames>
    <definedName name="_xlnm.Print_Area" localSheetId="0">'6a'!$A$1:$N$68</definedName>
  </definedNames>
  <calcPr calcId="144525"/>
</workbook>
</file>

<file path=xl/calcChain.xml><?xml version="1.0" encoding="utf-8"?>
<calcChain xmlns="http://schemas.openxmlformats.org/spreadsheetml/2006/main">
  <c r="A3" i="1" l="1"/>
  <c r="D10" i="1"/>
  <c r="G10" i="1"/>
  <c r="J10" i="1"/>
  <c r="J17" i="1" s="1"/>
  <c r="N10" i="1"/>
  <c r="N17" i="1" s="1"/>
  <c r="D11" i="1"/>
  <c r="G11" i="1"/>
  <c r="J11" i="1"/>
  <c r="N11" i="1"/>
  <c r="D12" i="1"/>
  <c r="G12" i="1"/>
  <c r="J12" i="1"/>
  <c r="N12" i="1"/>
  <c r="D13" i="1"/>
  <c r="G13" i="1"/>
  <c r="J13" i="1"/>
  <c r="N13" i="1"/>
  <c r="D14" i="1"/>
  <c r="G14" i="1"/>
  <c r="J14" i="1"/>
  <c r="N14" i="1"/>
  <c r="D15" i="1"/>
  <c r="G15" i="1"/>
  <c r="J15" i="1"/>
  <c r="N15" i="1"/>
  <c r="D16" i="1"/>
  <c r="G16" i="1"/>
  <c r="J16" i="1"/>
  <c r="N16" i="1"/>
  <c r="B17" i="1"/>
  <c r="C17" i="1"/>
  <c r="D17" i="1"/>
  <c r="B18" i="1" s="1"/>
  <c r="E17" i="1"/>
  <c r="E18" i="1" s="1"/>
  <c r="F17" i="1"/>
  <c r="G17" i="1"/>
  <c r="H17" i="1"/>
  <c r="I17" i="1"/>
  <c r="I18" i="1" s="1"/>
  <c r="K17" i="1"/>
  <c r="L17" i="1"/>
  <c r="M17" i="1"/>
  <c r="C18" i="1"/>
  <c r="D18" i="1"/>
  <c r="F18" i="1"/>
  <c r="G18" i="1"/>
  <c r="D24" i="1"/>
  <c r="H24" i="1"/>
  <c r="K24" i="1" s="1"/>
  <c r="I24" i="1"/>
  <c r="D25" i="1"/>
  <c r="H25" i="1"/>
  <c r="K25" i="1" s="1"/>
  <c r="I25" i="1"/>
  <c r="J25" i="1"/>
  <c r="D26" i="1"/>
  <c r="H26" i="1"/>
  <c r="D27" i="1"/>
  <c r="H27" i="1"/>
  <c r="K27" i="1" s="1"/>
  <c r="I27" i="1"/>
  <c r="J27" i="1"/>
  <c r="D28" i="1"/>
  <c r="H28" i="1"/>
  <c r="D29" i="1"/>
  <c r="H29" i="1"/>
  <c r="I29" i="1"/>
  <c r="J29" i="1"/>
  <c r="K29" i="1"/>
  <c r="D30" i="1"/>
  <c r="H30" i="1"/>
  <c r="K30" i="1" s="1"/>
  <c r="I30" i="1"/>
  <c r="J30" i="1"/>
  <c r="B31" i="1"/>
  <c r="C31" i="1"/>
  <c r="C32" i="1" s="1"/>
  <c r="D31" i="1"/>
  <c r="D32" i="1" s="1"/>
  <c r="E31" i="1"/>
  <c r="F31" i="1"/>
  <c r="G31" i="1"/>
  <c r="G32" i="1" s="1"/>
  <c r="H31" i="1"/>
  <c r="E32" i="1" s="1"/>
  <c r="H32" i="1" s="1"/>
  <c r="J31" i="1"/>
  <c r="B32" i="1"/>
  <c r="F32" i="1"/>
  <c r="P44" i="1"/>
  <c r="Q44" i="1"/>
  <c r="Q49" i="1"/>
  <c r="P50" i="1"/>
  <c r="Q50" i="1"/>
  <c r="N18" i="1" l="1"/>
  <c r="L18" i="1"/>
  <c r="K18" i="1"/>
  <c r="H18" i="1"/>
  <c r="J18" i="1"/>
  <c r="K31" i="1"/>
  <c r="R50" i="1"/>
  <c r="P49" i="1"/>
  <c r="I31" i="1"/>
</calcChain>
</file>

<file path=xl/sharedStrings.xml><?xml version="1.0" encoding="utf-8"?>
<sst xmlns="http://schemas.openxmlformats.org/spreadsheetml/2006/main" count="68" uniqueCount="37">
  <si>
    <t>Q2 2012</t>
  </si>
  <si>
    <t>Q2 2011</t>
  </si>
  <si>
    <t>Not Classified</t>
  </si>
  <si>
    <t>Foreign</t>
  </si>
  <si>
    <t>Filipino</t>
  </si>
  <si>
    <t>Q2 2011 and  Q2 2012</t>
  </si>
  <si>
    <t>Foreign and Filipino Nationals</t>
  </si>
  <si>
    <t>Percent share of Total Approved Investments</t>
  </si>
  <si>
    <t>Figure 6a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</si>
  <si>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</si>
  <si>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</si>
  <si>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Notes:   </t>
  </si>
  <si>
    <t>a/  Includes all committed investments of Filipinos in wholly and partially owned companies.</t>
  </si>
  <si>
    <r>
      <t>r</t>
    </r>
    <r>
      <rPr>
        <sz val="8"/>
        <rFont val="Arial"/>
        <family val="2"/>
      </rPr>
      <t xml:space="preserve"> revised figure for 2nd Quarter 2011</t>
    </r>
  </si>
  <si>
    <t xml:space="preserve">% Share to Total </t>
  </si>
  <si>
    <t>Total</t>
  </si>
  <si>
    <t>SBMA</t>
  </si>
  <si>
    <t>PEZA</t>
  </si>
  <si>
    <t>CEZA</t>
  </si>
  <si>
    <t>CDC</t>
  </si>
  <si>
    <t>BOI ARMM</t>
  </si>
  <si>
    <t>BOI</t>
  </si>
  <si>
    <t>AFAB</t>
  </si>
  <si>
    <r>
      <t>Filipino</t>
    </r>
    <r>
      <rPr>
        <b/>
        <vertAlign val="superscript"/>
        <sz val="11"/>
        <rFont val="Arial"/>
        <family val="2"/>
      </rPr>
      <t>a/</t>
    </r>
  </si>
  <si>
    <t>Not Classfied</t>
  </si>
  <si>
    <t>Q2 2011-Q2 2012</t>
  </si>
  <si>
    <t>2nd Quarter</t>
  </si>
  <si>
    <t>1st Quarter</t>
  </si>
  <si>
    <t>Agency</t>
  </si>
  <si>
    <t xml:space="preserve">Growth Rate                               </t>
  </si>
  <si>
    <t>Not classified</t>
  </si>
  <si>
    <t>4th Quarter</t>
  </si>
  <si>
    <t>3rd Quarter</t>
  </si>
  <si>
    <t xml:space="preserve">1st Quarter </t>
  </si>
  <si>
    <t>(in million pesos)</t>
  </si>
  <si>
    <t>Total Approved Investments by Nationality (Filipino and Foreign) and by Promotion Agency</t>
  </si>
  <si>
    <t>Table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</si>
</sst>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_);[Red]\(0.0\)"/>
    <numFmt numFmtId="167" formatCode="#,##0.0_);[Red]\(#,##0.0\)"/>
    <numFmt numFmtId="168" formatCode="_(* #,##0.000_);_(* \(#,##0.000\);_(* &quot;-&quot;??_);_(@_)"/>
    <numFmt numFmtId="169" formatCode="#,##0;[Red]#,##0"/>
    <numFmt numFmtId="170" formatCode="General_)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164" fontId="2" fillId="2" borderId="0" xfId="1" applyNumberFormat="1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165" fontId="2" fillId="2" borderId="0" xfId="0" applyNumberFormat="1" applyFont="1" applyFill="1"/>
    <xf numFmtId="43" fontId="2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166" fontId="5" fillId="2" borderId="7" xfId="1" applyNumberFormat="1" applyFont="1" applyFill="1" applyBorder="1"/>
    <xf numFmtId="164" fontId="5" fillId="2" borderId="7" xfId="1" applyNumberFormat="1" applyFont="1" applyFill="1" applyBorder="1"/>
    <xf numFmtId="165" fontId="5" fillId="2" borderId="7" xfId="0" applyNumberFormat="1" applyFont="1" applyFill="1" applyBorder="1"/>
    <xf numFmtId="165" fontId="5" fillId="2" borderId="8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0" fillId="3" borderId="0" xfId="0" applyFill="1" applyBorder="1"/>
    <xf numFmtId="0" fontId="0" fillId="4" borderId="0" xfId="0" applyFill="1" applyBorder="1"/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4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 applyAlignment="1"/>
    <xf numFmtId="0" fontId="7" fillId="2" borderId="0" xfId="0" applyFont="1" applyFill="1" applyBorder="1" applyAlignment="1"/>
    <xf numFmtId="165" fontId="6" fillId="2" borderId="0" xfId="0" applyNumberFormat="1" applyFont="1" applyFill="1" applyBorder="1"/>
    <xf numFmtId="3" fontId="6" fillId="2" borderId="0" xfId="0" quotePrefix="1" applyNumberFormat="1" applyFont="1" applyFill="1" applyBorder="1" applyAlignment="1"/>
    <xf numFmtId="165" fontId="8" fillId="2" borderId="0" xfId="0" quotePrefix="1" applyNumberFormat="1" applyFont="1" applyFill="1" applyBorder="1" applyAlignment="1"/>
    <xf numFmtId="3" fontId="8" fillId="2" borderId="0" xfId="0" applyNumberFormat="1" applyFont="1" applyFill="1" applyBorder="1" applyAlignment="1"/>
    <xf numFmtId="165" fontId="8" fillId="2" borderId="0" xfId="0" applyNumberFormat="1" applyFont="1" applyFill="1" applyBorder="1"/>
    <xf numFmtId="165" fontId="8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166" fontId="5" fillId="2" borderId="0" xfId="1" applyNumberFormat="1" applyFont="1" applyFill="1" applyBorder="1"/>
    <xf numFmtId="164" fontId="5" fillId="2" borderId="0" xfId="1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5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167" fontId="4" fillId="2" borderId="0" xfId="1" applyNumberFormat="1" applyFont="1" applyFill="1" applyBorder="1"/>
    <xf numFmtId="167" fontId="4" fillId="4" borderId="0" xfId="1" applyNumberFormat="1" applyFont="1" applyFill="1" applyBorder="1"/>
    <xf numFmtId="164" fontId="4" fillId="4" borderId="0" xfId="0" applyNumberFormat="1" applyFont="1" applyFill="1" applyBorder="1"/>
    <xf numFmtId="164" fontId="10" fillId="4" borderId="0" xfId="0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167" fontId="4" fillId="5" borderId="0" xfId="1" applyNumberFormat="1" applyFont="1" applyFill="1" applyBorder="1"/>
    <xf numFmtId="164" fontId="4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43" fontId="4" fillId="4" borderId="0" xfId="1" applyFont="1" applyFill="1" applyBorder="1"/>
    <xf numFmtId="43" fontId="4" fillId="2" borderId="0" xfId="1" applyFont="1" applyFill="1" applyBorder="1"/>
    <xf numFmtId="164" fontId="4" fillId="2" borderId="0" xfId="0" applyNumberFormat="1" applyFont="1" applyFill="1" applyBorder="1"/>
    <xf numFmtId="164" fontId="10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8" fontId="5" fillId="2" borderId="0" xfId="1" applyNumberFormat="1" applyFont="1" applyFill="1" applyBorder="1"/>
    <xf numFmtId="16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/>
    <xf numFmtId="3" fontId="4" fillId="2" borderId="9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169" fontId="5" fillId="2" borderId="0" xfId="0" applyNumberFormat="1" applyFont="1" applyFill="1" applyBorder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Q2  2012</a:t>
            </a:r>
          </a:p>
        </c:rich>
      </c:tx>
      <c:layout>
        <c:manualLayout>
          <c:xMode val="edge"/>
          <c:yMode val="edge"/>
          <c:x val="0.36715991582133312"/>
          <c:y val="0.8408615697231394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913319238900635E-2"/>
          <c:y val="0.24838748800952623"/>
          <c:w val="0.72727272727272729"/>
          <c:h val="0.44193617996500123"/>
        </c:manualLayout>
      </c:layout>
      <c:pie3DChart>
        <c:varyColors val="1"/>
        <c:ser>
          <c:idx val="0"/>
          <c:order val="0"/>
          <c:spPr>
            <a:pattFill prst="pct90">
              <a:fgClr>
                <a:srgbClr val="FFFF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pattFill prst="dot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99" mc:Ignorable="a14" a14:legacySpreadsheetColorIndex="4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pattFill prst="solidDmnd">
                <a:fgClr>
                  <a:srgbClr val="FFFF00"/>
                </a:fgClr>
                <a:bgClr>
                  <a:srgbClr val="7F7F7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5520245487284525E-3"/>
                  <c:y val="-8.2904207903021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764917070355642E-2"/>
                  <c:y val="6.0718046096616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'6a'!$P$48:$R$48</c:f>
              <c:strCache>
                <c:ptCount val="3"/>
                <c:pt idx="0">
                  <c:v>Filipino</c:v>
                </c:pt>
                <c:pt idx="1">
                  <c:v>Foreign</c:v>
                </c:pt>
                <c:pt idx="2">
                  <c:v>Not Classified</c:v>
                </c:pt>
              </c:strCache>
            </c:strRef>
          </c:cat>
          <c:val>
            <c:numRef>
              <c:f>'6a'!$P$50:$R$50</c:f>
              <c:numCache>
                <c:formatCode>_(* #,##0.0_);_(* \(#,##0.0\);_(* "-"??_);_(@_)</c:formatCode>
                <c:ptCount val="3"/>
                <c:pt idx="0">
                  <c:v>151.27041990017881</c:v>
                </c:pt>
                <c:pt idx="1">
                  <c:v>44.068494393758698</c:v>
                </c:pt>
                <c:pt idx="2">
                  <c:v>7.4923960000000003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Approved Investments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21440"/>
        <c:axId val="117822976"/>
      </c:barChart>
      <c:catAx>
        <c:axId val="1178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22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2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89108910891092"/>
          <c:y val="0"/>
          <c:w val="6.2706270627062702E-2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Q2  2011</a:t>
            </a:r>
          </a:p>
        </c:rich>
      </c:tx>
      <c:layout>
        <c:manualLayout>
          <c:xMode val="edge"/>
          <c:yMode val="edge"/>
          <c:x val="0.38560760353021045"/>
          <c:y val="0.8078189574837346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30957230142567"/>
          <c:y val="0.17589604523368352"/>
          <c:w val="0.67006109979633399"/>
          <c:h val="0.42345344222923809"/>
        </c:manualLayout>
      </c:layout>
      <c:pie3DChart>
        <c:varyColors val="1"/>
        <c:ser>
          <c:idx val="0"/>
          <c:order val="0"/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pattFill prst="smCheck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6699007328768226"/>
                  <c:y val="-4.85846435319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278315719700007"/>
                  <c:y val="2.40683269640154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'6a'!$P$48:$Q$48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'6a'!$P$49:$Q$49</c:f>
              <c:numCache>
                <c:formatCode>_(* #,##0.0_);_(* \(#,##0.0\);_(* "-"??_);_(@_)</c:formatCode>
                <c:ptCount val="2"/>
                <c:pt idx="0">
                  <c:v>119.13145706458801</c:v>
                </c:pt>
                <c:pt idx="1">
                  <c:v>40.280020930578203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47</xdr:row>
      <xdr:rowOff>38100</xdr:rowOff>
    </xdr:from>
    <xdr:to>
      <xdr:col>12</xdr:col>
      <xdr:colOff>762000</xdr:colOff>
      <xdr:row>67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923925</xdr:colOff>
      <xdr:row>60</xdr:row>
      <xdr:rowOff>0</xdr:rowOff>
    </xdr:from>
    <xdr:to>
      <xdr:col>4</xdr:col>
      <xdr:colOff>619125</xdr:colOff>
      <xdr:row>60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47</xdr:row>
      <xdr:rowOff>123825</xdr:rowOff>
    </xdr:from>
    <xdr:to>
      <xdr:col>7</xdr:col>
      <xdr:colOff>142875</xdr:colOff>
      <xdr:row>67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60</xdr:row>
      <xdr:rowOff>28575</xdr:rowOff>
    </xdr:from>
    <xdr:to>
      <xdr:col>5</xdr:col>
      <xdr:colOff>47625</xdr:colOff>
      <xdr:row>61</xdr:row>
      <xdr:rowOff>152400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00075" y="9886950"/>
          <a:ext cx="24003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b"/>
    </sheetNames>
    <sheetDataSet>
      <sheetData sheetId="0">
        <row r="3">
          <cell r="A3" t="str">
            <v>First Quarter 2011 to Second Quarter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topLeftCell="A40" zoomScaleNormal="65" zoomScaleSheetLayoutView="100" workbookViewId="0">
      <selection activeCell="AI43" sqref="AI43"/>
    </sheetView>
  </sheetViews>
  <sheetFormatPr defaultColWidth="8.85546875" defaultRowHeight="12.75" x14ac:dyDescent="0.2"/>
  <cols>
    <col min="1" max="1" width="11.42578125" style="1" customWidth="1"/>
    <col min="2" max="2" width="11.710937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1.28515625" style="1" customWidth="1"/>
    <col min="7" max="7" width="11.5703125" style="1" customWidth="1"/>
    <col min="8" max="8" width="11.5703125" style="1" bestFit="1" customWidth="1"/>
    <col min="9" max="9" width="10.28515625" style="1" customWidth="1"/>
    <col min="10" max="10" width="11.5703125" style="1" bestFit="1" customWidth="1"/>
    <col min="11" max="11" width="10.28515625" style="1" customWidth="1"/>
    <col min="12" max="13" width="11.7109375" style="1" customWidth="1"/>
    <col min="14" max="14" width="11.42578125" style="1" customWidth="1"/>
    <col min="15" max="18" width="8.85546875" style="1" customWidth="1"/>
    <col min="19" max="19" width="10.28515625" style="1" bestFit="1" customWidth="1"/>
    <col min="20" max="16384" width="8.85546875" style="1"/>
  </cols>
  <sheetData>
    <row r="1" spans="1:14" x14ac:dyDescent="0.2">
      <c r="A1" s="22" t="s">
        <v>36</v>
      </c>
      <c r="B1" s="6"/>
      <c r="C1" s="6"/>
      <c r="D1" s="6"/>
      <c r="E1" s="6"/>
      <c r="F1" s="6"/>
      <c r="G1" s="6"/>
      <c r="H1" s="6"/>
      <c r="I1" s="6"/>
    </row>
    <row r="2" spans="1:14" x14ac:dyDescent="0.2">
      <c r="A2" s="22" t="s">
        <v>35</v>
      </c>
      <c r="B2" s="6"/>
      <c r="C2" s="6"/>
      <c r="D2" s="6"/>
      <c r="E2" s="6"/>
      <c r="F2" s="6"/>
      <c r="G2" s="6"/>
      <c r="H2" s="6"/>
      <c r="I2" s="6"/>
    </row>
    <row r="3" spans="1:14" x14ac:dyDescent="0.2">
      <c r="A3" s="95" t="str">
        <f>'[1]1b'!A3</f>
        <v>First Quarter 2011 to Second Quarter 2012</v>
      </c>
      <c r="B3" s="6"/>
      <c r="C3" s="6"/>
      <c r="D3" s="6"/>
      <c r="E3" s="6"/>
      <c r="F3" s="6"/>
      <c r="G3" s="6"/>
      <c r="H3" s="6"/>
      <c r="I3" s="6"/>
    </row>
    <row r="4" spans="1:14" x14ac:dyDescent="0.2">
      <c r="A4" s="94" t="s">
        <v>34</v>
      </c>
      <c r="B4" s="6"/>
      <c r="C4" s="6"/>
      <c r="D4" s="6"/>
      <c r="E4" s="6"/>
      <c r="F4" s="6"/>
      <c r="G4" s="6"/>
      <c r="H4" s="6"/>
      <c r="I4" s="6"/>
    </row>
    <row r="5" spans="1:14" ht="7.15" customHeight="1" thickBo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14" ht="13.9" customHeight="1" x14ac:dyDescent="0.2">
      <c r="A6" s="87"/>
      <c r="B6" s="93">
        <v>2011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2"/>
      <c r="N6" s="92"/>
    </row>
    <row r="7" spans="1:14" ht="15" x14ac:dyDescent="0.2">
      <c r="A7" s="81" t="s">
        <v>28</v>
      </c>
      <c r="B7" s="78" t="s">
        <v>33</v>
      </c>
      <c r="C7" s="78"/>
      <c r="D7" s="78"/>
      <c r="E7" s="91" t="s">
        <v>26</v>
      </c>
      <c r="F7" s="91"/>
      <c r="G7" s="91"/>
      <c r="H7" s="91" t="s">
        <v>32</v>
      </c>
      <c r="I7" s="91"/>
      <c r="J7" s="91"/>
      <c r="K7" s="91" t="s">
        <v>31</v>
      </c>
      <c r="L7" s="91"/>
      <c r="M7" s="90"/>
      <c r="N7" s="90"/>
    </row>
    <row r="8" spans="1:14" ht="18" thickBot="1" x14ac:dyDescent="0.25">
      <c r="A8" s="75"/>
      <c r="B8" s="73" t="s">
        <v>23</v>
      </c>
      <c r="C8" s="72" t="s">
        <v>3</v>
      </c>
      <c r="D8" s="72" t="s">
        <v>15</v>
      </c>
      <c r="E8" s="73" t="s">
        <v>23</v>
      </c>
      <c r="F8" s="72" t="s">
        <v>3</v>
      </c>
      <c r="G8" s="72" t="s">
        <v>15</v>
      </c>
      <c r="H8" s="73" t="s">
        <v>23</v>
      </c>
      <c r="I8" s="72" t="s">
        <v>3</v>
      </c>
      <c r="J8" s="72" t="s">
        <v>15</v>
      </c>
      <c r="K8" s="73" t="s">
        <v>23</v>
      </c>
      <c r="L8" s="72" t="s">
        <v>3</v>
      </c>
      <c r="M8" s="74" t="s">
        <v>30</v>
      </c>
      <c r="N8" s="89" t="s">
        <v>15</v>
      </c>
    </row>
    <row r="9" spans="1:14" ht="7.9" customHeigh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5" x14ac:dyDescent="0.25">
      <c r="A10" s="66" t="s">
        <v>22</v>
      </c>
      <c r="B10" s="68">
        <v>66.349999999999994</v>
      </c>
      <c r="C10" s="64">
        <v>0</v>
      </c>
      <c r="D10" s="63">
        <f>SUM(B10:C10)</f>
        <v>66.349999999999994</v>
      </c>
      <c r="E10" s="68">
        <v>241.85</v>
      </c>
      <c r="F10" s="64">
        <v>0</v>
      </c>
      <c r="G10" s="63">
        <f>SUM(E10:F10)</f>
        <v>241.85</v>
      </c>
      <c r="H10" s="68">
        <v>3.8</v>
      </c>
      <c r="I10" s="64">
        <v>0</v>
      </c>
      <c r="J10" s="63">
        <f>SUM(H10:I10)</f>
        <v>3.8</v>
      </c>
      <c r="K10" s="68">
        <v>77.730999999999995</v>
      </c>
      <c r="L10" s="64">
        <v>86</v>
      </c>
      <c r="M10" s="64">
        <v>0</v>
      </c>
      <c r="N10" s="63">
        <f>SUM(K10:M10)</f>
        <v>163.73099999999999</v>
      </c>
    </row>
    <row r="11" spans="1:14" ht="15" x14ac:dyDescent="0.25">
      <c r="A11" s="60" t="s">
        <v>21</v>
      </c>
      <c r="B11" s="59">
        <v>107969.3724001214</v>
      </c>
      <c r="C11" s="58">
        <v>2435.0004248385994</v>
      </c>
      <c r="D11" s="57">
        <f>SUM(B11:C11)</f>
        <v>110404.37282496</v>
      </c>
      <c r="E11" s="59">
        <v>85255.560843273794</v>
      </c>
      <c r="F11" s="58">
        <v>8806.4517391962017</v>
      </c>
      <c r="G11" s="57">
        <f>SUM(E11:F11)</f>
        <v>94062.012582469994</v>
      </c>
      <c r="H11" s="59">
        <v>113288.20130000002</v>
      </c>
      <c r="I11" s="58">
        <v>10662.423208580001</v>
      </c>
      <c r="J11" s="57">
        <f>SUM(H11:I11)</f>
        <v>123950.62450858002</v>
      </c>
      <c r="K11" s="59">
        <v>39182.796073428595</v>
      </c>
      <c r="L11" s="58">
        <v>1330.9768218814002</v>
      </c>
      <c r="M11" s="58">
        <v>0</v>
      </c>
      <c r="N11" s="57">
        <f>SUM(K11:M11)</f>
        <v>40513.772895309994</v>
      </c>
    </row>
    <row r="12" spans="1:14" ht="15" x14ac:dyDescent="0.25">
      <c r="A12" s="66" t="s">
        <v>20</v>
      </c>
      <c r="B12" s="68">
        <v>4</v>
      </c>
      <c r="C12" s="64">
        <v>0</v>
      </c>
      <c r="D12" s="63">
        <f>SUM(B12:C12)</f>
        <v>4</v>
      </c>
      <c r="E12" s="68">
        <v>1500</v>
      </c>
      <c r="F12" s="64">
        <v>0</v>
      </c>
      <c r="G12" s="63">
        <f>SUM(E12:F12)</f>
        <v>1500</v>
      </c>
      <c r="H12" s="68">
        <v>23.9</v>
      </c>
      <c r="I12" s="64">
        <v>0</v>
      </c>
      <c r="J12" s="63">
        <f>SUM(H12:I12)</f>
        <v>23.9</v>
      </c>
      <c r="K12" s="68">
        <v>132.34</v>
      </c>
      <c r="L12" s="64">
        <v>0</v>
      </c>
      <c r="M12" s="64">
        <v>0</v>
      </c>
      <c r="N12" s="63">
        <f>SUM(K12:M12)</f>
        <v>132.34</v>
      </c>
    </row>
    <row r="13" spans="1:14" ht="15" x14ac:dyDescent="0.25">
      <c r="A13" s="60" t="s">
        <v>19</v>
      </c>
      <c r="B13" s="59">
        <v>299.42486584000005</v>
      </c>
      <c r="C13" s="58">
        <v>1851.83884896</v>
      </c>
      <c r="D13" s="57">
        <f>SUM(B13:C13)</f>
        <v>2151.2637147999999</v>
      </c>
      <c r="E13" s="59">
        <v>1627.2405099999994</v>
      </c>
      <c r="F13" s="58">
        <v>14602.076499999999</v>
      </c>
      <c r="G13" s="57">
        <f>SUM(E13:F13)</f>
        <v>16229.317009999999</v>
      </c>
      <c r="H13" s="59">
        <v>125.61232574000002</v>
      </c>
      <c r="I13" s="58">
        <v>2149.0155249999998</v>
      </c>
      <c r="J13" s="57">
        <f>SUM(H13:I13)</f>
        <v>2274.6278507399998</v>
      </c>
      <c r="K13" s="59">
        <v>150.378556</v>
      </c>
      <c r="L13" s="58">
        <v>202.986164</v>
      </c>
      <c r="M13" s="58">
        <v>0</v>
      </c>
      <c r="N13" s="57">
        <f>SUM(K13:M13)</f>
        <v>353.36472000000003</v>
      </c>
    </row>
    <row r="14" spans="1:14" ht="15" x14ac:dyDescent="0.25">
      <c r="A14" s="55" t="s">
        <v>18</v>
      </c>
      <c r="B14" s="54">
        <v>6.3801000000000005</v>
      </c>
      <c r="C14" s="53">
        <v>11.4499</v>
      </c>
      <c r="D14" s="52">
        <f>SUM(B14:C14)</f>
        <v>17.829999999999998</v>
      </c>
      <c r="E14" s="54">
        <v>0</v>
      </c>
      <c r="F14" s="53">
        <v>0</v>
      </c>
      <c r="G14" s="52">
        <f>SUM(E14:F14)</f>
        <v>0</v>
      </c>
      <c r="H14" s="54">
        <v>24.5915</v>
      </c>
      <c r="I14" s="53">
        <v>13.158500000000002</v>
      </c>
      <c r="J14" s="52">
        <f>SUM(H14:I14)</f>
        <v>37.75</v>
      </c>
      <c r="K14" s="54">
        <v>54.067802</v>
      </c>
      <c r="L14" s="53">
        <v>208.85219800000002</v>
      </c>
      <c r="M14" s="53">
        <v>0</v>
      </c>
      <c r="N14" s="52">
        <f>SUM(K14:M14)</f>
        <v>262.92</v>
      </c>
    </row>
    <row r="15" spans="1:14" ht="15" x14ac:dyDescent="0.25">
      <c r="A15" s="60" t="s">
        <v>17</v>
      </c>
      <c r="B15" s="59">
        <v>17147.119197764303</v>
      </c>
      <c r="C15" s="58">
        <v>17674.914903307228</v>
      </c>
      <c r="D15" s="57">
        <f>SUM(B15:C15)</f>
        <v>34822.034101071535</v>
      </c>
      <c r="E15" s="59">
        <v>30182.342599217995</v>
      </c>
      <c r="F15" s="58">
        <v>16770.469400782</v>
      </c>
      <c r="G15" s="57">
        <f>SUM(E15:F15)</f>
        <v>46952.811999999991</v>
      </c>
      <c r="H15" s="59">
        <v>25354.640798647011</v>
      </c>
      <c r="I15" s="58">
        <v>14510.553201353001</v>
      </c>
      <c r="J15" s="57">
        <f>SUM(H15:I15)</f>
        <v>39865.19400000001</v>
      </c>
      <c r="K15" s="59">
        <v>15308.920571494396</v>
      </c>
      <c r="L15" s="58">
        <v>86397.804428505566</v>
      </c>
      <c r="M15" s="58">
        <v>64993.049996809306</v>
      </c>
      <c r="N15" s="57">
        <f>SUM(K15:M15)</f>
        <v>166699.77499680925</v>
      </c>
    </row>
    <row r="16" spans="1:14" ht="15" x14ac:dyDescent="0.25">
      <c r="A16" s="55" t="s">
        <v>16</v>
      </c>
      <c r="B16" s="54">
        <v>14483.597375652002</v>
      </c>
      <c r="C16" s="53">
        <v>60.156187301300001</v>
      </c>
      <c r="D16" s="52">
        <f>SUM(B16:C16)</f>
        <v>14543.753562953301</v>
      </c>
      <c r="E16" s="54">
        <v>324.46311209619995</v>
      </c>
      <c r="F16" s="53">
        <v>101.0232906</v>
      </c>
      <c r="G16" s="52">
        <f>SUM(E16:F16)</f>
        <v>425.48640269619995</v>
      </c>
      <c r="H16" s="54">
        <v>31112.368567935097</v>
      </c>
      <c r="I16" s="53">
        <v>664.60343499999988</v>
      </c>
      <c r="J16" s="52">
        <f>SUM(H16:I16)</f>
        <v>31776.972002935097</v>
      </c>
      <c r="K16" s="54">
        <v>146.89120295090004</v>
      </c>
      <c r="L16" s="53">
        <v>19511.106857319999</v>
      </c>
      <c r="M16" s="53">
        <v>0</v>
      </c>
      <c r="N16" s="52">
        <f>SUM(K16:M16)</f>
        <v>19657.9980602709</v>
      </c>
    </row>
    <row r="17" spans="1:16" ht="15" x14ac:dyDescent="0.25">
      <c r="A17" s="12" t="s">
        <v>15</v>
      </c>
      <c r="B17" s="65">
        <f>SUM(B10:B16)</f>
        <v>139976.24393937772</v>
      </c>
      <c r="C17" s="44">
        <f>SUM(C10:C16)</f>
        <v>22033.360264407129</v>
      </c>
      <c r="D17" s="44">
        <f>SUM(D10:D16)</f>
        <v>162009.60420378484</v>
      </c>
      <c r="E17" s="44">
        <f>SUM(E10:E16)</f>
        <v>119131.457064588</v>
      </c>
      <c r="F17" s="44">
        <f>SUM(F10:F16)</f>
        <v>40280.020930578205</v>
      </c>
      <c r="G17" s="44">
        <f>SUM(G10:G16)</f>
        <v>159411.47799516618</v>
      </c>
      <c r="H17" s="44">
        <f>SUM(H10:H16)</f>
        <v>169933.11449232211</v>
      </c>
      <c r="I17" s="44">
        <f>SUM(I10:I16)</f>
        <v>27999.753869933003</v>
      </c>
      <c r="J17" s="44">
        <f>SUM(J10:J16)</f>
        <v>197932.86836225513</v>
      </c>
      <c r="K17" s="44">
        <f>SUM(K10:K16)</f>
        <v>55053.12520587389</v>
      </c>
      <c r="L17" s="44">
        <f>SUM(L10:L16)</f>
        <v>107737.72646970696</v>
      </c>
      <c r="M17" s="44">
        <f>SUM(M10:M16)</f>
        <v>64993.049996809306</v>
      </c>
      <c r="N17" s="44">
        <f>SUM(N10:N16)</f>
        <v>227783.90167239014</v>
      </c>
    </row>
    <row r="18" spans="1:16" ht="33" customHeight="1" thickBot="1" x14ac:dyDescent="0.3">
      <c r="A18" s="49" t="s">
        <v>14</v>
      </c>
      <c r="B18" s="48">
        <f>(B17/$D$17)*100</f>
        <v>86.399966611428596</v>
      </c>
      <c r="C18" s="48">
        <f>(C17/$D$17)*100</f>
        <v>13.600033388571411</v>
      </c>
      <c r="D18" s="48">
        <f>(D17/$D$17)*100</f>
        <v>100</v>
      </c>
      <c r="E18" s="48">
        <f>(E17/$G$17)*100</f>
        <v>74.73204474536044</v>
      </c>
      <c r="F18" s="48">
        <f>(F17/$G$17)*100</f>
        <v>25.267955254639578</v>
      </c>
      <c r="G18" s="48">
        <f>(G17/$G$17)*100</f>
        <v>100</v>
      </c>
      <c r="H18" s="48">
        <f>(H17/$J$17)*100</f>
        <v>85.853913954963716</v>
      </c>
      <c r="I18" s="48">
        <f>(I17/$J$17)*100</f>
        <v>14.146086045036279</v>
      </c>
      <c r="J18" s="48">
        <f>(J17/$J$17)*100</f>
        <v>100</v>
      </c>
      <c r="K18" s="48">
        <f>(K17/$N$17)*100</f>
        <v>24.169014931113949</v>
      </c>
      <c r="L18" s="48">
        <f>(L17/$N$17)*100</f>
        <v>47.298218038542771</v>
      </c>
      <c r="M18" s="48"/>
      <c r="N18" s="48">
        <f>(N17/$N$17)*100</f>
        <v>100</v>
      </c>
    </row>
    <row r="19" spans="1:16" ht="13.5" thickBot="1" x14ac:dyDescent="0.25">
      <c r="A19" s="22"/>
      <c r="B19" s="88"/>
      <c r="C19" s="88"/>
      <c r="D19" s="88"/>
    </row>
    <row r="20" spans="1:16" ht="19.5" customHeight="1" x14ac:dyDescent="0.2">
      <c r="A20" s="87"/>
      <c r="B20" s="86">
        <v>2012</v>
      </c>
      <c r="C20" s="85"/>
      <c r="D20" s="85"/>
      <c r="E20" s="85"/>
      <c r="F20" s="85"/>
      <c r="G20" s="85"/>
      <c r="H20" s="84"/>
      <c r="I20" s="83" t="s">
        <v>29</v>
      </c>
      <c r="J20" s="82"/>
      <c r="K20" s="82"/>
      <c r="L20" s="43"/>
      <c r="M20" s="42"/>
      <c r="N20" s="42"/>
    </row>
    <row r="21" spans="1:16" ht="15" x14ac:dyDescent="0.2">
      <c r="A21" s="81" t="s">
        <v>28</v>
      </c>
      <c r="B21" s="80" t="s">
        <v>27</v>
      </c>
      <c r="C21" s="79"/>
      <c r="D21" s="79"/>
      <c r="E21" s="78" t="s">
        <v>26</v>
      </c>
      <c r="F21" s="78"/>
      <c r="G21" s="78"/>
      <c r="H21" s="78"/>
      <c r="I21" s="77" t="s">
        <v>25</v>
      </c>
      <c r="J21" s="76"/>
      <c r="K21" s="76"/>
      <c r="L21" s="43"/>
      <c r="M21" s="42"/>
      <c r="N21" s="42"/>
      <c r="O21" s="42"/>
      <c r="P21" s="42"/>
    </row>
    <row r="22" spans="1:16" ht="18" thickBot="1" x14ac:dyDescent="0.25">
      <c r="A22" s="75"/>
      <c r="B22" s="73" t="s">
        <v>23</v>
      </c>
      <c r="C22" s="72" t="s">
        <v>3</v>
      </c>
      <c r="D22" s="71" t="s">
        <v>15</v>
      </c>
      <c r="E22" s="73" t="s">
        <v>23</v>
      </c>
      <c r="F22" s="72" t="s">
        <v>3</v>
      </c>
      <c r="G22" s="74" t="s">
        <v>24</v>
      </c>
      <c r="H22" s="71" t="s">
        <v>15</v>
      </c>
      <c r="I22" s="73" t="s">
        <v>23</v>
      </c>
      <c r="J22" s="72" t="s">
        <v>3</v>
      </c>
      <c r="K22" s="71" t="s">
        <v>15</v>
      </c>
      <c r="L22" s="43"/>
      <c r="M22" s="42"/>
      <c r="N22" s="42"/>
    </row>
    <row r="23" spans="1:16" ht="8.1" customHeight="1" x14ac:dyDescent="0.25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43"/>
      <c r="M23" s="42"/>
      <c r="N23" s="42"/>
    </row>
    <row r="24" spans="1:16" ht="15" x14ac:dyDescent="0.25">
      <c r="A24" s="66" t="s">
        <v>22</v>
      </c>
      <c r="B24" s="68">
        <v>11.58792</v>
      </c>
      <c r="C24" s="64">
        <v>153.27608000000001</v>
      </c>
      <c r="D24" s="63">
        <f>SUM(B24:C24)</f>
        <v>164.864</v>
      </c>
      <c r="E24" s="64">
        <v>1.008E-2</v>
      </c>
      <c r="F24" s="64">
        <v>12.589919999999999</v>
      </c>
      <c r="G24" s="64">
        <v>0</v>
      </c>
      <c r="H24" s="63">
        <f>SUM(E24:G24)</f>
        <v>12.6</v>
      </c>
      <c r="I24" s="50">
        <f>(E24/E10-1)*100</f>
        <v>-99.995832127351676</v>
      </c>
      <c r="J24" s="62">
        <v>0</v>
      </c>
      <c r="K24" s="50">
        <f>(H24/G10-1)*100</f>
        <v>-94.790159189580308</v>
      </c>
      <c r="L24" s="43"/>
      <c r="M24" s="43"/>
      <c r="N24" s="43"/>
      <c r="O24" s="43"/>
    </row>
    <row r="25" spans="1:16" ht="15" x14ac:dyDescent="0.25">
      <c r="A25" s="60" t="s">
        <v>21</v>
      </c>
      <c r="B25" s="59">
        <v>14635.292496635206</v>
      </c>
      <c r="C25" s="58">
        <v>3733.4300421748012</v>
      </c>
      <c r="D25" s="57">
        <f>SUM(B25:C25)</f>
        <v>18368.722538810005</v>
      </c>
      <c r="E25" s="58">
        <v>140456.68611191001</v>
      </c>
      <c r="F25" s="58">
        <v>6688.7508679300008</v>
      </c>
      <c r="G25" s="58">
        <v>0</v>
      </c>
      <c r="H25" s="57">
        <f>SUM(E25:G25)</f>
        <v>147145.43697984001</v>
      </c>
      <c r="I25" s="56">
        <f>(E25/E11-1)*100</f>
        <v>64.747829610918913</v>
      </c>
      <c r="J25" s="56">
        <f>(F25/F11-1)*100</f>
        <v>-24.04715240578258</v>
      </c>
      <c r="K25" s="56">
        <f>(H25/G11-1)*100</f>
        <v>56.434497774357631</v>
      </c>
      <c r="L25" s="43"/>
      <c r="M25" s="67"/>
      <c r="N25" s="67"/>
      <c r="O25" s="43"/>
    </row>
    <row r="26" spans="1:16" ht="15" x14ac:dyDescent="0.25">
      <c r="A26" s="66" t="s">
        <v>20</v>
      </c>
      <c r="B26" s="65">
        <v>0</v>
      </c>
      <c r="C26" s="64">
        <v>0</v>
      </c>
      <c r="D26" s="63">
        <f>SUM(B26:C26)</f>
        <v>0</v>
      </c>
      <c r="E26" s="64">
        <v>0</v>
      </c>
      <c r="F26" s="64">
        <v>0</v>
      </c>
      <c r="G26" s="64">
        <v>0</v>
      </c>
      <c r="H26" s="63">
        <f>SUM(E26:G26)</f>
        <v>0</v>
      </c>
      <c r="I26" s="62">
        <v>0</v>
      </c>
      <c r="J26" s="62">
        <v>0</v>
      </c>
      <c r="K26" s="62">
        <v>0</v>
      </c>
      <c r="L26" s="43"/>
      <c r="M26" s="43"/>
      <c r="N26" s="43"/>
      <c r="O26" s="43"/>
    </row>
    <row r="27" spans="1:16" ht="15" x14ac:dyDescent="0.25">
      <c r="A27" s="60" t="s">
        <v>19</v>
      </c>
      <c r="B27" s="59">
        <v>2666.5212356000002</v>
      </c>
      <c r="C27" s="58">
        <v>1604.5017944000001</v>
      </c>
      <c r="D27" s="57">
        <f>SUM(B27:C27)</f>
        <v>4271.0230300000003</v>
      </c>
      <c r="E27" s="58">
        <v>192.1012916</v>
      </c>
      <c r="F27" s="58">
        <v>532.63937540000006</v>
      </c>
      <c r="G27" s="58"/>
      <c r="H27" s="57">
        <f>SUM(E27:G27)</f>
        <v>724.74066700000003</v>
      </c>
      <c r="I27" s="56">
        <f>(E27/E13-1)*100</f>
        <v>-88.194658969005133</v>
      </c>
      <c r="J27" s="56">
        <f>(F27/F13-1)*100</f>
        <v>-96.352303897325825</v>
      </c>
      <c r="K27" s="56">
        <f>(H27/G13-1)*100</f>
        <v>-95.534373587296145</v>
      </c>
      <c r="L27" s="43"/>
      <c r="M27" s="43"/>
      <c r="N27" s="43"/>
      <c r="O27" s="43"/>
    </row>
    <row r="28" spans="1:16" ht="15" x14ac:dyDescent="0.25">
      <c r="A28" s="55" t="s">
        <v>18</v>
      </c>
      <c r="B28" s="54">
        <v>46.788173</v>
      </c>
      <c r="C28" s="53">
        <v>82.551827000000003</v>
      </c>
      <c r="D28" s="52">
        <f>SUM(B28:C28)</f>
        <v>129.34</v>
      </c>
      <c r="E28" s="53">
        <v>12.593150000000001</v>
      </c>
      <c r="F28" s="53">
        <v>15.66985</v>
      </c>
      <c r="G28" s="53">
        <v>0</v>
      </c>
      <c r="H28" s="52">
        <f>SUM(E28:G28)</f>
        <v>28.263000000000002</v>
      </c>
      <c r="I28" s="61">
        <v>0</v>
      </c>
      <c r="J28" s="61">
        <v>0</v>
      </c>
      <c r="K28" s="61">
        <v>0</v>
      </c>
      <c r="L28" s="43"/>
      <c r="M28" s="43"/>
      <c r="N28" s="43"/>
      <c r="O28" s="43"/>
    </row>
    <row r="29" spans="1:16" ht="15" x14ac:dyDescent="0.25">
      <c r="A29" s="60" t="s">
        <v>17</v>
      </c>
      <c r="B29" s="59">
        <v>7038.8574518422001</v>
      </c>
      <c r="C29" s="58">
        <v>12787.117548157799</v>
      </c>
      <c r="D29" s="57">
        <f>SUM(B29:C29)</f>
        <v>19825.974999999999</v>
      </c>
      <c r="E29" s="58">
        <v>9207.4028574665917</v>
      </c>
      <c r="F29" s="58">
        <v>36689.9021407076</v>
      </c>
      <c r="G29" s="58">
        <v>7492.3960000000006</v>
      </c>
      <c r="H29" s="57">
        <f>SUM(E29:G29)</f>
        <v>53389.700998174194</v>
      </c>
      <c r="I29" s="56">
        <f>(E29/E15-1)*100</f>
        <v>-69.494074798206199</v>
      </c>
      <c r="J29" s="56">
        <f>(F29/F15-1)*100</f>
        <v>118.77683482727539</v>
      </c>
      <c r="K29" s="56">
        <f>(H29/G15-1)*100</f>
        <v>13.709272616460556</v>
      </c>
      <c r="L29" s="43"/>
      <c r="M29" s="43"/>
      <c r="N29" s="43"/>
      <c r="O29" s="43"/>
    </row>
    <row r="30" spans="1:16" ht="15" x14ac:dyDescent="0.25">
      <c r="A30" s="55" t="s">
        <v>16</v>
      </c>
      <c r="B30" s="54">
        <v>1116.0832509274601</v>
      </c>
      <c r="C30" s="53">
        <v>144.14844190843999</v>
      </c>
      <c r="D30" s="52">
        <f>SUM(B30:C30)</f>
        <v>1260.2316928359</v>
      </c>
      <c r="E30" s="53">
        <v>1401.6264092021997</v>
      </c>
      <c r="F30" s="53">
        <v>128.94223972110001</v>
      </c>
      <c r="G30" s="53">
        <v>0</v>
      </c>
      <c r="H30" s="52">
        <f>SUM(E30:G30)</f>
        <v>1530.5686489232999</v>
      </c>
      <c r="I30" s="51">
        <f>(E30/E16-1)*100</f>
        <v>331.98328467817691</v>
      </c>
      <c r="J30" s="51">
        <f>(F30/F16-1)*100</f>
        <v>27.636150985859899</v>
      </c>
      <c r="K30" s="51">
        <f>(H30/G16-1)*100</f>
        <v>259.72210609421887</v>
      </c>
      <c r="L30" s="43"/>
      <c r="M30" s="43"/>
      <c r="N30" s="43"/>
      <c r="O30" s="43"/>
    </row>
    <row r="31" spans="1:16" ht="15" x14ac:dyDescent="0.25">
      <c r="A31" s="12" t="s">
        <v>15</v>
      </c>
      <c r="B31" s="44">
        <f>SUM(B24:B30)</f>
        <v>25515.130528004865</v>
      </c>
      <c r="C31" s="44">
        <f>SUM(C24:C30)</f>
        <v>18505.025733641043</v>
      </c>
      <c r="D31" s="44">
        <f>SUM(D24:D30)</f>
        <v>44020.156261645905</v>
      </c>
      <c r="E31" s="44">
        <f>SUM(E24:E30)</f>
        <v>151270.41990017882</v>
      </c>
      <c r="F31" s="44">
        <f>SUM(F24:F30)</f>
        <v>44068.494393758701</v>
      </c>
      <c r="G31" s="44">
        <f>SUM(G24:G30)</f>
        <v>7492.3960000000006</v>
      </c>
      <c r="H31" s="44">
        <f>SUM(H24:H30)</f>
        <v>202831.31029393754</v>
      </c>
      <c r="I31" s="50">
        <f>(E31/E17-1)*100</f>
        <v>26.977730003055743</v>
      </c>
      <c r="J31" s="50">
        <f>(F31/F17-1)*100</f>
        <v>9.4053413470411407</v>
      </c>
      <c r="K31" s="50">
        <f>(H31/G17-1)*100</f>
        <v>27.237582164621777</v>
      </c>
      <c r="L31" s="43"/>
      <c r="M31" s="43"/>
      <c r="N31" s="43"/>
      <c r="O31" s="43"/>
      <c r="P31" s="43"/>
    </row>
    <row r="32" spans="1:16" ht="30.75" thickBot="1" x14ac:dyDescent="0.3">
      <c r="A32" s="49" t="s">
        <v>14</v>
      </c>
      <c r="B32" s="48">
        <f>(B31/$D$31)*100</f>
        <v>57.962380633882063</v>
      </c>
      <c r="C32" s="48">
        <f>(C31/$D$31)*100</f>
        <v>42.037619366117951</v>
      </c>
      <c r="D32" s="48">
        <f>(D31/$D$31)*100</f>
        <v>100</v>
      </c>
      <c r="E32" s="48">
        <f>(E31/$H$31)*100</f>
        <v>74.579422516652826</v>
      </c>
      <c r="F32" s="48">
        <f>(F31/$H$31)*100</f>
        <v>21.726672440214408</v>
      </c>
      <c r="G32" s="48">
        <f>(G31/$H$31)*100</f>
        <v>3.6939050431327525</v>
      </c>
      <c r="H32" s="48">
        <f>SUM(E32:G32)</f>
        <v>100</v>
      </c>
      <c r="I32" s="47"/>
      <c r="J32" s="47"/>
      <c r="K32" s="47"/>
      <c r="L32" s="43"/>
      <c r="M32" s="42"/>
      <c r="N32" s="42"/>
    </row>
    <row r="33" spans="1:19" ht="15" x14ac:dyDescent="0.25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R33" s="43"/>
      <c r="S33" s="42"/>
    </row>
    <row r="34" spans="1:19" ht="15" x14ac:dyDescent="0.25">
      <c r="A34" s="45" t="s">
        <v>13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R34" s="43"/>
      <c r="S34" s="42"/>
    </row>
    <row r="35" spans="1:19" x14ac:dyDescent="0.2">
      <c r="A35" s="24" t="s">
        <v>12</v>
      </c>
      <c r="B35" s="33"/>
      <c r="C35" s="33"/>
      <c r="D35" s="33"/>
      <c r="E35" s="33"/>
      <c r="F35" s="33"/>
      <c r="G35" s="41"/>
      <c r="H35" s="41"/>
      <c r="I35" s="41"/>
      <c r="J35" s="41"/>
      <c r="K35" s="41"/>
      <c r="L35" s="41"/>
      <c r="M35" s="41"/>
      <c r="N35" s="41"/>
    </row>
    <row r="36" spans="1:19" x14ac:dyDescent="0.2">
      <c r="A36" s="34" t="s">
        <v>11</v>
      </c>
      <c r="B36" s="40"/>
      <c r="C36" s="39"/>
      <c r="D36" s="38"/>
      <c r="E36" s="38"/>
      <c r="F36" s="38"/>
      <c r="G36" s="37"/>
      <c r="H36" s="36"/>
      <c r="I36" s="36"/>
      <c r="J36" s="36"/>
      <c r="K36" s="36"/>
      <c r="L36" s="35"/>
      <c r="M36" s="35"/>
      <c r="N36" s="32"/>
    </row>
    <row r="37" spans="1:19" x14ac:dyDescent="0.2">
      <c r="A37" s="34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2"/>
      <c r="M37" s="32"/>
      <c r="N37" s="32"/>
    </row>
    <row r="38" spans="1:19" s="30" customFormat="1" ht="12" customHeight="1" x14ac:dyDescent="0.2">
      <c r="A38" s="29" t="s">
        <v>9</v>
      </c>
      <c r="B38" s="29"/>
      <c r="C38" s="29"/>
      <c r="D38" s="29"/>
      <c r="E38" s="29"/>
      <c r="F38" s="29"/>
      <c r="G38" s="29"/>
      <c r="H38" s="29"/>
      <c r="I38" s="29"/>
      <c r="J38" s="29"/>
      <c r="K38" s="23"/>
      <c r="L38" s="31"/>
      <c r="M38" s="31"/>
      <c r="N38" s="31"/>
    </row>
    <row r="39" spans="1:19" s="26" customFormat="1" ht="33.7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8"/>
      <c r="L39" s="27"/>
      <c r="M39" s="27"/>
      <c r="N39" s="27"/>
    </row>
    <row r="40" spans="1:19" ht="13.1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3"/>
      <c r="K40" s="23"/>
      <c r="L40" s="23"/>
      <c r="M40" s="23"/>
      <c r="N40" s="23"/>
    </row>
    <row r="41" spans="1:19" ht="13.1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3"/>
      <c r="K41" s="23"/>
      <c r="L41" s="23"/>
      <c r="M41" s="23"/>
      <c r="N41" s="23"/>
    </row>
    <row r="42" spans="1:19" ht="13.15" customHeight="1" thickBot="1" x14ac:dyDescent="0.25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9" x14ac:dyDescent="0.2">
      <c r="A43" s="22"/>
      <c r="B43" s="21"/>
      <c r="C43" s="20"/>
      <c r="D43" s="20"/>
      <c r="E43" s="20"/>
      <c r="F43" s="20"/>
      <c r="G43" s="20"/>
      <c r="H43" s="19"/>
      <c r="I43" s="18"/>
      <c r="J43" s="17"/>
      <c r="K43" s="16"/>
      <c r="P43" s="1">
        <v>158849.59209423399</v>
      </c>
      <c r="Q43" s="1">
        <v>13773.097718163852</v>
      </c>
    </row>
    <row r="44" spans="1:19" ht="15" x14ac:dyDescent="0.25">
      <c r="B44" s="7"/>
      <c r="C44" s="6"/>
      <c r="D44" s="6"/>
      <c r="E44" s="6"/>
      <c r="F44" s="6"/>
      <c r="G44" s="12" t="s">
        <v>8</v>
      </c>
      <c r="H44" s="15"/>
      <c r="I44" s="14"/>
      <c r="J44" s="14"/>
      <c r="K44" s="5"/>
      <c r="P44" s="13">
        <f>E31</f>
        <v>151270.41990017882</v>
      </c>
      <c r="Q44" s="13">
        <f>F31</f>
        <v>44068.494393758701</v>
      </c>
    </row>
    <row r="45" spans="1:19" ht="15" x14ac:dyDescent="0.25">
      <c r="B45" s="7"/>
      <c r="C45" s="6"/>
      <c r="D45" s="6"/>
      <c r="E45" s="6"/>
      <c r="F45" s="6"/>
      <c r="G45" s="12" t="s">
        <v>7</v>
      </c>
      <c r="H45" s="6"/>
      <c r="I45" s="6"/>
      <c r="J45" s="6"/>
      <c r="K45" s="5"/>
    </row>
    <row r="46" spans="1:19" ht="15" x14ac:dyDescent="0.25">
      <c r="A46" s="11"/>
      <c r="B46" s="10"/>
      <c r="C46" s="9"/>
      <c r="D46" s="9"/>
      <c r="E46" s="6"/>
      <c r="F46" s="6"/>
      <c r="G46" s="12" t="s">
        <v>6</v>
      </c>
      <c r="H46" s="6"/>
      <c r="I46" s="6"/>
      <c r="J46" s="6"/>
      <c r="K46" s="5"/>
    </row>
    <row r="47" spans="1:19" ht="15" x14ac:dyDescent="0.25">
      <c r="A47" s="11"/>
      <c r="B47" s="10"/>
      <c r="C47" s="9"/>
      <c r="D47" s="9"/>
      <c r="E47" s="6"/>
      <c r="F47" s="6"/>
      <c r="G47" s="12" t="s">
        <v>5</v>
      </c>
      <c r="H47" s="6"/>
      <c r="I47" s="6"/>
      <c r="J47" s="6"/>
      <c r="K47" s="5"/>
    </row>
    <row r="48" spans="1:19" x14ac:dyDescent="0.2">
      <c r="A48" s="11"/>
      <c r="B48" s="10"/>
      <c r="C48" s="9"/>
      <c r="D48" s="9"/>
      <c r="E48" s="6"/>
      <c r="F48" s="6"/>
      <c r="G48" s="6"/>
      <c r="H48" s="6"/>
      <c r="I48" s="6"/>
      <c r="J48" s="6"/>
      <c r="K48" s="5"/>
      <c r="P48" s="1" t="s">
        <v>4</v>
      </c>
      <c r="Q48" s="1" t="s">
        <v>3</v>
      </c>
      <c r="R48" s="1" t="s">
        <v>2</v>
      </c>
    </row>
    <row r="49" spans="2:18" x14ac:dyDescent="0.2">
      <c r="B49" s="7"/>
      <c r="C49" s="6"/>
      <c r="D49" s="6"/>
      <c r="E49" s="6"/>
      <c r="F49" s="6"/>
      <c r="G49" s="6"/>
      <c r="H49" s="6"/>
      <c r="I49" s="6"/>
      <c r="J49" s="6"/>
      <c r="K49" s="5"/>
      <c r="O49" s="1" t="s">
        <v>1</v>
      </c>
      <c r="P49" s="8">
        <f>E17/1000</f>
        <v>119.13145706458801</v>
      </c>
      <c r="Q49" s="8">
        <f>F17/1000</f>
        <v>40.280020930578203</v>
      </c>
    </row>
    <row r="50" spans="2:18" x14ac:dyDescent="0.2">
      <c r="B50" s="7"/>
      <c r="C50" s="6"/>
      <c r="D50" s="6"/>
      <c r="E50" s="6"/>
      <c r="F50" s="6"/>
      <c r="G50" s="6"/>
      <c r="H50" s="6"/>
      <c r="I50" s="6"/>
      <c r="J50" s="6"/>
      <c r="K50" s="5"/>
      <c r="O50" s="1" t="s">
        <v>0</v>
      </c>
      <c r="P50" s="8">
        <f>E31/1000</f>
        <v>151.27041990017881</v>
      </c>
      <c r="Q50" s="8">
        <f>F31/1000</f>
        <v>44.068494393758698</v>
      </c>
      <c r="R50" s="8">
        <f>G31/1000</f>
        <v>7.4923960000000003</v>
      </c>
    </row>
    <row r="51" spans="2:18" x14ac:dyDescent="0.2">
      <c r="B51" s="7"/>
      <c r="C51" s="6"/>
      <c r="D51" s="6"/>
      <c r="E51" s="6"/>
      <c r="F51" s="6"/>
      <c r="G51" s="6"/>
      <c r="H51" s="6"/>
      <c r="I51" s="6"/>
      <c r="J51" s="6"/>
      <c r="K51" s="5"/>
    </row>
    <row r="52" spans="2:18" x14ac:dyDescent="0.2">
      <c r="B52" s="7"/>
      <c r="C52" s="6"/>
      <c r="D52" s="6"/>
      <c r="E52" s="6"/>
      <c r="F52" s="6"/>
      <c r="G52" s="6"/>
      <c r="H52" s="6"/>
      <c r="I52" s="6"/>
      <c r="J52" s="6"/>
      <c r="K52" s="5"/>
    </row>
    <row r="53" spans="2:18" x14ac:dyDescent="0.2">
      <c r="B53" s="7"/>
      <c r="C53" s="6"/>
      <c r="D53" s="6"/>
      <c r="E53" s="6"/>
      <c r="F53" s="6"/>
      <c r="G53" s="6"/>
      <c r="H53" s="6"/>
      <c r="I53" s="6"/>
      <c r="J53" s="6"/>
      <c r="K53" s="5"/>
    </row>
    <row r="54" spans="2:18" x14ac:dyDescent="0.2">
      <c r="B54" s="7"/>
      <c r="C54" s="6"/>
      <c r="D54" s="6"/>
      <c r="E54" s="6"/>
      <c r="F54" s="6"/>
      <c r="G54" s="6"/>
      <c r="H54" s="6"/>
      <c r="I54" s="6"/>
      <c r="J54" s="6"/>
      <c r="K54" s="5"/>
    </row>
    <row r="55" spans="2:18" x14ac:dyDescent="0.2">
      <c r="B55" s="7"/>
      <c r="C55" s="6"/>
      <c r="D55" s="6"/>
      <c r="E55" s="6"/>
      <c r="F55" s="6"/>
      <c r="G55" s="6"/>
      <c r="H55" s="6"/>
      <c r="I55" s="6"/>
      <c r="J55" s="6"/>
      <c r="K55" s="5"/>
    </row>
    <row r="56" spans="2:18" x14ac:dyDescent="0.2">
      <c r="B56" s="7"/>
      <c r="C56" s="6"/>
      <c r="D56" s="6"/>
      <c r="E56" s="6"/>
      <c r="F56" s="6"/>
      <c r="G56" s="6"/>
      <c r="H56" s="6"/>
      <c r="I56" s="6"/>
      <c r="J56" s="6"/>
      <c r="K56" s="5"/>
    </row>
    <row r="57" spans="2:18" x14ac:dyDescent="0.2">
      <c r="B57" s="7"/>
      <c r="C57" s="6"/>
      <c r="D57" s="6"/>
      <c r="E57" s="6"/>
      <c r="F57" s="6"/>
      <c r="G57" s="6"/>
      <c r="H57" s="6"/>
      <c r="I57" s="6"/>
      <c r="J57" s="6"/>
      <c r="K57" s="5"/>
    </row>
    <row r="58" spans="2:18" x14ac:dyDescent="0.2">
      <c r="B58" s="7"/>
      <c r="C58" s="6"/>
      <c r="D58" s="6"/>
      <c r="E58" s="6"/>
      <c r="F58" s="6"/>
      <c r="G58" s="6"/>
      <c r="H58" s="6"/>
      <c r="I58" s="6"/>
      <c r="J58" s="6"/>
      <c r="K58" s="5"/>
    </row>
    <row r="59" spans="2:18" x14ac:dyDescent="0.2">
      <c r="B59" s="7"/>
      <c r="C59" s="6"/>
      <c r="D59" s="6"/>
      <c r="E59" s="6"/>
      <c r="F59" s="6"/>
      <c r="G59" s="6"/>
      <c r="H59" s="6"/>
      <c r="I59" s="6"/>
      <c r="J59" s="6"/>
      <c r="K59" s="5"/>
    </row>
    <row r="60" spans="2:18" x14ac:dyDescent="0.2">
      <c r="B60" s="7"/>
      <c r="C60" s="6"/>
      <c r="D60" s="6"/>
      <c r="E60" s="6"/>
      <c r="F60" s="6"/>
      <c r="G60" s="6"/>
      <c r="H60" s="6"/>
      <c r="I60" s="6"/>
      <c r="J60" s="6"/>
      <c r="K60" s="5"/>
    </row>
    <row r="61" spans="2:18" x14ac:dyDescent="0.2">
      <c r="B61" s="7"/>
      <c r="C61" s="6"/>
      <c r="D61" s="6"/>
      <c r="E61" s="6"/>
      <c r="F61" s="6"/>
      <c r="G61" s="6"/>
      <c r="H61" s="6"/>
      <c r="I61" s="6"/>
      <c r="J61" s="6"/>
      <c r="K61" s="5"/>
    </row>
    <row r="62" spans="2:18" x14ac:dyDescent="0.2">
      <c r="B62" s="7"/>
      <c r="C62" s="6"/>
      <c r="D62" s="6"/>
      <c r="E62" s="6"/>
      <c r="F62" s="6"/>
      <c r="G62" s="6"/>
      <c r="H62" s="6"/>
      <c r="I62" s="6"/>
      <c r="J62" s="6"/>
      <c r="K62" s="5"/>
    </row>
    <row r="63" spans="2:18" x14ac:dyDescent="0.2">
      <c r="B63" s="7"/>
      <c r="C63" s="6"/>
      <c r="D63" s="6"/>
      <c r="E63" s="6"/>
      <c r="F63" s="6"/>
      <c r="G63" s="6"/>
      <c r="H63" s="6"/>
      <c r="I63" s="6"/>
      <c r="J63" s="6"/>
      <c r="K63" s="5"/>
    </row>
    <row r="64" spans="2:18" hidden="1" x14ac:dyDescent="0.2">
      <c r="B64" s="7"/>
      <c r="C64" s="6"/>
      <c r="D64" s="6"/>
      <c r="E64" s="6"/>
      <c r="F64" s="6"/>
      <c r="G64" s="6"/>
      <c r="H64" s="6"/>
      <c r="I64" s="6"/>
      <c r="J64" s="6"/>
      <c r="K64" s="5"/>
    </row>
    <row r="65" spans="2:11" hidden="1" x14ac:dyDescent="0.2">
      <c r="B65" s="7"/>
      <c r="C65" s="6"/>
      <c r="D65" s="6"/>
      <c r="E65" s="6"/>
      <c r="F65" s="6"/>
      <c r="G65" s="6"/>
      <c r="H65" s="6"/>
      <c r="I65" s="6"/>
      <c r="J65" s="6"/>
      <c r="K65" s="5"/>
    </row>
    <row r="66" spans="2:11" x14ac:dyDescent="0.2">
      <c r="B66" s="7"/>
      <c r="C66" s="6"/>
      <c r="D66" s="6"/>
      <c r="E66" s="6"/>
      <c r="F66" s="6"/>
      <c r="G66" s="6"/>
      <c r="H66" s="6"/>
      <c r="I66" s="6"/>
      <c r="J66" s="6"/>
      <c r="K66" s="5"/>
    </row>
    <row r="67" spans="2:11" ht="13.5" thickBot="1" x14ac:dyDescent="0.25">
      <c r="B67" s="4"/>
      <c r="C67" s="3"/>
      <c r="D67" s="3"/>
      <c r="E67" s="3"/>
      <c r="F67" s="3"/>
      <c r="G67" s="3"/>
      <c r="H67" s="3"/>
      <c r="I67" s="3"/>
      <c r="J67" s="3"/>
      <c r="K67" s="2"/>
    </row>
  </sheetData>
  <mergeCells count="11">
    <mergeCell ref="A38:J39"/>
    <mergeCell ref="B20:H20"/>
    <mergeCell ref="B21:D21"/>
    <mergeCell ref="I21:K21"/>
    <mergeCell ref="E21:H21"/>
    <mergeCell ref="B6:N6"/>
    <mergeCell ref="B7:D7"/>
    <mergeCell ref="E7:G7"/>
    <mergeCell ref="H7:J7"/>
    <mergeCell ref="K7:N7"/>
    <mergeCell ref="I20:K20"/>
  </mergeCells>
  <printOptions horizontalCentered="1"/>
  <pageMargins left="0.75" right="0.75" top="0.75" bottom="0.5" header="0" footer="0"/>
  <pageSetup scale="57" firstPageNumber="24" orientation="portrait" r:id="rId1"/>
  <headerFooter alignWithMargins="0">
    <oddFooter>&amp;R&amp;9&amp;A</oddFooter>
  </headerFooter>
  <colBreaks count="1" manualBreakCount="1">
    <brk id="14" max="8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</vt:lpstr>
      <vt:lpstr>'6a'!Print_Area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2016-08-12T02:11:16Z</dcterms:created>
  <dcterms:modified xsi:type="dcterms:W3CDTF">2016-08-12T02:11:21Z</dcterms:modified>
</cp:coreProperties>
</file>