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6a" sheetId="1" r:id="rId1"/>
  </sheets>
  <externalReferences>
    <externalReference r:id="rId2"/>
  </externalReferences>
  <definedNames>
    <definedName name="_xlnm.Print_Area" localSheetId="0">'6a'!$A$1:$M$81</definedName>
  </definedNames>
  <calcPr calcId="144525"/>
</workbook>
</file>

<file path=xl/calcChain.xml><?xml version="1.0" encoding="utf-8"?>
<calcChain xmlns="http://schemas.openxmlformats.org/spreadsheetml/2006/main">
  <c r="A3" i="1" l="1"/>
  <c r="D10" i="1"/>
  <c r="G10" i="1"/>
  <c r="J10" i="1"/>
  <c r="J16" i="1" s="1"/>
  <c r="M10" i="1"/>
  <c r="D11" i="1"/>
  <c r="G11" i="1"/>
  <c r="J11" i="1"/>
  <c r="M11" i="1"/>
  <c r="D12" i="1"/>
  <c r="G12" i="1"/>
  <c r="J12" i="1"/>
  <c r="M12" i="1"/>
  <c r="D13" i="1"/>
  <c r="G13" i="1"/>
  <c r="J13" i="1"/>
  <c r="M13" i="1"/>
  <c r="D14" i="1"/>
  <c r="G14" i="1"/>
  <c r="J14" i="1"/>
  <c r="M14" i="1"/>
  <c r="D15" i="1"/>
  <c r="G15" i="1"/>
  <c r="J15" i="1"/>
  <c r="M15" i="1"/>
  <c r="B16" i="1"/>
  <c r="C16" i="1"/>
  <c r="D16" i="1"/>
  <c r="B17" i="1" s="1"/>
  <c r="E16" i="1"/>
  <c r="F16" i="1"/>
  <c r="G16" i="1"/>
  <c r="E17" i="1" s="1"/>
  <c r="H16" i="1"/>
  <c r="I16" i="1"/>
  <c r="K16" i="1"/>
  <c r="L16" i="1"/>
  <c r="P56" i="1" s="1"/>
  <c r="P62" i="1" s="1"/>
  <c r="M16" i="1"/>
  <c r="K17" i="1"/>
  <c r="M17" i="1" s="1"/>
  <c r="L17" i="1"/>
  <c r="D23" i="1"/>
  <c r="G23" i="1"/>
  <c r="J23" i="1"/>
  <c r="Q23" i="1" s="1"/>
  <c r="M23" i="1"/>
  <c r="D24" i="1"/>
  <c r="G24" i="1"/>
  <c r="J24" i="1"/>
  <c r="M24" i="1"/>
  <c r="D25" i="1"/>
  <c r="G25" i="1"/>
  <c r="J25" i="1"/>
  <c r="M25" i="1"/>
  <c r="D26" i="1"/>
  <c r="G26" i="1"/>
  <c r="J26" i="1"/>
  <c r="M26" i="1"/>
  <c r="Q26" i="1"/>
  <c r="D27" i="1"/>
  <c r="G27" i="1"/>
  <c r="J27" i="1"/>
  <c r="M27" i="1"/>
  <c r="D40" i="1" s="1"/>
  <c r="Q27" i="1"/>
  <c r="D28" i="1"/>
  <c r="G28" i="1"/>
  <c r="J28" i="1"/>
  <c r="Q28" i="1" s="1"/>
  <c r="M28" i="1"/>
  <c r="B29" i="1"/>
  <c r="C29" i="1"/>
  <c r="D29" i="1"/>
  <c r="B30" i="1" s="1"/>
  <c r="D30" i="1" s="1"/>
  <c r="E29" i="1"/>
  <c r="E30" i="1" s="1"/>
  <c r="G30" i="1" s="1"/>
  <c r="F29" i="1"/>
  <c r="G29" i="1"/>
  <c r="H29" i="1"/>
  <c r="I29" i="1"/>
  <c r="K29" i="1"/>
  <c r="M29" i="1" s="1"/>
  <c r="L29" i="1"/>
  <c r="C30" i="1"/>
  <c r="F30" i="1"/>
  <c r="B36" i="1"/>
  <c r="C36" i="1"/>
  <c r="D36" i="1"/>
  <c r="B37" i="1"/>
  <c r="C37" i="1"/>
  <c r="D37" i="1"/>
  <c r="B38" i="1"/>
  <c r="C38" i="1"/>
  <c r="D38" i="1"/>
  <c r="B39" i="1"/>
  <c r="C39" i="1"/>
  <c r="D39" i="1"/>
  <c r="B40" i="1"/>
  <c r="C40" i="1"/>
  <c r="B41" i="1"/>
  <c r="C41" i="1"/>
  <c r="D41" i="1"/>
  <c r="O56" i="1"/>
  <c r="O62" i="1"/>
  <c r="Q62" i="1" s="1"/>
  <c r="I30" i="1" l="1"/>
  <c r="I17" i="1"/>
  <c r="H17" i="1"/>
  <c r="J17" i="1" s="1"/>
  <c r="H30" i="1"/>
  <c r="J30" i="1" s="1"/>
  <c r="P65" i="1"/>
  <c r="L30" i="1"/>
  <c r="D42" i="1"/>
  <c r="K30" i="1"/>
  <c r="P57" i="1"/>
  <c r="P63" i="1" s="1"/>
  <c r="C17" i="1"/>
  <c r="D17" i="1" s="1"/>
  <c r="O65" i="1"/>
  <c r="O57" i="1"/>
  <c r="O63" i="1" s="1"/>
  <c r="C42" i="1"/>
  <c r="Q29" i="1"/>
  <c r="J29" i="1"/>
  <c r="F17" i="1"/>
  <c r="G17" i="1" s="1"/>
  <c r="B42" i="1"/>
  <c r="P66" i="1" l="1"/>
  <c r="Q63" i="1"/>
  <c r="O66" i="1"/>
  <c r="M30" i="1"/>
</calcChain>
</file>

<file path=xl/sharedStrings.xml><?xml version="1.0" encoding="utf-8"?>
<sst xmlns="http://schemas.openxmlformats.org/spreadsheetml/2006/main" count="88" uniqueCount="36">
  <si>
    <t>Q4 2011</t>
  </si>
  <si>
    <t>Q4 2010</t>
  </si>
  <si>
    <t>total</t>
  </si>
  <si>
    <t>Foreign</t>
  </si>
  <si>
    <t>Filipino</t>
  </si>
  <si>
    <t>Q4 2010 and  Q4 2011</t>
  </si>
  <si>
    <t>Foreign and Filipino Nationals</t>
  </si>
  <si>
    <t>Percent share of Total Approved Investments</t>
  </si>
  <si>
    <t>Figure 6a</t>
  </si>
  <si>
    <t xml:space="preserve">Sources of basic data: Board of Investments (BOI), Clark Development Corporation (CDC),
                                    Philippine Economic Zone Authority (PEZA), Subic Bay Metropolitan Aurhority (SBMA),
                                     Authority of the Freeport Area of Bataan (AFAB), and Board of Investments ARMM (BOI ARMM).                                                </t>
  </si>
  <si>
    <t>Details may not add up to totals due to rounding.</t>
  </si>
  <si>
    <t xml:space="preserve">Notes:   </t>
  </si>
  <si>
    <t>a/  Includes all committed investments of Filipinos in wholly and partially owned companies.</t>
  </si>
  <si>
    <r>
      <t>r</t>
    </r>
    <r>
      <rPr>
        <sz val="8"/>
        <rFont val="Arial"/>
        <family val="2"/>
      </rPr>
      <t xml:space="preserve"> revised figure for 3rd Quarter 2011</t>
    </r>
  </si>
  <si>
    <t>Total</t>
  </si>
  <si>
    <t>SBMA</t>
  </si>
  <si>
    <t>PEZA</t>
  </si>
  <si>
    <t>CDC</t>
  </si>
  <si>
    <t>BOI ARMM</t>
  </si>
  <si>
    <t>BOI</t>
  </si>
  <si>
    <t>AFAB</t>
  </si>
  <si>
    <r>
      <t>Filipino</t>
    </r>
    <r>
      <rPr>
        <b/>
        <vertAlign val="superscript"/>
        <sz val="11"/>
        <rFont val="Arial"/>
        <family val="2"/>
      </rPr>
      <t>a/</t>
    </r>
  </si>
  <si>
    <t>Q4 2010-Q4 2011</t>
  </si>
  <si>
    <t>Agency</t>
  </si>
  <si>
    <t xml:space="preserve">Growth Rate                               </t>
  </si>
  <si>
    <t xml:space="preserve">% Share to Total </t>
  </si>
  <si>
    <r>
      <t>PEZA</t>
    </r>
    <r>
      <rPr>
        <b/>
        <vertAlign val="superscript"/>
        <sz val="11"/>
        <rFont val="Arial"/>
        <family val="2"/>
      </rPr>
      <t>r</t>
    </r>
  </si>
  <si>
    <t>Fil share</t>
  </si>
  <si>
    <t>4th Quarter</t>
  </si>
  <si>
    <t>3rd Quarter</t>
  </si>
  <si>
    <t>2nd Quarter</t>
  </si>
  <si>
    <t>1st Quarter</t>
  </si>
  <si>
    <t xml:space="preserve">1st Quarter </t>
  </si>
  <si>
    <t>(in million pesos)</t>
  </si>
  <si>
    <t>Total Approved Investments by Nationality (Filipino and Foreign) and by Promotion Agency</t>
  </si>
  <si>
    <t>Table 6a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</si>
</sst>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_);_(* \(#,##0.0\);_(* &quot;-&quot;??_);_(@_)"/>
    <numFmt numFmtId="165" formatCode="0.0_);[Red]\(0.0\)"/>
    <numFmt numFmtId="166" formatCode="#,##0.0"/>
    <numFmt numFmtId="167" formatCode="#,##0.0_);[Red]\(#,##0.0\)"/>
    <numFmt numFmtId="168" formatCode="_(* #,##0.000_);_(* \(#,##0.000\);_(* &quot;-&quot;??_);_(@_)"/>
    <numFmt numFmtId="169" formatCode="0.0"/>
    <numFmt numFmtId="170" formatCode="#,##0;[Red]#,##0"/>
    <numFmt numFmtId="171" formatCode="General_)"/>
  </numFmts>
  <fonts count="16" x14ac:knownFonts="1">
    <font>
      <sz val="10"/>
      <name val="Arial"/>
    </font>
    <font>
      <sz val="10"/>
      <name val="Arial"/>
    </font>
    <font>
      <sz val="10"/>
      <name val="Arial"/>
      <family val="2"/>
    </font>
    <font>
      <sz val="10"/>
      <color indexed="9"/>
      <name val="Arial"/>
      <family val="2"/>
    </font>
    <font>
      <b/>
      <sz val="11"/>
      <name val="Arial"/>
      <family val="2"/>
    </font>
    <font>
      <b/>
      <sz val="10"/>
      <name val="Arial"/>
      <family val="2"/>
    </font>
    <font>
      <i/>
      <sz val="8"/>
      <name val="Arial"/>
      <family val="2"/>
    </font>
    <font>
      <sz val="8"/>
      <name val="Arial"/>
      <family val="2"/>
    </font>
    <font>
      <i/>
      <sz val="8"/>
      <color indexed="9"/>
      <name val="Arial"/>
      <family val="2"/>
    </font>
    <font>
      <vertAlign val="superscript"/>
      <sz val="8"/>
      <name val="Arial"/>
      <family val="2"/>
    </font>
    <font>
      <sz val="11"/>
      <name val="Arial"/>
      <family val="2"/>
    </font>
    <font>
      <b/>
      <vertAlign val="superscript"/>
      <sz val="11"/>
      <name val="Arial"/>
      <family val="2"/>
    </font>
    <font>
      <b/>
      <sz val="10.5"/>
      <name val="Arial"/>
      <family val="2"/>
    </font>
    <font>
      <sz val="10.5"/>
      <name val="Arial"/>
      <family val="2"/>
    </font>
    <font>
      <b/>
      <i/>
      <sz val="10"/>
      <name val="Arial"/>
      <family val="2"/>
    </font>
    <font>
      <sz val="12"/>
      <name val="Helv"/>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8"/>
      </top>
      <bottom style="thin">
        <color indexed="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90">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xf numFmtId="0" fontId="2" fillId="2" borderId="4" xfId="0" applyFont="1" applyFill="1" applyBorder="1"/>
    <xf numFmtId="0" fontId="2" fillId="2" borderId="5" xfId="0" applyFont="1" applyFill="1" applyBorder="1"/>
    <xf numFmtId="2" fontId="2" fillId="2" borderId="0" xfId="0" applyNumberFormat="1" applyFont="1" applyFill="1"/>
    <xf numFmtId="164" fontId="2" fillId="2" borderId="0" xfId="0" applyNumberFormat="1" applyFont="1" applyFill="1"/>
    <xf numFmtId="164" fontId="2" fillId="2" borderId="0" xfId="1" applyNumberFormat="1" applyFont="1" applyFill="1"/>
    <xf numFmtId="0" fontId="3" fillId="2" borderId="0" xfId="0" applyFont="1" applyFill="1" applyBorder="1"/>
    <xf numFmtId="0" fontId="3" fillId="2" borderId="5" xfId="0" applyFont="1" applyFill="1" applyBorder="1"/>
    <xf numFmtId="0" fontId="3" fillId="2" borderId="0" xfId="0" applyFont="1" applyFill="1"/>
    <xf numFmtId="0" fontId="4" fillId="2" borderId="0" xfId="0" applyFont="1" applyFill="1" applyBorder="1" applyAlignment="1">
      <alignment horizontal="center"/>
    </xf>
    <xf numFmtId="164" fontId="0" fillId="0" borderId="6" xfId="0" applyNumberFormat="1" applyBorder="1"/>
    <xf numFmtId="43" fontId="2" fillId="2" borderId="0" xfId="0" applyNumberFormat="1" applyFont="1" applyFill="1" applyBorder="1"/>
    <xf numFmtId="0" fontId="5" fillId="2" borderId="0" xfId="0" applyFont="1" applyFill="1" applyBorder="1" applyAlignment="1">
      <alignment horizontal="center"/>
    </xf>
    <xf numFmtId="0" fontId="2" fillId="2" borderId="7" xfId="0" applyFont="1" applyFill="1" applyBorder="1"/>
    <xf numFmtId="0" fontId="2" fillId="2" borderId="8" xfId="0" applyFont="1" applyFill="1" applyBorder="1"/>
    <xf numFmtId="165" fontId="5" fillId="2" borderId="8" xfId="1" applyNumberFormat="1" applyFont="1" applyFill="1" applyBorder="1"/>
    <xf numFmtId="164" fontId="5" fillId="2" borderId="8" xfId="1" applyNumberFormat="1" applyFont="1" applyFill="1" applyBorder="1"/>
    <xf numFmtId="166" fontId="5" fillId="2" borderId="8" xfId="0" applyNumberFormat="1" applyFont="1" applyFill="1" applyBorder="1"/>
    <xf numFmtId="166" fontId="5" fillId="2" borderId="9" xfId="0" applyNumberFormat="1" applyFont="1" applyFill="1" applyBorder="1"/>
    <xf numFmtId="166" fontId="5" fillId="2" borderId="0" xfId="0" applyNumberFormat="1"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left" wrapText="1"/>
    </xf>
    <xf numFmtId="0" fontId="7" fillId="2" borderId="0" xfId="0" applyFont="1" applyFill="1" applyBorder="1" applyAlignment="1">
      <alignment horizontal="left" wrapText="1"/>
    </xf>
    <xf numFmtId="0" fontId="6" fillId="2" borderId="0" xfId="0" applyFont="1" applyFill="1" applyBorder="1"/>
    <xf numFmtId="3" fontId="6" fillId="2" borderId="0" xfId="0" applyNumberFormat="1" applyFont="1" applyFill="1" applyBorder="1" applyAlignment="1"/>
    <xf numFmtId="0" fontId="7" fillId="2" borderId="0" xfId="0" applyFont="1" applyFill="1" applyBorder="1" applyAlignment="1"/>
    <xf numFmtId="166" fontId="6" fillId="2" borderId="0" xfId="0" applyNumberFormat="1" applyFont="1" applyFill="1" applyBorder="1"/>
    <xf numFmtId="3" fontId="6" fillId="2" borderId="0" xfId="0" quotePrefix="1" applyNumberFormat="1" applyFont="1" applyFill="1" applyBorder="1" applyAlignment="1"/>
    <xf numFmtId="166" fontId="8" fillId="2" borderId="0" xfId="0" quotePrefix="1" applyNumberFormat="1" applyFont="1" applyFill="1" applyBorder="1" applyAlignment="1"/>
    <xf numFmtId="3" fontId="8" fillId="2" borderId="0" xfId="0" applyNumberFormat="1" applyFont="1" applyFill="1" applyBorder="1" applyAlignment="1"/>
    <xf numFmtId="166" fontId="8" fillId="2" borderId="0" xfId="0" applyNumberFormat="1" applyFont="1" applyFill="1" applyBorder="1"/>
    <xf numFmtId="166" fontId="8" fillId="2" borderId="0" xfId="0" applyNumberFormat="1" applyFont="1" applyFill="1" applyBorder="1" applyAlignment="1"/>
    <xf numFmtId="166" fontId="6" fillId="2" borderId="0" xfId="0" applyNumberFormat="1" applyFont="1" applyFill="1" applyBorder="1" applyAlignment="1"/>
    <xf numFmtId="165" fontId="5" fillId="2" borderId="0" xfId="1" applyNumberFormat="1" applyFont="1" applyFill="1" applyBorder="1"/>
    <xf numFmtId="164" fontId="5" fillId="2" borderId="0" xfId="1" applyNumberFormat="1" applyFont="1" applyFill="1" applyBorder="1"/>
    <xf numFmtId="166" fontId="4" fillId="2" borderId="0" xfId="0" applyNumberFormat="1" applyFont="1" applyFill="1" applyBorder="1" applyAlignment="1">
      <alignment horizontal="right"/>
    </xf>
    <xf numFmtId="0" fontId="9" fillId="2" borderId="0" xfId="0" applyFont="1" applyFill="1" applyBorder="1" applyAlignment="1">
      <alignment horizontal="left"/>
    </xf>
    <xf numFmtId="0" fontId="4" fillId="2" borderId="0" xfId="0" applyFont="1" applyFill="1" applyBorder="1" applyAlignment="1">
      <alignment horizontal="left" wrapText="1"/>
    </xf>
    <xf numFmtId="167" fontId="4" fillId="2" borderId="2" xfId="1" applyNumberFormat="1" applyFont="1" applyFill="1" applyBorder="1"/>
    <xf numFmtId="0" fontId="4" fillId="2" borderId="2" xfId="0" applyFont="1" applyFill="1" applyBorder="1" applyAlignment="1">
      <alignment horizontal="center"/>
    </xf>
    <xf numFmtId="167" fontId="4" fillId="3" borderId="0" xfId="1" applyNumberFormat="1" applyFont="1" applyFill="1" applyBorder="1"/>
    <xf numFmtId="0" fontId="4" fillId="3" borderId="0" xfId="0" applyFont="1" applyFill="1" applyBorder="1" applyAlignment="1">
      <alignment horizontal="left"/>
    </xf>
    <xf numFmtId="167" fontId="4" fillId="2" borderId="0" xfId="1" applyNumberFormat="1" applyFont="1" applyFill="1" applyBorder="1"/>
    <xf numFmtId="0" fontId="4" fillId="2" borderId="0" xfId="0" applyFont="1" applyFill="1" applyBorder="1" applyAlignment="1">
      <alignment horizontal="left"/>
    </xf>
    <xf numFmtId="167" fontId="4" fillId="2" borderId="0" xfId="1" applyNumberFormat="1" applyFont="1" applyFill="1" applyBorder="1" applyAlignment="1">
      <alignment horizontal="center"/>
    </xf>
    <xf numFmtId="167" fontId="5" fillId="2" borderId="0" xfId="1" applyNumberFormat="1" applyFont="1" applyFill="1" applyBorder="1" applyAlignment="1">
      <alignment horizontal="center" vertical="top"/>
    </xf>
    <xf numFmtId="0" fontId="10" fillId="2" borderId="0" xfId="0" applyFont="1" applyFill="1" applyBorder="1"/>
    <xf numFmtId="0" fontId="4" fillId="2" borderId="0" xfId="0" applyFont="1" applyFill="1" applyBorder="1"/>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3" fontId="4" fillId="2" borderId="11"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1" fontId="4" fillId="2" borderId="17" xfId="0" applyNumberFormat="1" applyFont="1" applyFill="1" applyBorder="1" applyAlignment="1">
      <alignment horizontal="center" vertical="center"/>
    </xf>
    <xf numFmtId="166" fontId="12" fillId="2" borderId="2" xfId="0" applyNumberFormat="1" applyFont="1" applyFill="1" applyBorder="1" applyAlignment="1">
      <alignment horizontal="right"/>
    </xf>
    <xf numFmtId="0" fontId="4" fillId="2" borderId="2" xfId="0" applyFont="1" applyFill="1" applyBorder="1" applyAlignment="1">
      <alignment horizontal="left" wrapText="1"/>
    </xf>
    <xf numFmtId="166" fontId="12" fillId="2" borderId="0" xfId="0" applyNumberFormat="1" applyFont="1" applyFill="1" applyBorder="1" applyAlignment="1">
      <alignment horizontal="right"/>
    </xf>
    <xf numFmtId="164" fontId="12" fillId="3" borderId="0" xfId="0" applyNumberFormat="1" applyFont="1" applyFill="1" applyBorder="1"/>
    <xf numFmtId="164" fontId="13" fillId="3" borderId="0" xfId="0" applyNumberFormat="1" applyFont="1" applyFill="1" applyBorder="1"/>
    <xf numFmtId="166" fontId="13" fillId="3" borderId="0" xfId="0" applyNumberFormat="1" applyFont="1" applyFill="1" applyBorder="1"/>
    <xf numFmtId="164" fontId="13" fillId="3" borderId="0" xfId="0" applyNumberFormat="1" applyFont="1" applyFill="1" applyBorder="1" applyAlignment="1">
      <alignment horizontal="right"/>
    </xf>
    <xf numFmtId="164" fontId="12" fillId="2" borderId="0" xfId="0" applyNumberFormat="1" applyFont="1" applyFill="1" applyBorder="1"/>
    <xf numFmtId="164" fontId="13" fillId="2" borderId="0" xfId="0" applyNumberFormat="1" applyFont="1" applyFill="1" applyBorder="1"/>
    <xf numFmtId="166" fontId="13" fillId="2" borderId="0" xfId="0" applyNumberFormat="1" applyFont="1" applyFill="1" applyBorder="1"/>
    <xf numFmtId="164" fontId="13" fillId="2" borderId="0" xfId="0" applyNumberFormat="1" applyFont="1" applyFill="1" applyBorder="1" applyAlignment="1">
      <alignment horizontal="right"/>
    </xf>
    <xf numFmtId="168" fontId="5" fillId="2" borderId="0" xfId="1" applyNumberFormat="1" applyFont="1" applyFill="1" applyBorder="1"/>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12" fillId="2" borderId="0" xfId="0" applyNumberFormat="1" applyFont="1" applyFill="1" applyBorder="1" applyAlignment="1">
      <alignment horizontal="right"/>
    </xf>
    <xf numFmtId="3" fontId="4" fillId="2" borderId="10"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3" fontId="4" fillId="2" borderId="22" xfId="0" applyNumberFormat="1" applyFont="1" applyFill="1" applyBorder="1" applyAlignment="1">
      <alignment horizontal="center" vertical="center"/>
    </xf>
    <xf numFmtId="0" fontId="4" fillId="2" borderId="22" xfId="0" applyFont="1" applyFill="1" applyBorder="1" applyAlignment="1">
      <alignment horizontal="center" vertical="center"/>
    </xf>
    <xf numFmtId="1" fontId="4" fillId="2" borderId="20" xfId="0" applyNumberFormat="1" applyFont="1" applyFill="1" applyBorder="1" applyAlignment="1">
      <alignment horizontal="center" vertical="center"/>
    </xf>
    <xf numFmtId="1" fontId="4" fillId="2" borderId="23" xfId="0" applyNumberFormat="1" applyFont="1" applyFill="1" applyBorder="1" applyAlignment="1">
      <alignment horizontal="center" vertical="center"/>
    </xf>
    <xf numFmtId="169" fontId="2" fillId="2" borderId="0" xfId="0" applyNumberFormat="1" applyFont="1" applyFill="1"/>
    <xf numFmtId="0" fontId="14" fillId="2" borderId="0" xfId="0" applyFont="1" applyFill="1" applyBorder="1"/>
    <xf numFmtId="170" fontId="5" fillId="2" borderId="0" xfId="0" applyNumberFormat="1" applyFont="1" applyFill="1" applyBorder="1" applyAlignment="1">
      <alignment horizontal="left"/>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Q4  2011</a:t>
            </a:r>
          </a:p>
        </c:rich>
      </c:tx>
      <c:layout>
        <c:manualLayout>
          <c:xMode val="edge"/>
          <c:yMode val="edge"/>
          <c:x val="0.28066549893321546"/>
          <c:y val="0.80707395498392287"/>
        </c:manualLayout>
      </c:layout>
      <c:overlay val="0"/>
      <c:spPr>
        <a:noFill/>
        <a:ln w="3175">
          <a:solidFill>
            <a:srgbClr val="000000"/>
          </a:solidFill>
          <a:prstDash val="solid"/>
        </a:ln>
      </c:spPr>
    </c:title>
    <c:autoTitleDeleted val="0"/>
    <c:view3D>
      <c:rotX val="15"/>
      <c:rotY val="250"/>
      <c:rAngAx val="0"/>
      <c:perspective val="0"/>
    </c:view3D>
    <c:floor>
      <c:thickness val="0"/>
    </c:floor>
    <c:sideWall>
      <c:thickness val="0"/>
    </c:sideWall>
    <c:backWall>
      <c:thickness val="0"/>
    </c:backWall>
    <c:plotArea>
      <c:layout>
        <c:manualLayout>
          <c:layoutTarget val="inner"/>
          <c:xMode val="edge"/>
          <c:yMode val="edge"/>
          <c:x val="5.4054108926419694E-2"/>
          <c:y val="0.28295819935691319"/>
          <c:w val="0.67567636158024624"/>
          <c:h val="0.41479099678456594"/>
        </c:manualLayout>
      </c:layout>
      <c:pie3DChart>
        <c:varyColors val="1"/>
        <c:ser>
          <c:idx val="0"/>
          <c:order val="0"/>
          <c:spPr>
            <a:pattFill prst="pct90">
              <a:fgClr>
                <a:srgbClr val="FFC000"/>
              </a:fgClr>
              <a:bgClr>
                <a:srgbClr val="000000"/>
              </a:bgClr>
            </a:pattFill>
            <a:ln w="12700">
              <a:solidFill>
                <a:srgbClr val="000000"/>
              </a:solidFill>
              <a:prstDash val="solid"/>
            </a:ln>
          </c:spPr>
          <c:explosion val="13"/>
          <c:dPt>
            <c:idx val="0"/>
            <c:bubble3D val="0"/>
            <c:spPr>
              <a:solidFill>
                <a:srgbClr val="FFE181"/>
              </a:solidFill>
              <a:ln w="12700">
                <a:solidFill>
                  <a:srgbClr val="000000"/>
                </a:solidFill>
                <a:prstDash val="solid"/>
              </a:ln>
            </c:spPr>
          </c:dPt>
          <c:dPt>
            <c:idx val="1"/>
            <c:bubble3D val="0"/>
          </c:dPt>
          <c:dLbls>
            <c:dLbl>
              <c:idx val="0"/>
              <c:layout>
                <c:manualLayout>
                  <c:x val="6.0291121494852745E-2"/>
                  <c:y val="-0.16601800980665199"/>
                </c:manualLayout>
              </c:layout>
              <c:dLblPos val="bestFit"/>
              <c:showLegendKey val="0"/>
              <c:showVal val="0"/>
              <c:showCatName val="1"/>
              <c:showSerName val="0"/>
              <c:showPercent val="1"/>
              <c:showBubbleSize val="0"/>
            </c:dLbl>
            <c:dLbl>
              <c:idx val="1"/>
              <c:layout>
                <c:manualLayout>
                  <c:x val="-0.10016931588074675"/>
                  <c:y val="0.16898296073119481"/>
                </c:manualLayout>
              </c:layout>
              <c:dLblPos val="bestFit"/>
              <c:showLegendKey val="0"/>
              <c:showVal val="0"/>
              <c:showCatName val="1"/>
              <c:showSerName val="0"/>
              <c:showPercent val="1"/>
              <c:showBubbleSize val="0"/>
            </c:dLbl>
            <c:numFmt formatCode="0.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'6a'!$O$61:$P$61</c:f>
              <c:strCache>
                <c:ptCount val="2"/>
                <c:pt idx="0">
                  <c:v>Filipino</c:v>
                </c:pt>
                <c:pt idx="1">
                  <c:v>Foreign</c:v>
                </c:pt>
              </c:strCache>
            </c:strRef>
          </c:cat>
          <c:val>
            <c:numRef>
              <c:f>'6a'!$O$63:$P$63</c:f>
              <c:numCache>
                <c:formatCode>_(* #,##0.0_);_(* \(#,##0.0\);_(* "-"??_);_(@_)</c:formatCode>
                <c:ptCount val="2"/>
                <c:pt idx="0">
                  <c:v>61.69624444238886</c:v>
                </c:pt>
                <c:pt idx="1">
                  <c:v>165.82473721995325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n-US"/>
              <a:t>Total Approved Investments
Sem1 2008 and Sem1 2009</a:t>
            </a:r>
          </a:p>
        </c:rich>
      </c:tx>
      <c:layout/>
      <c:overlay val="0"/>
      <c:spPr>
        <a:noFill/>
        <a:ln w="25400">
          <a:noFill/>
        </a:ln>
      </c:spPr>
    </c:title>
    <c:autoTitleDeleted val="0"/>
    <c:plotArea>
      <c:layout/>
      <c:barChart>
        <c:barDir val="col"/>
        <c:grouping val="stacked"/>
        <c:varyColors val="0"/>
        <c:ser>
          <c:idx val="0"/>
          <c:order val="0"/>
          <c:tx>
            <c:strRef>
              <c:f>'6a'!#REF!</c:f>
              <c:strCache>
                <c:ptCount val="1"/>
                <c:pt idx="0">
                  <c:v>#REF!</c:v>
                </c:pt>
              </c:strCache>
            </c:strRef>
          </c:tx>
          <c:spPr>
            <a:solidFill>
              <a:srgbClr val="9999FF"/>
            </a:solid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'6a'!#REF!</c:f>
              <c:numCache>
                <c:formatCode>General</c:formatCode>
                <c:ptCount val="1"/>
                <c:pt idx="0">
                  <c:v>1</c:v>
                </c:pt>
              </c:numCache>
            </c:numRef>
          </c:cat>
          <c:val>
            <c:numRef>
              <c:f>'6a'!#REF!</c:f>
              <c:numCache>
                <c:formatCode>General</c:formatCode>
                <c:ptCount val="1"/>
                <c:pt idx="0">
                  <c:v>1</c:v>
                </c:pt>
              </c:numCache>
            </c:numRef>
          </c:val>
        </c:ser>
        <c:ser>
          <c:idx val="1"/>
          <c:order val="1"/>
          <c:tx>
            <c:strRef>
              <c:f>'6a'!#REF!</c:f>
              <c:strCache>
                <c:ptCount val="1"/>
                <c:pt idx="0">
                  <c:v>#REF!</c:v>
                </c:pt>
              </c:strCache>
            </c:strRef>
          </c:tx>
          <c:spPr>
            <a:solidFill>
              <a:srgbClr val="993366"/>
            </a:solid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'6a'!#REF!</c:f>
              <c:numCache>
                <c:formatCode>General</c:formatCode>
                <c:ptCount val="1"/>
                <c:pt idx="0">
                  <c:v>1</c:v>
                </c:pt>
              </c:numCache>
            </c:numRef>
          </c:cat>
          <c:val>
            <c:numRef>
              <c:f>'6a'!#REF!</c:f>
              <c:numCache>
                <c:formatCode>General</c:formatCode>
                <c:ptCount val="1"/>
                <c:pt idx="0">
                  <c:v>1</c:v>
                </c:pt>
              </c:numCache>
            </c:numRef>
          </c:val>
        </c:ser>
        <c:dLbls>
          <c:showLegendKey val="0"/>
          <c:showVal val="0"/>
          <c:showCatName val="0"/>
          <c:showSerName val="0"/>
          <c:showPercent val="0"/>
          <c:showBubbleSize val="0"/>
        </c:dLbls>
        <c:gapWidth val="150"/>
        <c:overlap val="100"/>
        <c:axId val="143487744"/>
        <c:axId val="143561088"/>
      </c:barChart>
      <c:catAx>
        <c:axId val="143487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143561088"/>
        <c:crosses val="autoZero"/>
        <c:auto val="1"/>
        <c:lblAlgn val="ctr"/>
        <c:lblOffset val="100"/>
        <c:tickLblSkip val="1"/>
        <c:tickMarkSkip val="1"/>
        <c:noMultiLvlLbl val="0"/>
      </c:catAx>
      <c:valAx>
        <c:axId val="143561088"/>
        <c:scaling>
          <c:orientation val="minMax"/>
        </c:scaling>
        <c:delete val="0"/>
        <c:axPos val="l"/>
        <c:title>
          <c:tx>
            <c:rich>
              <a:bodyPr/>
              <a:lstStyle/>
              <a:p>
                <a:pPr>
                  <a:defRPr sz="275" b="1" i="0" u="none" strike="noStrike" baseline="0">
                    <a:solidFill>
                      <a:srgbClr val="000000"/>
                    </a:solidFill>
                    <a:latin typeface="Arial"/>
                    <a:ea typeface="Arial"/>
                    <a:cs typeface="Arial"/>
                  </a:defRPr>
                </a:pPr>
                <a:r>
                  <a:rPr lang="en-US"/>
                  <a:t>in billion pesos</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143487744"/>
        <c:crosses val="autoZero"/>
        <c:crossBetween val="between"/>
      </c:valAx>
      <c:spPr>
        <a:noFill/>
        <a:ln w="25400">
          <a:noFill/>
        </a:ln>
      </c:spPr>
    </c:plotArea>
    <c:legend>
      <c:legendPos val="r"/>
      <c:layout/>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Q4 2010</a:t>
            </a:r>
          </a:p>
        </c:rich>
      </c:tx>
      <c:layout>
        <c:manualLayout>
          <c:xMode val="edge"/>
          <c:yMode val="edge"/>
          <c:x val="0.36898395721925131"/>
          <c:y val="0.71987073277078151"/>
        </c:manualLayout>
      </c:layout>
      <c:overlay val="0"/>
      <c:spPr>
        <a:noFill/>
        <a:ln w="3175">
          <a:solidFill>
            <a:srgbClr val="000000"/>
          </a:solidFill>
          <a:prstDash val="solid"/>
        </a:ln>
      </c:spPr>
    </c:title>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10160427807486631"/>
          <c:y val="0.17915337940467765"/>
          <c:w val="0.8796791443850267"/>
          <c:h val="0.42345344222923809"/>
        </c:manualLayout>
      </c:layout>
      <c:pie3DChart>
        <c:varyColors val="1"/>
        <c:ser>
          <c:idx val="0"/>
          <c:order val="0"/>
          <c:spPr>
            <a:pattFill prst="solidDmnd">
              <a:fgClr>
                <a:srgbClr val="FFCC00"/>
              </a:fgClr>
              <a:bgClr>
                <a:srgbClr val="FFFFFF"/>
              </a:bgClr>
            </a:pattFill>
            <a:ln w="12700">
              <a:solidFill>
                <a:srgbClr val="000000"/>
              </a:solidFill>
              <a:prstDash val="solid"/>
            </a:ln>
          </c:spPr>
          <c:explosion val="15"/>
          <c:dPt>
            <c:idx val="0"/>
            <c:bubble3D val="0"/>
            <c:spPr>
              <a:pattFill prst="smCheck">
                <a:fgClr>
                  <a:srgbClr val="99CCFF"/>
                </a:fgClr>
                <a:bgClr>
                  <a:srgbClr val="FFFFFF"/>
                </a:bgClr>
              </a:pattFill>
              <a:ln w="12700">
                <a:solidFill>
                  <a:srgbClr val="000000"/>
                </a:solidFill>
                <a:prstDash val="solid"/>
              </a:ln>
            </c:spPr>
          </c:dPt>
          <c:dPt>
            <c:idx val="1"/>
            <c:bubble3D val="0"/>
            <c:spPr>
              <a:pattFill prst="pct5">
                <a:fgClr>
                  <a:srgbClr val="FFFFFF"/>
                </a:fgClr>
                <a:bgClr>
                  <a:srgbClr val="0000FF"/>
                </a:bgClr>
              </a:pattFill>
              <a:ln w="12700">
                <a:solidFill>
                  <a:srgbClr val="000000"/>
                </a:solidFill>
                <a:prstDash val="solid"/>
              </a:ln>
            </c:spPr>
          </c:dPt>
          <c:dLbls>
            <c:dLbl>
              <c:idx val="0"/>
              <c:layout>
                <c:manualLayout>
                  <c:x val="7.8524008028408292E-3"/>
                  <c:y val="-0.11959640002972866"/>
                </c:manualLayout>
              </c:layout>
              <c:dLblPos val="bestFit"/>
              <c:showLegendKey val="0"/>
              <c:showVal val="0"/>
              <c:showCatName val="1"/>
              <c:showSerName val="0"/>
              <c:showPercent val="1"/>
              <c:showBubbleSize val="0"/>
            </c:dLbl>
            <c:dLbl>
              <c:idx val="1"/>
              <c:layout>
                <c:manualLayout>
                  <c:x val="-7.2780608306314609E-2"/>
                  <c:y val="0.18101076409212558"/>
                </c:manualLayout>
              </c:layout>
              <c:dLblPos val="bestFit"/>
              <c:showLegendKey val="0"/>
              <c:showVal val="0"/>
              <c:showCatName val="1"/>
              <c:showSerName val="0"/>
              <c:showPercent val="1"/>
              <c:showBubbleSize val="0"/>
            </c:dLbl>
            <c:numFmt formatCode="0.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'6a'!$O$61:$P$61</c:f>
              <c:strCache>
                <c:ptCount val="2"/>
                <c:pt idx="0">
                  <c:v>Filipino</c:v>
                </c:pt>
                <c:pt idx="1">
                  <c:v>Foreign</c:v>
                </c:pt>
              </c:strCache>
            </c:strRef>
          </c:cat>
          <c:val>
            <c:numRef>
              <c:f>'6a'!$O$62:$P$62</c:f>
              <c:numCache>
                <c:formatCode>_(* #,##0.0_);_(* \(#,##0.0\);_(* "-"??_);_(@_)</c:formatCode>
                <c:ptCount val="2"/>
                <c:pt idx="0">
                  <c:v>105.78321428845555</c:v>
                </c:pt>
                <c:pt idx="1">
                  <c:v>116.63104509495726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285750</xdr:colOff>
      <xdr:row>58</xdr:row>
      <xdr:rowOff>152400</xdr:rowOff>
    </xdr:from>
    <xdr:to>
      <xdr:col>12</xdr:col>
      <xdr:colOff>333375</xdr:colOff>
      <xdr:row>78</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914400</xdr:colOff>
      <xdr:row>73</xdr:row>
      <xdr:rowOff>0</xdr:rowOff>
    </xdr:from>
    <xdr:to>
      <xdr:col>4</xdr:col>
      <xdr:colOff>619125</xdr:colOff>
      <xdr:row>73</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495300</xdr:colOff>
      <xdr:row>60</xdr:row>
      <xdr:rowOff>123825</xdr:rowOff>
    </xdr:from>
    <xdr:to>
      <xdr:col>6</xdr:col>
      <xdr:colOff>266700</xdr:colOff>
      <xdr:row>80</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72</xdr:row>
      <xdr:rowOff>66675</xdr:rowOff>
    </xdr:from>
    <xdr:to>
      <xdr:col>5</xdr:col>
      <xdr:colOff>200025</xdr:colOff>
      <xdr:row>73</xdr:row>
      <xdr:rowOff>76200</xdr:rowOff>
    </xdr:to>
    <xdr:sp macro="" textlink="">
      <xdr:nvSpPr>
        <xdr:cNvPr id="5" name="Text Box 9"/>
        <xdr:cNvSpPr txBox="1">
          <a:spLocks noChangeArrowheads="1"/>
        </xdr:cNvSpPr>
      </xdr:nvSpPr>
      <xdr:spPr bwMode="auto">
        <a:xfrm flipH="1">
          <a:off x="1190625" y="11620500"/>
          <a:ext cx="196215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695325</xdr:colOff>
      <xdr:row>72</xdr:row>
      <xdr:rowOff>76200</xdr:rowOff>
    </xdr:from>
    <xdr:to>
      <xdr:col>1</xdr:col>
      <xdr:colOff>762000</xdr:colOff>
      <xdr:row>73</xdr:row>
      <xdr:rowOff>95250</xdr:rowOff>
    </xdr:to>
    <xdr:sp macro="" textlink="">
      <xdr:nvSpPr>
        <xdr:cNvPr id="6" name="Text Box 9"/>
        <xdr:cNvSpPr txBox="1">
          <a:spLocks noChangeArrowheads="1"/>
        </xdr:cNvSpPr>
      </xdr:nvSpPr>
      <xdr:spPr bwMode="auto">
        <a:xfrm flipH="1">
          <a:off x="590550" y="11630025"/>
          <a:ext cx="5905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
    </sheetNames>
    <sheetDataSet>
      <sheetData sheetId="0">
        <row r="3">
          <cell r="A3" t="str">
            <v>First Quarter 2010 to Fourth Quarter 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abSelected="1" view="pageBreakPreview" topLeftCell="A37" zoomScale="80" zoomScaleNormal="65" zoomScaleSheetLayoutView="100" workbookViewId="0">
      <selection activeCell="L49" sqref="L49"/>
    </sheetView>
  </sheetViews>
  <sheetFormatPr defaultColWidth="8.85546875" defaultRowHeight="12.75" x14ac:dyDescent="0.2"/>
  <cols>
    <col min="1" max="1" width="12" style="1" customWidth="1"/>
    <col min="2" max="2" width="11.7109375" style="1" customWidth="1"/>
    <col min="3" max="3" width="10.42578125" style="1" customWidth="1"/>
    <col min="4" max="4" width="11.85546875" style="1" customWidth="1"/>
    <col min="5" max="5" width="11.5703125" style="1" customWidth="1"/>
    <col min="6" max="6" width="11.28515625" style="1" customWidth="1"/>
    <col min="7" max="7" width="11.5703125" style="1" customWidth="1"/>
    <col min="8" max="8" width="11.5703125" style="1" bestFit="1" customWidth="1"/>
    <col min="9" max="9" width="10.28515625" style="1" customWidth="1"/>
    <col min="10" max="10" width="11.5703125" style="1" bestFit="1" customWidth="1"/>
    <col min="11" max="11" width="11.28515625" style="1" customWidth="1"/>
    <col min="12" max="12" width="11.7109375" style="1" customWidth="1"/>
    <col min="13" max="13" width="11.42578125" style="1" customWidth="1"/>
    <col min="14" max="14" width="8.85546875" style="1" customWidth="1"/>
    <col min="15" max="15" width="13.5703125" style="1" customWidth="1"/>
    <col min="16" max="16" width="14.42578125" style="1" customWidth="1"/>
    <col min="17" max="17" width="13.5703125" style="1" customWidth="1"/>
    <col min="18" max="18" width="10.28515625" style="1" bestFit="1" customWidth="1"/>
    <col min="19" max="16384" width="8.85546875" style="1"/>
  </cols>
  <sheetData>
    <row r="1" spans="1:16" x14ac:dyDescent="0.2">
      <c r="A1" s="25" t="s">
        <v>35</v>
      </c>
      <c r="B1" s="5"/>
      <c r="C1" s="5"/>
      <c r="D1" s="5"/>
      <c r="E1" s="5"/>
      <c r="F1" s="5"/>
      <c r="G1" s="5"/>
      <c r="H1" s="5"/>
      <c r="I1" s="5"/>
    </row>
    <row r="2" spans="1:16" x14ac:dyDescent="0.2">
      <c r="A2" s="25" t="s">
        <v>34</v>
      </c>
      <c r="B2" s="5"/>
      <c r="C2" s="5"/>
      <c r="D2" s="5"/>
      <c r="E2" s="5"/>
      <c r="F2" s="5"/>
      <c r="G2" s="5"/>
      <c r="H2" s="5"/>
      <c r="I2" s="5"/>
      <c r="N2" s="1" t="s">
        <v>15</v>
      </c>
      <c r="O2" s="1">
        <v>2010</v>
      </c>
      <c r="P2" s="1">
        <v>2011</v>
      </c>
    </row>
    <row r="3" spans="1:16" x14ac:dyDescent="0.2">
      <c r="A3" s="89" t="str">
        <f>'[1]1b'!A3</f>
        <v>First Quarter 2010 to Fourth Quarter 2011</v>
      </c>
      <c r="B3" s="5"/>
      <c r="C3" s="5"/>
      <c r="D3" s="5"/>
      <c r="E3" s="5"/>
      <c r="F3" s="5"/>
      <c r="G3" s="5"/>
      <c r="H3" s="5"/>
      <c r="I3" s="5"/>
      <c r="N3" s="1" t="s">
        <v>4</v>
      </c>
      <c r="O3" s="87">
        <v>193.72165698306</v>
      </c>
      <c r="P3" s="87">
        <v>146.89120295090007</v>
      </c>
    </row>
    <row r="4" spans="1:16" x14ac:dyDescent="0.2">
      <c r="A4" s="88" t="s">
        <v>33</v>
      </c>
      <c r="B4" s="5"/>
      <c r="C4" s="5"/>
      <c r="D4" s="5"/>
      <c r="E4" s="5"/>
      <c r="F4" s="5"/>
      <c r="G4" s="5"/>
      <c r="H4" s="5"/>
      <c r="I4" s="5"/>
      <c r="N4" s="1" t="s">
        <v>3</v>
      </c>
      <c r="O4" s="87">
        <v>83.47499991474001</v>
      </c>
      <c r="P4" s="87">
        <v>19511.106857320003</v>
      </c>
    </row>
    <row r="5" spans="1:16" ht="7.15" customHeight="1" thickBot="1" x14ac:dyDescent="0.25">
      <c r="A5" s="5"/>
      <c r="B5" s="5"/>
      <c r="C5" s="5"/>
      <c r="D5" s="5"/>
      <c r="E5" s="5"/>
      <c r="F5" s="5"/>
      <c r="G5" s="5"/>
      <c r="H5" s="5"/>
      <c r="I5" s="5"/>
    </row>
    <row r="6" spans="1:16" ht="13.9" customHeight="1" x14ac:dyDescent="0.2">
      <c r="A6" s="64"/>
      <c r="B6" s="86">
        <v>2010</v>
      </c>
      <c r="C6" s="86"/>
      <c r="D6" s="86"/>
      <c r="E6" s="86"/>
      <c r="F6" s="86"/>
      <c r="G6" s="86"/>
      <c r="H6" s="86"/>
      <c r="I6" s="86"/>
      <c r="J6" s="86"/>
      <c r="K6" s="86"/>
      <c r="L6" s="86"/>
      <c r="M6" s="85"/>
    </row>
    <row r="7" spans="1:16" ht="15" x14ac:dyDescent="0.2">
      <c r="A7" s="61" t="s">
        <v>23</v>
      </c>
      <c r="B7" s="84" t="s">
        <v>32</v>
      </c>
      <c r="C7" s="84"/>
      <c r="D7" s="84"/>
      <c r="E7" s="83" t="s">
        <v>30</v>
      </c>
      <c r="F7" s="83"/>
      <c r="G7" s="83"/>
      <c r="H7" s="83" t="s">
        <v>29</v>
      </c>
      <c r="I7" s="83"/>
      <c r="J7" s="83"/>
      <c r="K7" s="83" t="s">
        <v>28</v>
      </c>
      <c r="L7" s="83"/>
      <c r="M7" s="82"/>
    </row>
    <row r="8" spans="1:16" ht="18" thickBot="1" x14ac:dyDescent="0.25">
      <c r="A8" s="58"/>
      <c r="B8" s="57" t="s">
        <v>21</v>
      </c>
      <c r="C8" s="56" t="s">
        <v>3</v>
      </c>
      <c r="D8" s="56" t="s">
        <v>14</v>
      </c>
      <c r="E8" s="57" t="s">
        <v>21</v>
      </c>
      <c r="F8" s="56" t="s">
        <v>3</v>
      </c>
      <c r="G8" s="56" t="s">
        <v>14</v>
      </c>
      <c r="H8" s="57" t="s">
        <v>21</v>
      </c>
      <c r="I8" s="56" t="s">
        <v>3</v>
      </c>
      <c r="J8" s="56" t="s">
        <v>14</v>
      </c>
      <c r="K8" s="57" t="s">
        <v>21</v>
      </c>
      <c r="L8" s="56" t="s">
        <v>3</v>
      </c>
      <c r="M8" s="81" t="s">
        <v>14</v>
      </c>
    </row>
    <row r="9" spans="1:16" ht="7.9" customHeight="1" x14ac:dyDescent="0.25">
      <c r="A9" s="54"/>
      <c r="B9" s="53"/>
      <c r="C9" s="53"/>
      <c r="D9" s="53"/>
      <c r="E9" s="53"/>
      <c r="F9" s="53"/>
      <c r="G9" s="53"/>
      <c r="H9" s="53"/>
      <c r="I9" s="53"/>
      <c r="J9" s="53"/>
      <c r="K9" s="53"/>
      <c r="L9" s="53"/>
      <c r="M9" s="53"/>
    </row>
    <row r="10" spans="1:16" ht="15" x14ac:dyDescent="0.25">
      <c r="A10" s="50" t="s">
        <v>20</v>
      </c>
      <c r="B10" s="75">
        <v>0</v>
      </c>
      <c r="C10" s="73">
        <v>0</v>
      </c>
      <c r="D10" s="72">
        <f>SUM(B10:C10)</f>
        <v>0</v>
      </c>
      <c r="E10" s="75">
        <v>0</v>
      </c>
      <c r="F10" s="73">
        <v>0</v>
      </c>
      <c r="G10" s="72">
        <f>SUM(E10:F10)</f>
        <v>0</v>
      </c>
      <c r="H10" s="75">
        <v>0</v>
      </c>
      <c r="I10" s="73">
        <v>0</v>
      </c>
      <c r="J10" s="72">
        <f>SUM(H10:I10)</f>
        <v>0</v>
      </c>
      <c r="K10" s="75">
        <v>5</v>
      </c>
      <c r="L10" s="73">
        <v>0</v>
      </c>
      <c r="M10" s="72">
        <f>SUM(K10:L10)</f>
        <v>5</v>
      </c>
    </row>
    <row r="11" spans="1:16" ht="15" x14ac:dyDescent="0.25">
      <c r="A11" s="48" t="s">
        <v>19</v>
      </c>
      <c r="B11" s="71">
        <v>34745.4583575</v>
      </c>
      <c r="C11" s="69">
        <v>1459.7662055000001</v>
      </c>
      <c r="D11" s="68">
        <f>SUM(B11:C11)</f>
        <v>36205.224562999996</v>
      </c>
      <c r="E11" s="71">
        <v>131704.84164559998</v>
      </c>
      <c r="F11" s="69">
        <v>2030.8973543999996</v>
      </c>
      <c r="G11" s="68">
        <f>SUM(E11:F11)</f>
        <v>133735.73899999997</v>
      </c>
      <c r="H11" s="71">
        <v>26853.008431959992</v>
      </c>
      <c r="I11" s="69">
        <v>9095.3866730400005</v>
      </c>
      <c r="J11" s="68">
        <f>SUM(H11:I11)</f>
        <v>35948.395104999989</v>
      </c>
      <c r="K11" s="71">
        <v>86467.695363295701</v>
      </c>
      <c r="L11" s="69">
        <v>9742.495787664302</v>
      </c>
      <c r="M11" s="68">
        <f>SUM(K11:L11)</f>
        <v>96210.191150960003</v>
      </c>
    </row>
    <row r="12" spans="1:16" ht="15" x14ac:dyDescent="0.25">
      <c r="A12" s="50" t="s">
        <v>18</v>
      </c>
      <c r="B12" s="75">
        <v>0</v>
      </c>
      <c r="C12" s="73">
        <v>0</v>
      </c>
      <c r="D12" s="72">
        <f>SUM(B12:C12)</f>
        <v>0</v>
      </c>
      <c r="E12" s="75">
        <v>0</v>
      </c>
      <c r="F12" s="73">
        <v>0</v>
      </c>
      <c r="G12" s="72">
        <f>SUM(E12:F12)</f>
        <v>0</v>
      </c>
      <c r="H12" s="75">
        <v>87.88</v>
      </c>
      <c r="I12" s="73">
        <v>0</v>
      </c>
      <c r="J12" s="72">
        <f>SUM(H12:I12)</f>
        <v>87.88</v>
      </c>
      <c r="K12" s="75">
        <v>0</v>
      </c>
      <c r="L12" s="73">
        <v>0</v>
      </c>
      <c r="M12" s="72">
        <f>SUM(K12:L12)</f>
        <v>0</v>
      </c>
    </row>
    <row r="13" spans="1:16" ht="15" x14ac:dyDescent="0.25">
      <c r="A13" s="48" t="s">
        <v>17</v>
      </c>
      <c r="B13" s="71">
        <v>143.79932500000001</v>
      </c>
      <c r="C13" s="69">
        <v>23121.601310000002</v>
      </c>
      <c r="D13" s="68">
        <f>SUM(B13:C13)</f>
        <v>23265.400635000002</v>
      </c>
      <c r="E13" s="71">
        <v>12.237552959999999</v>
      </c>
      <c r="F13" s="69">
        <v>898.65446684000005</v>
      </c>
      <c r="G13" s="68">
        <f>SUM(E13:F13)</f>
        <v>910.89201980000007</v>
      </c>
      <c r="H13" s="71">
        <v>23.374718339999998</v>
      </c>
      <c r="I13" s="69">
        <v>173.13609</v>
      </c>
      <c r="J13" s="68">
        <f>SUM(H13:I13)</f>
        <v>196.51080833999998</v>
      </c>
      <c r="K13" s="71">
        <v>90.839773870000002</v>
      </c>
      <c r="L13" s="69">
        <v>2056.4347400000006</v>
      </c>
      <c r="M13" s="68">
        <f>SUM(K13:L13)</f>
        <v>2147.2745138700006</v>
      </c>
    </row>
    <row r="14" spans="1:16" ht="15" x14ac:dyDescent="0.25">
      <c r="A14" s="50" t="s">
        <v>16</v>
      </c>
      <c r="B14" s="75">
        <v>7692.4448708875216</v>
      </c>
      <c r="C14" s="73">
        <v>21161.313118212489</v>
      </c>
      <c r="D14" s="72">
        <f>SUM(B14:C14)</f>
        <v>28853.75798910001</v>
      </c>
      <c r="E14" s="75">
        <v>25798.852478209541</v>
      </c>
      <c r="F14" s="73">
        <v>6643.8195217904531</v>
      </c>
      <c r="G14" s="72">
        <f>SUM(E14:F14)</f>
        <v>32442.671999999995</v>
      </c>
      <c r="H14" s="75">
        <v>9709.9341531747577</v>
      </c>
      <c r="I14" s="73">
        <v>9613.6038468252391</v>
      </c>
      <c r="J14" s="72">
        <f>SUM(H14:I14)</f>
        <v>19323.537999999997</v>
      </c>
      <c r="K14" s="75">
        <v>19025.957494306786</v>
      </c>
      <c r="L14" s="73">
        <v>104748.63956737821</v>
      </c>
      <c r="M14" s="72">
        <f>SUM(K14:L14)</f>
        <v>123774.597061685</v>
      </c>
    </row>
    <row r="15" spans="1:16" ht="15" x14ac:dyDescent="0.25">
      <c r="A15" s="48" t="s">
        <v>15</v>
      </c>
      <c r="B15" s="71">
        <v>2485.0129597854398</v>
      </c>
      <c r="C15" s="69">
        <v>949.52610737855991</v>
      </c>
      <c r="D15" s="68">
        <f>SUM(B15:C15)</f>
        <v>3434.5390671639998</v>
      </c>
      <c r="E15" s="71">
        <v>1333.6604174648</v>
      </c>
      <c r="F15" s="69">
        <v>4199.7263751334003</v>
      </c>
      <c r="G15" s="68">
        <f>SUM(E15:F15)</f>
        <v>5533.3867925982004</v>
      </c>
      <c r="H15" s="71">
        <v>258.62940924243753</v>
      </c>
      <c r="I15" s="69">
        <v>85.014698818162501</v>
      </c>
      <c r="J15" s="68">
        <f>SUM(H15:I15)</f>
        <v>343.64410806060005</v>
      </c>
      <c r="K15" s="71">
        <v>193.72165698306</v>
      </c>
      <c r="L15" s="69">
        <v>83.47499991474001</v>
      </c>
      <c r="M15" s="68">
        <f>SUM(K15:L15)</f>
        <v>277.19665689780004</v>
      </c>
    </row>
    <row r="16" spans="1:16" ht="15" x14ac:dyDescent="0.25">
      <c r="A16" s="14" t="s">
        <v>14</v>
      </c>
      <c r="B16" s="80">
        <f>SUM(B10:B15)</f>
        <v>45066.71551317296</v>
      </c>
      <c r="C16" s="80">
        <f>SUM(C10:C15)</f>
        <v>46692.206741091046</v>
      </c>
      <c r="D16" s="80">
        <f>SUM(D10:D15)</f>
        <v>91758.922254264005</v>
      </c>
      <c r="E16" s="80">
        <f>SUM(E10:E15)</f>
        <v>158849.59209423431</v>
      </c>
      <c r="F16" s="80">
        <f>SUM(F10:F15)</f>
        <v>13773.097718163852</v>
      </c>
      <c r="G16" s="80">
        <f>SUM(G10:G15)</f>
        <v>172622.68981239817</v>
      </c>
      <c r="H16" s="80">
        <f>SUM(H10:H15)</f>
        <v>36932.826712717186</v>
      </c>
      <c r="I16" s="80">
        <f>SUM(I10:I15)</f>
        <v>18967.141308683404</v>
      </c>
      <c r="J16" s="80">
        <f>SUM(J10:J15)</f>
        <v>55899.968021400578</v>
      </c>
      <c r="K16" s="80">
        <f>SUM(K10:K15)</f>
        <v>105783.21428845555</v>
      </c>
      <c r="L16" s="80">
        <f>SUM(L10:L15)</f>
        <v>116631.04509495726</v>
      </c>
      <c r="M16" s="80">
        <f>SUM(M10:M15)</f>
        <v>222414.25938341281</v>
      </c>
    </row>
    <row r="17" spans="1:20" ht="33" customHeight="1" thickBot="1" x14ac:dyDescent="0.3">
      <c r="A17" s="66" t="s">
        <v>25</v>
      </c>
      <c r="B17" s="65">
        <f>(B16/$D$16)*100</f>
        <v>49.114259851802835</v>
      </c>
      <c r="C17" s="65">
        <f>(C16/$D$16)*100</f>
        <v>50.885740148197165</v>
      </c>
      <c r="D17" s="65">
        <f>SUM(B17:C17)</f>
        <v>100</v>
      </c>
      <c r="E17" s="65">
        <f>(E16/$G$16)*100</f>
        <v>92.02127035957318</v>
      </c>
      <c r="F17" s="65">
        <f>(F16/$G$16)*100</f>
        <v>7.9787296404268142</v>
      </c>
      <c r="G17" s="65">
        <f>SUM(E17:F17)</f>
        <v>100</v>
      </c>
      <c r="H17" s="65">
        <f>(H16/$J$16)*100</f>
        <v>66.069495242963157</v>
      </c>
      <c r="I17" s="65">
        <f>(I16/$J$16)*100</f>
        <v>33.930504757036857</v>
      </c>
      <c r="J17" s="65">
        <f>SUM(H17:I17)</f>
        <v>100.00000000000001</v>
      </c>
      <c r="K17" s="65">
        <f>(K16/$M$16)*100</f>
        <v>47.561345473852583</v>
      </c>
      <c r="L17" s="65">
        <f>(L16/$M$16)*100</f>
        <v>52.438654526147424</v>
      </c>
      <c r="M17" s="65">
        <f>SUM(K17:L17)</f>
        <v>100</v>
      </c>
    </row>
    <row r="18" spans="1:20" ht="13.5" thickBot="1" x14ac:dyDescent="0.25">
      <c r="A18" s="25"/>
      <c r="B18" s="24"/>
      <c r="C18" s="24"/>
      <c r="D18" s="24"/>
    </row>
    <row r="19" spans="1:20" ht="15" x14ac:dyDescent="0.2">
      <c r="A19" s="64"/>
      <c r="B19" s="79">
        <v>2011</v>
      </c>
      <c r="C19" s="78"/>
      <c r="D19" s="78"/>
      <c r="E19" s="78"/>
      <c r="F19" s="78"/>
      <c r="G19" s="78"/>
      <c r="H19" s="78"/>
      <c r="I19" s="78"/>
      <c r="J19" s="78"/>
      <c r="K19" s="78"/>
      <c r="L19" s="78"/>
      <c r="M19" s="78"/>
      <c r="Q19" s="41"/>
      <c r="R19" s="40"/>
    </row>
    <row r="20" spans="1:20" ht="15" x14ac:dyDescent="0.2">
      <c r="A20" s="61" t="s">
        <v>23</v>
      </c>
      <c r="B20" s="60" t="s">
        <v>31</v>
      </c>
      <c r="C20" s="59"/>
      <c r="D20" s="59"/>
      <c r="E20" s="60" t="s">
        <v>30</v>
      </c>
      <c r="F20" s="59"/>
      <c r="G20" s="59"/>
      <c r="H20" s="60" t="s">
        <v>29</v>
      </c>
      <c r="I20" s="59"/>
      <c r="J20" s="77"/>
      <c r="K20" s="60" t="s">
        <v>28</v>
      </c>
      <c r="L20" s="59"/>
      <c r="M20" s="59"/>
      <c r="Q20" s="41"/>
      <c r="R20" s="40"/>
      <c r="S20" s="40"/>
      <c r="T20" s="40"/>
    </row>
    <row r="21" spans="1:20" ht="18" thickBot="1" x14ac:dyDescent="0.25">
      <c r="A21" s="58"/>
      <c r="B21" s="57" t="s">
        <v>21</v>
      </c>
      <c r="C21" s="56" t="s">
        <v>3</v>
      </c>
      <c r="D21" s="55" t="s">
        <v>14</v>
      </c>
      <c r="E21" s="57" t="s">
        <v>21</v>
      </c>
      <c r="F21" s="56" t="s">
        <v>3</v>
      </c>
      <c r="G21" s="55" t="s">
        <v>14</v>
      </c>
      <c r="H21" s="57" t="s">
        <v>21</v>
      </c>
      <c r="I21" s="56" t="s">
        <v>3</v>
      </c>
      <c r="J21" s="55" t="s">
        <v>14</v>
      </c>
      <c r="K21" s="57" t="s">
        <v>21</v>
      </c>
      <c r="L21" s="56" t="s">
        <v>3</v>
      </c>
      <c r="M21" s="55" t="s">
        <v>14</v>
      </c>
      <c r="Q21" s="41" t="s">
        <v>27</v>
      </c>
      <c r="R21" s="40"/>
    </row>
    <row r="22" spans="1:20" ht="8.25" customHeight="1" x14ac:dyDescent="0.25">
      <c r="A22" s="54"/>
      <c r="B22" s="53"/>
      <c r="C22" s="53"/>
      <c r="D22" s="53"/>
      <c r="E22" s="53"/>
      <c r="F22" s="53"/>
      <c r="G22" s="53"/>
      <c r="H22" s="53"/>
      <c r="I22" s="53"/>
      <c r="J22" s="53"/>
      <c r="K22" s="53"/>
      <c r="L22" s="53"/>
      <c r="M22" s="53"/>
      <c r="Q22" s="41"/>
      <c r="R22" s="40"/>
    </row>
    <row r="23" spans="1:20" ht="15" x14ac:dyDescent="0.25">
      <c r="A23" s="50" t="s">
        <v>20</v>
      </c>
      <c r="B23" s="75">
        <v>66.349999999999994</v>
      </c>
      <c r="C23" s="73">
        <v>0</v>
      </c>
      <c r="D23" s="72">
        <f>SUM(B23:C23)</f>
        <v>66.349999999999994</v>
      </c>
      <c r="E23" s="73">
        <v>241.85</v>
      </c>
      <c r="F23" s="73">
        <v>0</v>
      </c>
      <c r="G23" s="72">
        <f>SUM(E23:F23)</f>
        <v>241.85</v>
      </c>
      <c r="H23" s="74">
        <v>3.8</v>
      </c>
      <c r="I23" s="74">
        <v>0</v>
      </c>
      <c r="J23" s="72">
        <f>SUM(H23:I23)</f>
        <v>3.8</v>
      </c>
      <c r="K23" s="73">
        <v>77.730999999999995</v>
      </c>
      <c r="L23" s="73">
        <v>86</v>
      </c>
      <c r="M23" s="72">
        <f>SUM(K23:L23)</f>
        <v>163.73099999999999</v>
      </c>
      <c r="Q23" s="41">
        <f>H23/J23*100</f>
        <v>100</v>
      </c>
      <c r="R23" s="41"/>
      <c r="S23" s="41"/>
    </row>
    <row r="24" spans="1:20" ht="15" x14ac:dyDescent="0.25">
      <c r="A24" s="48" t="s">
        <v>19</v>
      </c>
      <c r="B24" s="71">
        <v>107969.3724001214</v>
      </c>
      <c r="C24" s="69">
        <v>2435.0004248385994</v>
      </c>
      <c r="D24" s="68">
        <f>SUM(B24:C24)</f>
        <v>110404.37282496</v>
      </c>
      <c r="E24" s="69">
        <v>85255.560843273794</v>
      </c>
      <c r="F24" s="69">
        <v>8806.4517391962017</v>
      </c>
      <c r="G24" s="68">
        <f>SUM(E24:F24)</f>
        <v>94062.012582469994</v>
      </c>
      <c r="H24" s="70">
        <v>113288.20130000002</v>
      </c>
      <c r="I24" s="70">
        <v>10662.423208580001</v>
      </c>
      <c r="J24" s="68">
        <f>SUM(H24:I24)</f>
        <v>123950.62450858002</v>
      </c>
      <c r="K24" s="69">
        <v>39182.796073428595</v>
      </c>
      <c r="L24" s="69">
        <v>1330.9768218814002</v>
      </c>
      <c r="M24" s="68">
        <f>SUM(K24:L24)</f>
        <v>40513.772895309994</v>
      </c>
      <c r="Q24" s="41"/>
      <c r="R24" s="41"/>
      <c r="S24" s="41"/>
    </row>
    <row r="25" spans="1:20" ht="15" x14ac:dyDescent="0.25">
      <c r="A25" s="50" t="s">
        <v>18</v>
      </c>
      <c r="B25" s="75">
        <v>4</v>
      </c>
      <c r="C25" s="73">
        <v>0</v>
      </c>
      <c r="D25" s="72">
        <f>SUM(B25:C25)</f>
        <v>4</v>
      </c>
      <c r="E25" s="73">
        <v>1500</v>
      </c>
      <c r="F25" s="73">
        <v>0</v>
      </c>
      <c r="G25" s="72">
        <f>SUM(E25:F25)</f>
        <v>1500</v>
      </c>
      <c r="H25" s="74">
        <v>23.9</v>
      </c>
      <c r="I25" s="74">
        <v>0</v>
      </c>
      <c r="J25" s="72">
        <f>SUM(H25:I25)</f>
        <v>23.9</v>
      </c>
      <c r="K25" s="73">
        <v>132.34</v>
      </c>
      <c r="L25" s="73">
        <v>0</v>
      </c>
      <c r="M25" s="72">
        <f>SUM(K25:L25)</f>
        <v>132.34</v>
      </c>
      <c r="Q25" s="41"/>
      <c r="R25" s="41"/>
      <c r="S25" s="41"/>
    </row>
    <row r="26" spans="1:20" ht="15" x14ac:dyDescent="0.25">
      <c r="A26" s="48" t="s">
        <v>17</v>
      </c>
      <c r="B26" s="71">
        <v>299.42486584000005</v>
      </c>
      <c r="C26" s="69">
        <v>1851.83884896</v>
      </c>
      <c r="D26" s="68">
        <f>SUM(B26:C26)</f>
        <v>2151.2637147999999</v>
      </c>
      <c r="E26" s="69">
        <v>1627.2405099999996</v>
      </c>
      <c r="F26" s="69">
        <v>14602.076499999999</v>
      </c>
      <c r="G26" s="68">
        <f>SUM(E26:F26)</f>
        <v>16229.317009999999</v>
      </c>
      <c r="H26" s="70">
        <v>125.61232574000002</v>
      </c>
      <c r="I26" s="70">
        <v>2149.0155249999998</v>
      </c>
      <c r="J26" s="68">
        <f>SUM(H26:I26)</f>
        <v>2274.6278507399998</v>
      </c>
      <c r="K26" s="69">
        <v>150.378556</v>
      </c>
      <c r="L26" s="69">
        <v>202.986164</v>
      </c>
      <c r="M26" s="68">
        <f>SUM(K26:L26)</f>
        <v>353.36472000000003</v>
      </c>
      <c r="Q26" s="41">
        <f>H26/J26*100</f>
        <v>5.5223242650060245</v>
      </c>
      <c r="R26" s="76"/>
      <c r="S26" s="41"/>
    </row>
    <row r="27" spans="1:20" ht="17.25" x14ac:dyDescent="0.25">
      <c r="A27" s="50" t="s">
        <v>26</v>
      </c>
      <c r="B27" s="75">
        <v>17147.000409777011</v>
      </c>
      <c r="C27" s="73">
        <v>17675.035691294524</v>
      </c>
      <c r="D27" s="72">
        <f>SUM(B27:C27)</f>
        <v>34822.036101071535</v>
      </c>
      <c r="E27" s="74">
        <v>30182.350213342601</v>
      </c>
      <c r="F27" s="74">
        <v>16770.461786657688</v>
      </c>
      <c r="G27" s="72">
        <f>SUM(E27:F27)</f>
        <v>46952.812000000289</v>
      </c>
      <c r="H27" s="74">
        <v>25354.647347085822</v>
      </c>
      <c r="I27" s="74">
        <v>14510.546652914185</v>
      </c>
      <c r="J27" s="72">
        <f>SUM(H27:I27)</f>
        <v>39865.194000000003</v>
      </c>
      <c r="K27" s="73">
        <v>22006.107610009363</v>
      </c>
      <c r="L27" s="73">
        <v>144693.66737675184</v>
      </c>
      <c r="M27" s="72">
        <f>SUM(K27:L27)</f>
        <v>166699.77498676121</v>
      </c>
      <c r="Q27" s="41">
        <f>H27/J27*100</f>
        <v>63.600963153686948</v>
      </c>
      <c r="R27" s="41"/>
      <c r="S27" s="41"/>
    </row>
    <row r="28" spans="1:20" ht="15" x14ac:dyDescent="0.25">
      <c r="A28" s="48" t="s">
        <v>15</v>
      </c>
      <c r="B28" s="71">
        <v>14483.597375652002</v>
      </c>
      <c r="C28" s="69">
        <v>60.156187301300001</v>
      </c>
      <c r="D28" s="68">
        <f>SUM(B28:C28)</f>
        <v>14543.753562953301</v>
      </c>
      <c r="E28" s="69">
        <v>324.46311209619995</v>
      </c>
      <c r="F28" s="69">
        <v>101.0232906</v>
      </c>
      <c r="G28" s="68">
        <f>SUM(E28:F28)</f>
        <v>425.48640269619995</v>
      </c>
      <c r="H28" s="70">
        <v>31112.368567935097</v>
      </c>
      <c r="I28" s="70">
        <v>664.6034350000001</v>
      </c>
      <c r="J28" s="68">
        <f>SUM(H28:I28)</f>
        <v>31776.972002935097</v>
      </c>
      <c r="K28" s="69">
        <v>146.89120295090007</v>
      </c>
      <c r="L28" s="69">
        <v>19511.106857320003</v>
      </c>
      <c r="M28" s="68">
        <f>SUM(K28:L28)</f>
        <v>19657.998060270904</v>
      </c>
      <c r="Q28" s="41">
        <f>H28/J28*100</f>
        <v>97.908537556886742</v>
      </c>
      <c r="R28" s="41"/>
      <c r="S28" s="41"/>
    </row>
    <row r="29" spans="1:20" ht="15" x14ac:dyDescent="0.25">
      <c r="A29" s="14" t="s">
        <v>14</v>
      </c>
      <c r="B29" s="67">
        <f>SUM(B23:B28)</f>
        <v>139969.74505139043</v>
      </c>
      <c r="C29" s="67">
        <f>SUM(C23:C28)</f>
        <v>22022.031152394426</v>
      </c>
      <c r="D29" s="67">
        <f>SUM(B29:C29)</f>
        <v>161991.77620378486</v>
      </c>
      <c r="E29" s="67">
        <f>SUM(E23:E28)</f>
        <v>119131.46467871261</v>
      </c>
      <c r="F29" s="67">
        <f>SUM(F23:F28)</f>
        <v>40280.013316453893</v>
      </c>
      <c r="G29" s="67">
        <f>SUM(E29:F29)</f>
        <v>159411.4779951665</v>
      </c>
      <c r="H29" s="67">
        <f>SUM(H23:H28)</f>
        <v>169908.52954076094</v>
      </c>
      <c r="I29" s="67">
        <f>SUM(I23:I28)</f>
        <v>27986.588821494188</v>
      </c>
      <c r="J29" s="67">
        <f>SUM(H29:I29)</f>
        <v>197895.11836225513</v>
      </c>
      <c r="K29" s="67">
        <f>SUM(K23:K28)</f>
        <v>61696.244442388859</v>
      </c>
      <c r="L29" s="67">
        <f>SUM(L23:L28)</f>
        <v>165824.73721995324</v>
      </c>
      <c r="M29" s="67">
        <f>SUM(K29:L29)</f>
        <v>227520.98166234209</v>
      </c>
      <c r="Q29" s="41">
        <f>H29/J29*100</f>
        <v>85.857868019632704</v>
      </c>
      <c r="R29" s="41"/>
      <c r="S29" s="41"/>
      <c r="T29" s="41"/>
    </row>
    <row r="30" spans="1:20" ht="30.75" thickBot="1" x14ac:dyDescent="0.3">
      <c r="A30" s="66" t="s">
        <v>25</v>
      </c>
      <c r="B30" s="65">
        <f>(B29/$D$29)*100</f>
        <v>86.40546349421416</v>
      </c>
      <c r="C30" s="65">
        <f>(C29/$D$29)*100</f>
        <v>13.594536505785836</v>
      </c>
      <c r="D30" s="65">
        <f>SUM(B30:C30)</f>
        <v>100</v>
      </c>
      <c r="E30" s="65">
        <f>(E29/$G$29)*100</f>
        <v>74.73204952175702</v>
      </c>
      <c r="F30" s="65">
        <f>(F29/$G$29)*100</f>
        <v>25.267950478242991</v>
      </c>
      <c r="G30" s="65">
        <f>SUM(E30:F30)</f>
        <v>100.00000000000001</v>
      </c>
      <c r="H30" s="65">
        <f>(H29/$J$29)*100</f>
        <v>85.857868019632704</v>
      </c>
      <c r="I30" s="65">
        <f>(I29/$J$29)*100</f>
        <v>14.142131980367292</v>
      </c>
      <c r="J30" s="65">
        <f>SUM(H30:I30)</f>
        <v>100</v>
      </c>
      <c r="K30" s="65">
        <f>(K29/$M$29)*100</f>
        <v>27.116727429539061</v>
      </c>
      <c r="L30" s="65">
        <f>(L29/$M$29)*100</f>
        <v>72.883272570460946</v>
      </c>
      <c r="M30" s="65">
        <f>SUM(K30:L30)</f>
        <v>100</v>
      </c>
      <c r="Q30" s="41"/>
      <c r="R30" s="40"/>
    </row>
    <row r="31" spans="1:20" ht="15.75" thickBot="1" x14ac:dyDescent="0.3">
      <c r="A31" s="44"/>
      <c r="B31" s="42"/>
      <c r="C31" s="42"/>
      <c r="D31" s="42"/>
      <c r="E31" s="42"/>
      <c r="F31" s="42"/>
      <c r="G31" s="42"/>
      <c r="H31" s="42"/>
      <c r="I31" s="42"/>
      <c r="J31" s="42"/>
      <c r="K31" s="42"/>
      <c r="L31" s="42"/>
      <c r="M31" s="42"/>
      <c r="Q31" s="41"/>
      <c r="R31" s="40"/>
    </row>
    <row r="32" spans="1:20" ht="15" x14ac:dyDescent="0.25">
      <c r="A32" s="64"/>
      <c r="B32" s="63" t="s">
        <v>24</v>
      </c>
      <c r="C32" s="62"/>
      <c r="D32" s="62"/>
      <c r="E32" s="42"/>
      <c r="F32" s="42"/>
      <c r="G32" s="42"/>
      <c r="H32" s="42"/>
      <c r="I32" s="42"/>
      <c r="J32" s="42"/>
      <c r="K32" s="42"/>
      <c r="L32" s="42"/>
      <c r="M32" s="42"/>
      <c r="Q32" s="41"/>
      <c r="R32" s="40"/>
    </row>
    <row r="33" spans="1:18" ht="15" x14ac:dyDescent="0.25">
      <c r="A33" s="61" t="s">
        <v>23</v>
      </c>
      <c r="B33" s="60" t="s">
        <v>22</v>
      </c>
      <c r="C33" s="59"/>
      <c r="D33" s="59"/>
      <c r="E33" s="42"/>
      <c r="F33" s="42"/>
      <c r="G33" s="42"/>
      <c r="H33" s="42"/>
      <c r="I33" s="42"/>
      <c r="J33" s="42"/>
      <c r="K33" s="42"/>
      <c r="L33" s="42"/>
      <c r="M33" s="42"/>
      <c r="Q33" s="41"/>
      <c r="R33" s="40"/>
    </row>
    <row r="34" spans="1:18" ht="18" thickBot="1" x14ac:dyDescent="0.3">
      <c r="A34" s="58"/>
      <c r="B34" s="57" t="s">
        <v>21</v>
      </c>
      <c r="C34" s="56" t="s">
        <v>3</v>
      </c>
      <c r="D34" s="55" t="s">
        <v>14</v>
      </c>
      <c r="E34" s="42"/>
      <c r="F34" s="42"/>
      <c r="G34" s="42"/>
      <c r="H34" s="42"/>
      <c r="I34" s="42"/>
      <c r="J34" s="42"/>
      <c r="K34" s="42"/>
      <c r="L34" s="42"/>
      <c r="M34" s="42"/>
      <c r="Q34" s="41"/>
      <c r="R34" s="40"/>
    </row>
    <row r="35" spans="1:18" ht="7.15" customHeight="1" x14ac:dyDescent="0.25">
      <c r="A35" s="54"/>
      <c r="B35" s="53"/>
      <c r="C35" s="53"/>
      <c r="D35" s="53"/>
      <c r="E35" s="42"/>
      <c r="F35" s="42"/>
      <c r="G35" s="42"/>
      <c r="H35" s="42"/>
      <c r="I35" s="42"/>
      <c r="J35" s="42"/>
      <c r="K35" s="42"/>
      <c r="L35" s="42"/>
      <c r="M35" s="42"/>
      <c r="Q35" s="41"/>
      <c r="R35" s="40"/>
    </row>
    <row r="36" spans="1:18" ht="15" x14ac:dyDescent="0.25">
      <c r="A36" s="50" t="s">
        <v>20</v>
      </c>
      <c r="B36" s="52">
        <f>IF(ISERROR((K23/K10-1)*100),"-",(K23/K10-1)*100)</f>
        <v>1454.62</v>
      </c>
      <c r="C36" s="52" t="str">
        <f>IF(ISERROR((L23/L10-1)*100),"-",(L23/L10-1)*100)</f>
        <v>-</v>
      </c>
      <c r="D36" s="52">
        <f>IF(ISERROR((M23/M10-1)*100),"-",(M23/M10-1)*100)</f>
        <v>3174.6200000000003</v>
      </c>
      <c r="E36" s="42"/>
      <c r="F36" s="42"/>
      <c r="G36" s="42"/>
      <c r="H36" s="42"/>
      <c r="I36" s="42"/>
      <c r="J36" s="42"/>
      <c r="K36" s="42"/>
      <c r="L36" s="42"/>
      <c r="M36" s="42"/>
      <c r="Q36" s="41"/>
      <c r="R36" s="40"/>
    </row>
    <row r="37" spans="1:18" ht="15" x14ac:dyDescent="0.25">
      <c r="A37" s="48" t="s">
        <v>19</v>
      </c>
      <c r="B37" s="47">
        <f>IF(ISERROR((K24/K11-1)*100),"-",(K24/K11-1)*100)</f>
        <v>-54.685046353090229</v>
      </c>
      <c r="C37" s="47">
        <f>IF(ISERROR((L24/L11-1)*100),"-",(L24/L11-1)*100)</f>
        <v>-86.338440879115922</v>
      </c>
      <c r="D37" s="47">
        <f>IF(ISERROR((M24/M11-1)*100),"-",(M24/M11-1)*100)</f>
        <v>-57.890351936063333</v>
      </c>
      <c r="E37" s="42"/>
      <c r="F37" s="42"/>
      <c r="G37" s="42"/>
      <c r="H37" s="42"/>
      <c r="I37" s="42"/>
      <c r="J37" s="42"/>
      <c r="K37" s="42"/>
      <c r="L37" s="42"/>
      <c r="M37" s="42"/>
      <c r="Q37" s="41"/>
      <c r="R37" s="40"/>
    </row>
    <row r="38" spans="1:18" ht="15" x14ac:dyDescent="0.25">
      <c r="A38" s="50" t="s">
        <v>18</v>
      </c>
      <c r="B38" s="51" t="str">
        <f>IF(ISERROR((K25/K12-1)*100),"-",(K25/K12-1)*100)</f>
        <v>-</v>
      </c>
      <c r="C38" s="51" t="str">
        <f>IF(ISERROR((L25/L12-1)*100),"-",(L25/L12-1)*100)</f>
        <v>-</v>
      </c>
      <c r="D38" s="51" t="str">
        <f>IF(ISERROR((M25/M12-1)*100),"-",(M25/M12-1)*100)</f>
        <v>-</v>
      </c>
      <c r="E38" s="42"/>
      <c r="F38" s="42"/>
      <c r="G38" s="42"/>
      <c r="H38" s="42"/>
      <c r="I38" s="42"/>
      <c r="J38" s="42"/>
      <c r="K38" s="42"/>
      <c r="L38" s="42"/>
      <c r="M38" s="42"/>
      <c r="Q38" s="41"/>
      <c r="R38" s="40"/>
    </row>
    <row r="39" spans="1:18" ht="15" x14ac:dyDescent="0.25">
      <c r="A39" s="48" t="s">
        <v>17</v>
      </c>
      <c r="B39" s="47">
        <f>IF(ISERROR((K26/K13-1)*100),"-",(K26/K13-1)*100)</f>
        <v>65.54263577891048</v>
      </c>
      <c r="C39" s="47">
        <f>IF(ISERROR((L26/L13-1)*100),"-",(L26/L13-1)*100)</f>
        <v>-90.129219271991104</v>
      </c>
      <c r="D39" s="47">
        <f>IF(ISERROR((M26/M13-1)*100),"-",(M26/M13-1)*100)</f>
        <v>-83.543570339167488</v>
      </c>
      <c r="E39" s="42"/>
      <c r="F39" s="42"/>
      <c r="G39" s="42"/>
      <c r="H39" s="42"/>
      <c r="I39" s="42"/>
      <c r="J39" s="42"/>
      <c r="K39" s="42"/>
      <c r="L39" s="42"/>
      <c r="M39" s="42"/>
      <c r="Q39" s="41"/>
      <c r="R39" s="40"/>
    </row>
    <row r="40" spans="1:18" ht="15" x14ac:dyDescent="0.25">
      <c r="A40" s="50" t="s">
        <v>16</v>
      </c>
      <c r="B40" s="49">
        <f>IF(ISERROR((K27/K14-1)*100),"-",(K27/K14-1)*100)</f>
        <v>15.663601248948122</v>
      </c>
      <c r="C40" s="49">
        <f>IF(ISERROR((L27/L14-1)*100),"-",(L27/L14-1)*100)</f>
        <v>38.134173364303692</v>
      </c>
      <c r="D40" s="49">
        <f>IF(ISERROR((M27/M14-1)*100),"-",(M27/M14-1)*100)</f>
        <v>34.680119300799483</v>
      </c>
      <c r="E40" s="42"/>
      <c r="F40" s="42"/>
      <c r="G40" s="42"/>
      <c r="H40" s="42"/>
      <c r="I40" s="42"/>
      <c r="J40" s="42"/>
      <c r="K40" s="42"/>
      <c r="L40" s="42"/>
      <c r="M40" s="42"/>
      <c r="Q40" s="41"/>
      <c r="R40" s="40"/>
    </row>
    <row r="41" spans="1:18" ht="15" x14ac:dyDescent="0.25">
      <c r="A41" s="48" t="s">
        <v>15</v>
      </c>
      <c r="B41" s="47">
        <f>IF(ISERROR((K28/K15-1)*100),"-",(K28/K15-1)*100)</f>
        <v>-24.174093264262662</v>
      </c>
      <c r="C41" s="47">
        <f>IF(ISERROR((L28/L15-1)*100),"-",(L28/L15-1)*100)</f>
        <v>23273.593144352591</v>
      </c>
      <c r="D41" s="47">
        <f>IF(ISERROR((M28/M15-1)*100),"-",(M28/M15-1)*100)</f>
        <v>6991.7154197565351</v>
      </c>
      <c r="E41" s="42"/>
      <c r="F41" s="42"/>
      <c r="G41" s="42"/>
      <c r="H41" s="42"/>
      <c r="I41" s="42"/>
      <c r="J41" s="42"/>
      <c r="K41" s="42"/>
      <c r="L41" s="42"/>
      <c r="M41" s="42"/>
      <c r="Q41" s="41"/>
      <c r="R41" s="40"/>
    </row>
    <row r="42" spans="1:18" ht="15.75" thickBot="1" x14ac:dyDescent="0.3">
      <c r="A42" s="46" t="s">
        <v>14</v>
      </c>
      <c r="B42" s="45">
        <f>IF(ISERROR((K29/K16-1)*100),"-",(K29/K16-1)*100)</f>
        <v>-41.676716048585824</v>
      </c>
      <c r="C42" s="45">
        <f>IF(ISERROR((L29/L16-1)*100),"-",(L29/L16-1)*100)</f>
        <v>42.178900210440595</v>
      </c>
      <c r="D42" s="45">
        <f>IF(ISERROR((M29/M16-1)*100),"-",(M29/M16-1)*100)</f>
        <v>2.2960408622569428</v>
      </c>
      <c r="E42" s="42"/>
      <c r="F42" s="42"/>
      <c r="G42" s="42"/>
      <c r="H42" s="42"/>
      <c r="I42" s="42"/>
      <c r="J42" s="42"/>
      <c r="K42" s="42"/>
      <c r="L42" s="42"/>
      <c r="M42" s="42"/>
      <c r="Q42" s="41"/>
      <c r="R42" s="40"/>
    </row>
    <row r="43" spans="1:18" ht="15" x14ac:dyDescent="0.25">
      <c r="A43" s="44"/>
      <c r="B43" s="42"/>
      <c r="C43" s="42"/>
      <c r="D43" s="42"/>
      <c r="E43" s="42"/>
      <c r="F43" s="42"/>
      <c r="G43" s="42"/>
      <c r="H43" s="42"/>
      <c r="I43" s="42"/>
      <c r="J43" s="42"/>
      <c r="K43" s="42"/>
      <c r="L43" s="42"/>
      <c r="M43" s="42"/>
      <c r="Q43" s="41"/>
      <c r="R43" s="40"/>
    </row>
    <row r="44" spans="1:18" ht="15" x14ac:dyDescent="0.25">
      <c r="A44" s="43" t="s">
        <v>13</v>
      </c>
      <c r="B44" s="42"/>
      <c r="C44" s="42"/>
      <c r="D44" s="42"/>
      <c r="E44" s="42"/>
      <c r="F44" s="42"/>
      <c r="G44" s="42"/>
      <c r="H44" s="42"/>
      <c r="I44" s="42"/>
      <c r="J44" s="42"/>
      <c r="K44" s="42"/>
      <c r="L44" s="42"/>
      <c r="M44" s="42"/>
      <c r="Q44" s="41"/>
      <c r="R44" s="40"/>
    </row>
    <row r="45" spans="1:18" x14ac:dyDescent="0.2">
      <c r="A45" s="27" t="s">
        <v>12</v>
      </c>
      <c r="B45" s="31"/>
      <c r="C45" s="31"/>
      <c r="D45" s="31"/>
      <c r="E45" s="31"/>
      <c r="F45" s="31"/>
      <c r="G45" s="39"/>
      <c r="H45" s="39"/>
      <c r="I45" s="39"/>
      <c r="J45" s="39"/>
      <c r="K45" s="39"/>
      <c r="L45" s="39"/>
      <c r="M45" s="39"/>
    </row>
    <row r="46" spans="1:18" x14ac:dyDescent="0.2">
      <c r="A46" s="32" t="s">
        <v>11</v>
      </c>
      <c r="B46" s="38"/>
      <c r="C46" s="37"/>
      <c r="D46" s="36"/>
      <c r="E46" s="36"/>
      <c r="F46" s="36"/>
      <c r="G46" s="35"/>
      <c r="H46" s="34"/>
      <c r="I46" s="34"/>
      <c r="J46" s="34"/>
      <c r="K46" s="34"/>
      <c r="L46" s="33"/>
      <c r="M46" s="30"/>
    </row>
    <row r="47" spans="1:18" x14ac:dyDescent="0.2">
      <c r="A47" s="32" t="s">
        <v>10</v>
      </c>
      <c r="B47" s="31"/>
      <c r="C47" s="31"/>
      <c r="D47" s="31"/>
      <c r="E47" s="31"/>
      <c r="F47" s="31"/>
      <c r="G47" s="31"/>
      <c r="H47" s="31"/>
      <c r="I47" s="31"/>
      <c r="J47" s="31"/>
      <c r="K47" s="31"/>
      <c r="L47" s="30"/>
      <c r="M47" s="30"/>
    </row>
    <row r="48" spans="1:18" ht="13.15" customHeight="1" x14ac:dyDescent="0.2">
      <c r="A48" s="29" t="s">
        <v>9</v>
      </c>
      <c r="B48" s="29"/>
      <c r="C48" s="29"/>
      <c r="D48" s="29"/>
      <c r="E48" s="29"/>
      <c r="F48" s="29"/>
      <c r="G48" s="29"/>
      <c r="H48" s="29"/>
      <c r="I48" s="29"/>
      <c r="J48" s="26"/>
      <c r="K48" s="26"/>
      <c r="L48" s="26"/>
      <c r="M48" s="26"/>
    </row>
    <row r="49" spans="1:17" ht="21" customHeight="1" x14ac:dyDescent="0.2">
      <c r="A49" s="29"/>
      <c r="B49" s="29"/>
      <c r="C49" s="29"/>
      <c r="D49" s="29"/>
      <c r="E49" s="29"/>
      <c r="F49" s="29"/>
      <c r="G49" s="29"/>
      <c r="H49" s="29"/>
      <c r="I49" s="29"/>
      <c r="J49" s="26"/>
      <c r="K49" s="26"/>
      <c r="L49" s="26"/>
      <c r="M49" s="26"/>
    </row>
    <row r="50" spans="1:17" ht="13.15" customHeight="1" x14ac:dyDescent="0.2">
      <c r="A50" s="28"/>
      <c r="B50" s="28"/>
      <c r="C50" s="28"/>
      <c r="D50" s="28"/>
      <c r="E50" s="28"/>
      <c r="F50" s="28"/>
      <c r="G50" s="28"/>
      <c r="H50" s="28"/>
      <c r="I50" s="28"/>
      <c r="J50" s="26"/>
      <c r="K50" s="26"/>
      <c r="L50" s="26"/>
      <c r="M50" s="26"/>
    </row>
    <row r="51" spans="1:17" ht="13.15" customHeight="1" x14ac:dyDescent="0.2">
      <c r="A51" s="28"/>
      <c r="B51" s="28"/>
      <c r="C51" s="28"/>
      <c r="D51" s="28"/>
      <c r="E51" s="28"/>
      <c r="F51" s="28"/>
      <c r="G51" s="28"/>
      <c r="H51" s="28"/>
      <c r="I51" s="28"/>
      <c r="J51" s="26"/>
      <c r="K51" s="26"/>
      <c r="L51" s="26"/>
      <c r="M51" s="26"/>
    </row>
    <row r="52" spans="1:17" ht="13.15" customHeight="1" x14ac:dyDescent="0.2">
      <c r="A52" s="28"/>
      <c r="B52" s="28"/>
      <c r="C52" s="28"/>
      <c r="D52" s="28"/>
      <c r="E52" s="28"/>
      <c r="F52" s="28"/>
      <c r="G52" s="28"/>
      <c r="H52" s="28"/>
      <c r="I52" s="28"/>
      <c r="J52" s="26"/>
      <c r="K52" s="26"/>
      <c r="L52" s="26"/>
      <c r="M52" s="26"/>
    </row>
    <row r="53" spans="1:17" ht="13.15" customHeight="1" x14ac:dyDescent="0.2">
      <c r="A53" s="28"/>
      <c r="B53" s="28"/>
      <c r="C53" s="28"/>
      <c r="D53" s="28"/>
      <c r="E53" s="28"/>
      <c r="F53" s="28"/>
      <c r="G53" s="28"/>
      <c r="H53" s="28"/>
      <c r="I53" s="28"/>
      <c r="J53" s="26"/>
      <c r="K53" s="26"/>
      <c r="L53" s="26"/>
      <c r="M53" s="26"/>
    </row>
    <row r="54" spans="1:17" ht="13.15" customHeight="1" x14ac:dyDescent="0.2">
      <c r="A54" s="28"/>
      <c r="B54" s="28"/>
      <c r="C54" s="28"/>
      <c r="D54" s="28"/>
      <c r="E54" s="28"/>
      <c r="F54" s="28"/>
      <c r="G54" s="28"/>
      <c r="H54" s="28"/>
      <c r="I54" s="28"/>
      <c r="J54" s="26"/>
      <c r="K54" s="26"/>
      <c r="L54" s="26"/>
      <c r="M54" s="26"/>
    </row>
    <row r="55" spans="1:17" ht="13.15" customHeight="1" thickBot="1" x14ac:dyDescent="0.25">
      <c r="A55" s="27"/>
      <c r="B55" s="26"/>
      <c r="C55" s="26"/>
      <c r="D55" s="26"/>
      <c r="E55" s="26"/>
      <c r="F55" s="26"/>
      <c r="G55" s="26"/>
      <c r="H55" s="26"/>
      <c r="I55" s="26"/>
      <c r="J55" s="26"/>
      <c r="K55" s="26"/>
      <c r="L55" s="26"/>
      <c r="M55" s="26"/>
      <c r="O55" s="1" t="s">
        <v>4</v>
      </c>
      <c r="P55" s="1" t="s">
        <v>3</v>
      </c>
    </row>
    <row r="56" spans="1:17" x14ac:dyDescent="0.2">
      <c r="A56" s="25"/>
      <c r="B56" s="24"/>
      <c r="C56" s="23"/>
      <c r="D56" s="22"/>
      <c r="E56" s="22"/>
      <c r="F56" s="22"/>
      <c r="G56" s="22"/>
      <c r="H56" s="21"/>
      <c r="I56" s="20"/>
      <c r="J56" s="19"/>
      <c r="K56" s="18"/>
      <c r="N56" s="1" t="s">
        <v>1</v>
      </c>
      <c r="O56" s="15">
        <f>K16</f>
        <v>105783.21428845555</v>
      </c>
      <c r="P56" s="15">
        <f>L16</f>
        <v>116631.04509495726</v>
      </c>
    </row>
    <row r="57" spans="1:17" ht="15" x14ac:dyDescent="0.25">
      <c r="B57" s="5"/>
      <c r="C57" s="7"/>
      <c r="D57" s="5"/>
      <c r="E57" s="5"/>
      <c r="F57" s="5"/>
      <c r="G57" s="14" t="s">
        <v>8</v>
      </c>
      <c r="H57" s="17"/>
      <c r="I57" s="16"/>
      <c r="J57" s="16"/>
      <c r="K57" s="6"/>
      <c r="N57" s="1" t="s">
        <v>0</v>
      </c>
      <c r="O57" s="15">
        <f>K29</f>
        <v>61696.244442388859</v>
      </c>
      <c r="P57" s="15">
        <f>L29</f>
        <v>165824.73721995324</v>
      </c>
    </row>
    <row r="58" spans="1:17" ht="15" x14ac:dyDescent="0.25">
      <c r="B58" s="5"/>
      <c r="C58" s="7"/>
      <c r="D58" s="5"/>
      <c r="E58" s="5"/>
      <c r="F58" s="5"/>
      <c r="G58" s="14" t="s">
        <v>7</v>
      </c>
      <c r="H58" s="5"/>
      <c r="I58" s="5"/>
      <c r="J58" s="5"/>
      <c r="K58" s="6"/>
    </row>
    <row r="59" spans="1:17" ht="15" x14ac:dyDescent="0.25">
      <c r="A59" s="13"/>
      <c r="B59" s="11"/>
      <c r="C59" s="12"/>
      <c r="D59" s="11"/>
      <c r="E59" s="5"/>
      <c r="F59" s="5"/>
      <c r="G59" s="14" t="s">
        <v>6</v>
      </c>
      <c r="H59" s="5"/>
      <c r="I59" s="5"/>
      <c r="J59" s="5"/>
      <c r="K59" s="6"/>
    </row>
    <row r="60" spans="1:17" ht="15" x14ac:dyDescent="0.25">
      <c r="A60" s="13"/>
      <c r="B60" s="11"/>
      <c r="C60" s="12"/>
      <c r="D60" s="11"/>
      <c r="E60" s="5"/>
      <c r="F60" s="5"/>
      <c r="G60" s="14" t="s">
        <v>5</v>
      </c>
      <c r="H60" s="5"/>
      <c r="I60" s="5"/>
      <c r="J60" s="5"/>
      <c r="K60" s="6"/>
    </row>
    <row r="61" spans="1:17" x14ac:dyDescent="0.2">
      <c r="A61" s="13"/>
      <c r="B61" s="11"/>
      <c r="C61" s="12"/>
      <c r="D61" s="11"/>
      <c r="E61" s="5"/>
      <c r="F61" s="5"/>
      <c r="G61" s="5"/>
      <c r="H61" s="5"/>
      <c r="I61" s="5"/>
      <c r="J61" s="5"/>
      <c r="K61" s="6"/>
      <c r="O61" s="1" t="s">
        <v>4</v>
      </c>
      <c r="P61" s="1" t="s">
        <v>3</v>
      </c>
      <c r="Q61" s="1" t="s">
        <v>2</v>
      </c>
    </row>
    <row r="62" spans="1:17" x14ac:dyDescent="0.2">
      <c r="B62" s="5"/>
      <c r="C62" s="7"/>
      <c r="D62" s="5"/>
      <c r="E62" s="5"/>
      <c r="F62" s="5"/>
      <c r="G62" s="5"/>
      <c r="H62" s="5"/>
      <c r="I62" s="5"/>
      <c r="J62" s="5"/>
      <c r="K62" s="6"/>
      <c r="N62" s="1" t="s">
        <v>1</v>
      </c>
      <c r="O62" s="10">
        <f>O56/1000</f>
        <v>105.78321428845555</v>
      </c>
      <c r="P62" s="10">
        <f>P56/1000</f>
        <v>116.63104509495726</v>
      </c>
      <c r="Q62" s="9">
        <f>SUM(O62:P62)</f>
        <v>222.4142593834128</v>
      </c>
    </row>
    <row r="63" spans="1:17" x14ac:dyDescent="0.2">
      <c r="B63" s="5"/>
      <c r="C63" s="7"/>
      <c r="D63" s="5"/>
      <c r="E63" s="5"/>
      <c r="F63" s="5"/>
      <c r="G63" s="5"/>
      <c r="H63" s="5"/>
      <c r="I63" s="5"/>
      <c r="J63" s="5"/>
      <c r="K63" s="6"/>
      <c r="N63" s="1" t="s">
        <v>0</v>
      </c>
      <c r="O63" s="10">
        <f>O57/1000</f>
        <v>61.69624444238886</v>
      </c>
      <c r="P63" s="10">
        <f>P57/1000</f>
        <v>165.82473721995325</v>
      </c>
      <c r="Q63" s="9">
        <f>SUM(O63:P63)</f>
        <v>227.52098166234211</v>
      </c>
    </row>
    <row r="64" spans="1:17" x14ac:dyDescent="0.2">
      <c r="B64" s="5"/>
      <c r="C64" s="7"/>
      <c r="D64" s="5"/>
      <c r="E64" s="5"/>
      <c r="F64" s="5"/>
      <c r="G64" s="5"/>
      <c r="H64" s="5"/>
      <c r="I64" s="5"/>
      <c r="J64" s="5"/>
      <c r="K64" s="6"/>
    </row>
    <row r="65" spans="2:16" x14ac:dyDescent="0.2">
      <c r="B65" s="5"/>
      <c r="C65" s="7"/>
      <c r="D65" s="5"/>
      <c r="E65" s="5"/>
      <c r="F65" s="5"/>
      <c r="G65" s="5"/>
      <c r="H65" s="5"/>
      <c r="I65" s="5"/>
      <c r="J65" s="5"/>
      <c r="K65" s="6"/>
      <c r="O65" s="8">
        <f>(O62/$Q$62)*100</f>
        <v>47.561345473852583</v>
      </c>
      <c r="P65" s="8">
        <f>(P62/$Q$62)*100</f>
        <v>52.438654526147424</v>
      </c>
    </row>
    <row r="66" spans="2:16" x14ac:dyDescent="0.2">
      <c r="B66" s="5"/>
      <c r="C66" s="7"/>
      <c r="D66" s="5"/>
      <c r="E66" s="5"/>
      <c r="F66" s="5"/>
      <c r="G66" s="5"/>
      <c r="H66" s="5"/>
      <c r="I66" s="5"/>
      <c r="J66" s="5"/>
      <c r="K66" s="6"/>
      <c r="O66" s="1">
        <f>(O63/$Q$63)*100</f>
        <v>27.116727429539061</v>
      </c>
      <c r="P66" s="1">
        <f>(P63/$Q$63)*100</f>
        <v>72.883272570460946</v>
      </c>
    </row>
    <row r="67" spans="2:16" x14ac:dyDescent="0.2">
      <c r="B67" s="5"/>
      <c r="C67" s="7"/>
      <c r="D67" s="5"/>
      <c r="E67" s="5"/>
      <c r="F67" s="5"/>
      <c r="G67" s="5"/>
      <c r="H67" s="5"/>
      <c r="I67" s="5"/>
      <c r="J67" s="5"/>
      <c r="K67" s="6"/>
    </row>
    <row r="68" spans="2:16" x14ac:dyDescent="0.2">
      <c r="B68" s="5"/>
      <c r="C68" s="7"/>
      <c r="D68" s="5"/>
      <c r="E68" s="5"/>
      <c r="F68" s="5"/>
      <c r="G68" s="5"/>
      <c r="H68" s="5"/>
      <c r="I68" s="5"/>
      <c r="J68" s="5"/>
      <c r="K68" s="6"/>
    </row>
    <row r="69" spans="2:16" x14ac:dyDescent="0.2">
      <c r="B69" s="5"/>
      <c r="C69" s="7"/>
      <c r="D69" s="5"/>
      <c r="E69" s="5"/>
      <c r="F69" s="5"/>
      <c r="G69" s="5"/>
      <c r="H69" s="5"/>
      <c r="I69" s="5"/>
      <c r="J69" s="5"/>
      <c r="K69" s="6"/>
    </row>
    <row r="70" spans="2:16" x14ac:dyDescent="0.2">
      <c r="B70" s="5"/>
      <c r="C70" s="7"/>
      <c r="D70" s="5"/>
      <c r="E70" s="5"/>
      <c r="F70" s="5"/>
      <c r="G70" s="5"/>
      <c r="H70" s="5"/>
      <c r="I70" s="5"/>
      <c r="J70" s="5"/>
      <c r="K70" s="6"/>
    </row>
    <row r="71" spans="2:16" x14ac:dyDescent="0.2">
      <c r="B71" s="5"/>
      <c r="C71" s="7"/>
      <c r="D71" s="5"/>
      <c r="E71" s="5"/>
      <c r="F71" s="5"/>
      <c r="G71" s="5"/>
      <c r="H71" s="5"/>
      <c r="I71" s="5"/>
      <c r="J71" s="5"/>
      <c r="K71" s="6"/>
    </row>
    <row r="72" spans="2:16" x14ac:dyDescent="0.2">
      <c r="B72" s="5"/>
      <c r="C72" s="7"/>
      <c r="D72" s="5"/>
      <c r="E72" s="5"/>
      <c r="F72" s="5"/>
      <c r="G72" s="5"/>
      <c r="H72" s="5"/>
      <c r="I72" s="5"/>
      <c r="J72" s="5"/>
      <c r="K72" s="6"/>
    </row>
    <row r="73" spans="2:16" x14ac:dyDescent="0.2">
      <c r="B73" s="5"/>
      <c r="C73" s="7"/>
      <c r="D73" s="5"/>
      <c r="E73" s="5"/>
      <c r="F73" s="5"/>
      <c r="G73" s="5"/>
      <c r="H73" s="5"/>
      <c r="I73" s="5"/>
      <c r="J73" s="5"/>
      <c r="K73" s="6"/>
    </row>
    <row r="74" spans="2:16" x14ac:dyDescent="0.2">
      <c r="C74" s="7"/>
      <c r="D74" s="5"/>
      <c r="E74" s="5"/>
      <c r="F74" s="5"/>
      <c r="G74" s="5"/>
      <c r="H74" s="5"/>
      <c r="I74" s="5"/>
      <c r="J74" s="5"/>
      <c r="K74" s="6"/>
    </row>
    <row r="75" spans="2:16" x14ac:dyDescent="0.2">
      <c r="B75" s="5"/>
      <c r="C75" s="7"/>
      <c r="D75" s="5"/>
      <c r="E75" s="5"/>
      <c r="F75" s="5"/>
      <c r="G75" s="5"/>
      <c r="H75" s="5"/>
      <c r="I75" s="5"/>
      <c r="J75" s="5"/>
      <c r="K75" s="6"/>
    </row>
    <row r="76" spans="2:16" x14ac:dyDescent="0.2">
      <c r="B76" s="5"/>
      <c r="C76" s="7"/>
      <c r="D76" s="5"/>
      <c r="E76" s="5"/>
      <c r="F76" s="5"/>
      <c r="G76" s="5"/>
      <c r="H76" s="5"/>
      <c r="I76" s="5"/>
      <c r="J76" s="5"/>
      <c r="K76" s="6"/>
    </row>
    <row r="77" spans="2:16" hidden="1" x14ac:dyDescent="0.2">
      <c r="B77" s="5"/>
      <c r="C77" s="7"/>
      <c r="D77" s="5"/>
      <c r="E77" s="5"/>
      <c r="F77" s="5"/>
      <c r="G77" s="5"/>
      <c r="H77" s="5"/>
      <c r="I77" s="5"/>
      <c r="J77" s="5"/>
      <c r="K77" s="6"/>
    </row>
    <row r="78" spans="2:16" hidden="1" x14ac:dyDescent="0.2">
      <c r="B78" s="5"/>
      <c r="C78" s="7"/>
      <c r="D78" s="5"/>
      <c r="E78" s="5"/>
      <c r="F78" s="5"/>
      <c r="G78" s="5"/>
      <c r="H78" s="5"/>
      <c r="I78" s="5"/>
      <c r="J78" s="5"/>
      <c r="K78" s="6"/>
    </row>
    <row r="79" spans="2:16" x14ac:dyDescent="0.2">
      <c r="B79" s="5"/>
      <c r="C79" s="7"/>
      <c r="D79" s="5"/>
      <c r="E79" s="5"/>
      <c r="F79" s="5"/>
      <c r="G79" s="5"/>
      <c r="H79" s="5"/>
      <c r="I79" s="5"/>
      <c r="J79" s="5"/>
      <c r="K79" s="6"/>
    </row>
    <row r="80" spans="2:16" ht="13.5" thickBot="1" x14ac:dyDescent="0.25">
      <c r="B80" s="5"/>
      <c r="C80" s="4"/>
      <c r="D80" s="3"/>
      <c r="E80" s="3"/>
      <c r="F80" s="3"/>
      <c r="G80" s="3"/>
      <c r="H80" s="3"/>
      <c r="I80" s="3"/>
      <c r="J80" s="3"/>
      <c r="K80" s="2"/>
    </row>
  </sheetData>
  <mergeCells count="13">
    <mergeCell ref="B19:M19"/>
    <mergeCell ref="B6:M6"/>
    <mergeCell ref="B7:D7"/>
    <mergeCell ref="E7:G7"/>
    <mergeCell ref="H7:J7"/>
    <mergeCell ref="K7:M7"/>
    <mergeCell ref="K20:M20"/>
    <mergeCell ref="A48:I49"/>
    <mergeCell ref="B32:D32"/>
    <mergeCell ref="B20:D20"/>
    <mergeCell ref="B33:D33"/>
    <mergeCell ref="E20:G20"/>
    <mergeCell ref="H20:J20"/>
  </mergeCells>
  <printOptions horizontalCentered="1"/>
  <pageMargins left="0.75" right="0.75" top="0.75" bottom="0.5" header="0" footer="0"/>
  <pageSetup scale="60" firstPageNumber="24" orientation="portrait" horizontalDpi="1200" verticalDpi="1200" r:id="rId1"/>
  <headerFooter alignWithMargins="0">
    <oddFooter>&amp;R&amp;9 34</oddFooter>
  </headerFooter>
  <colBreaks count="1" manualBreakCount="1">
    <brk id="13" max="8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6a</vt:lpstr>
      <vt:lpstr>'6a'!Print_Area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2016-08-12T05:28:04Z</dcterms:created>
  <dcterms:modified xsi:type="dcterms:W3CDTF">2016-08-12T05:28:09Z</dcterms:modified>
</cp:coreProperties>
</file>