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6a" sheetId="1" r:id="rId1"/>
  </sheets>
  <externalReferences>
    <externalReference r:id="rId2"/>
  </externalReferences>
  <definedNames>
    <definedName name="_xlnm.Print_Area" localSheetId="0">'6a'!$A$1:$M$64</definedName>
  </definedNames>
  <calcPr calcId="144525"/>
</workbook>
</file>

<file path=xl/calcChain.xml><?xml version="1.0" encoding="utf-8"?>
<calcChain xmlns="http://schemas.openxmlformats.org/spreadsheetml/2006/main">
  <c r="A3" i="1" l="1"/>
  <c r="D10" i="1"/>
  <c r="D14" i="1" s="1"/>
  <c r="G10" i="1"/>
  <c r="J10" i="1"/>
  <c r="M10" i="1"/>
  <c r="D11" i="1"/>
  <c r="G11" i="1"/>
  <c r="J11" i="1"/>
  <c r="M11" i="1"/>
  <c r="D12" i="1"/>
  <c r="G12" i="1"/>
  <c r="J12" i="1"/>
  <c r="M12" i="1"/>
  <c r="D13" i="1"/>
  <c r="G13" i="1"/>
  <c r="J13" i="1"/>
  <c r="M13" i="1"/>
  <c r="B14" i="1"/>
  <c r="C14" i="1"/>
  <c r="E14" i="1"/>
  <c r="F14" i="1"/>
  <c r="G14" i="1"/>
  <c r="H14" i="1"/>
  <c r="I14" i="1"/>
  <c r="J14" i="1"/>
  <c r="I15" i="1" s="1"/>
  <c r="K14" i="1"/>
  <c r="L14" i="1"/>
  <c r="M14" i="1"/>
  <c r="K15" i="1" s="1"/>
  <c r="E15" i="1"/>
  <c r="F15" i="1"/>
  <c r="G15" i="1"/>
  <c r="J15" i="1"/>
  <c r="L15" i="1"/>
  <c r="M15" i="1"/>
  <c r="D21" i="1"/>
  <c r="G21" i="1"/>
  <c r="H21" i="1"/>
  <c r="I21" i="1"/>
  <c r="J21" i="1"/>
  <c r="D22" i="1"/>
  <c r="E22" i="1"/>
  <c r="H22" i="1" s="1"/>
  <c r="F22" i="1"/>
  <c r="G22" i="1"/>
  <c r="J22" i="1" s="1"/>
  <c r="I22" i="1"/>
  <c r="D23" i="1"/>
  <c r="G23" i="1"/>
  <c r="H23" i="1"/>
  <c r="I23" i="1"/>
  <c r="J23" i="1"/>
  <c r="D24" i="1"/>
  <c r="G24" i="1"/>
  <c r="J24" i="1" s="1"/>
  <c r="H24" i="1"/>
  <c r="I24" i="1"/>
  <c r="B25" i="1"/>
  <c r="B26" i="1" s="1"/>
  <c r="C25" i="1"/>
  <c r="D25" i="1"/>
  <c r="D26" i="1" s="1"/>
  <c r="F25" i="1"/>
  <c r="C26" i="1"/>
  <c r="P40" i="1"/>
  <c r="O45" i="1"/>
  <c r="P45" i="1"/>
  <c r="P46" i="1"/>
  <c r="C15" i="1" l="1"/>
  <c r="D15" i="1"/>
  <c r="B15" i="1"/>
  <c r="H15" i="1"/>
  <c r="I25" i="1"/>
  <c r="E25" i="1"/>
  <c r="G25" i="1"/>
  <c r="G26" i="1" l="1"/>
  <c r="J25" i="1"/>
  <c r="F26" i="1"/>
  <c r="O40" i="1"/>
  <c r="O46" i="1" s="1"/>
  <c r="E26" i="1"/>
  <c r="H25" i="1"/>
</calcChain>
</file>

<file path=xl/sharedStrings.xml><?xml version="1.0" encoding="utf-8"?>
<sst xmlns="http://schemas.openxmlformats.org/spreadsheetml/2006/main" count="58" uniqueCount="30">
  <si>
    <t>Q2 2011</t>
  </si>
  <si>
    <t>Q2 2010</t>
  </si>
  <si>
    <t>Foreign</t>
  </si>
  <si>
    <t>Filipino</t>
  </si>
  <si>
    <t>Q2 2010 and  Q2 2011</t>
  </si>
  <si>
    <t>Foreign and Filipino Nationals</t>
  </si>
  <si>
    <t>Percent share of Total Approved Investments</t>
  </si>
  <si>
    <t>Figure 6a</t>
  </si>
  <si>
    <t xml:space="preserve">Sources of basic data: Board of Investments (BOI), Clark Development Corporation (CDC),
                                    Philippine Economic Zone Authority (PEZA), and Subic Bay Metropolitan Aurhority (SBMA).                                         </t>
  </si>
  <si>
    <t>Details may not add up to totals due to rounding.</t>
  </si>
  <si>
    <t xml:space="preserve">Notes:   </t>
  </si>
  <si>
    <t>a/  Includes all committed investments of Filipinos in wholly and partially owned companies.</t>
  </si>
  <si>
    <t xml:space="preserve">% Share to Total </t>
  </si>
  <si>
    <t>Total</t>
  </si>
  <si>
    <t>SBMA</t>
  </si>
  <si>
    <t>PEZA</t>
  </si>
  <si>
    <t>CDC</t>
  </si>
  <si>
    <t>BOI</t>
  </si>
  <si>
    <r>
      <t>Filipino</t>
    </r>
    <r>
      <rPr>
        <b/>
        <vertAlign val="superscript"/>
        <sz val="11"/>
        <rFont val="Arial"/>
        <family val="2"/>
      </rPr>
      <t>a/</t>
    </r>
  </si>
  <si>
    <t>Q2 2010-Q2 2011</t>
  </si>
  <si>
    <t>2nd Quarter</t>
  </si>
  <si>
    <t>1st Quarter</t>
  </si>
  <si>
    <t>Agency</t>
  </si>
  <si>
    <t xml:space="preserve">Growth Rate                               </t>
  </si>
  <si>
    <t>4th Quarter</t>
  </si>
  <si>
    <t>3rd Quarter</t>
  </si>
  <si>
    <t xml:space="preserve">1st Quarter </t>
  </si>
  <si>
    <t>(in million pesos)</t>
  </si>
  <si>
    <t>Total Approved Investments by Nationality (Filipino and Foreign) and by Promotion Agency</t>
  </si>
  <si>
    <t>Table 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</si>
</sst>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0.0_);[Red]\(0.0\)"/>
    <numFmt numFmtId="167" formatCode="#,##0.0_);[Red]\(#,##0.0\)"/>
    <numFmt numFmtId="168" formatCode="_(* #,##0.000_);_(* \(#,##0.000\);_(* &quot;-&quot;??_);_(@_)"/>
    <numFmt numFmtId="169" formatCode="#,##0;[Red]#,##0"/>
    <numFmt numFmtId="170" formatCode="General_)"/>
  </numFmts>
  <fonts count="13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8"/>
      <color indexed="9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i/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164" fontId="2" fillId="2" borderId="0" xfId="1" applyNumberFormat="1" applyFont="1" applyFill="1"/>
    <xf numFmtId="0" fontId="3" fillId="2" borderId="0" xfId="0" applyFont="1" applyFill="1" applyBorder="1"/>
    <xf numFmtId="0" fontId="3" fillId="2" borderId="5" xfId="0" applyFont="1" applyFill="1" applyBorder="1"/>
    <xf numFmtId="0" fontId="3" fillId="2" borderId="0" xfId="0" applyFont="1" applyFill="1"/>
    <xf numFmtId="0" fontId="4" fillId="2" borderId="0" xfId="0" applyFont="1" applyFill="1" applyBorder="1" applyAlignment="1">
      <alignment horizontal="center"/>
    </xf>
    <xf numFmtId="165" fontId="2" fillId="2" borderId="0" xfId="0" applyNumberFormat="1" applyFont="1" applyFill="1"/>
    <xf numFmtId="43" fontId="2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166" fontId="5" fillId="2" borderId="7" xfId="1" applyNumberFormat="1" applyFont="1" applyFill="1" applyBorder="1"/>
    <xf numFmtId="164" fontId="5" fillId="2" borderId="7" xfId="1" applyNumberFormat="1" applyFont="1" applyFill="1" applyBorder="1"/>
    <xf numFmtId="165" fontId="5" fillId="2" borderId="7" xfId="0" applyNumberFormat="1" applyFont="1" applyFill="1" applyBorder="1"/>
    <xf numFmtId="165" fontId="5" fillId="2" borderId="8" xfId="0" applyNumberFormat="1" applyFont="1" applyFill="1" applyBorder="1"/>
    <xf numFmtId="0" fontId="5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6" fillId="2" borderId="0" xfId="0" applyFont="1" applyFill="1" applyBorder="1"/>
    <xf numFmtId="3" fontId="6" fillId="2" borderId="0" xfId="0" applyNumberFormat="1" applyFont="1" applyFill="1" applyBorder="1" applyAlignment="1"/>
    <xf numFmtId="0" fontId="7" fillId="2" borderId="0" xfId="0" applyFont="1" applyFill="1" applyBorder="1" applyAlignment="1"/>
    <xf numFmtId="165" fontId="6" fillId="2" borderId="0" xfId="0" applyNumberFormat="1" applyFont="1" applyFill="1" applyBorder="1"/>
    <xf numFmtId="3" fontId="6" fillId="2" borderId="0" xfId="0" quotePrefix="1" applyNumberFormat="1" applyFont="1" applyFill="1" applyBorder="1" applyAlignment="1"/>
    <xf numFmtId="165" fontId="8" fillId="2" borderId="0" xfId="0" quotePrefix="1" applyNumberFormat="1" applyFont="1" applyFill="1" applyBorder="1" applyAlignment="1"/>
    <xf numFmtId="3" fontId="8" fillId="2" borderId="0" xfId="0" applyNumberFormat="1" applyFont="1" applyFill="1" applyBorder="1" applyAlignment="1"/>
    <xf numFmtId="165" fontId="8" fillId="2" borderId="0" xfId="0" applyNumberFormat="1" applyFont="1" applyFill="1" applyBorder="1"/>
    <xf numFmtId="165" fontId="8" fillId="2" borderId="0" xfId="0" applyNumberFormat="1" applyFont="1" applyFill="1" applyBorder="1" applyAlignment="1"/>
    <xf numFmtId="165" fontId="6" fillId="2" borderId="0" xfId="0" applyNumberFormat="1" applyFont="1" applyFill="1" applyBorder="1" applyAlignment="1"/>
    <xf numFmtId="166" fontId="5" fillId="2" borderId="0" xfId="1" applyNumberFormat="1" applyFont="1" applyFill="1" applyBorder="1"/>
    <xf numFmtId="164" fontId="5" fillId="2" borderId="0" xfId="1" applyNumberFormat="1" applyFont="1" applyFill="1" applyBorder="1"/>
    <xf numFmtId="165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wrapText="1"/>
    </xf>
    <xf numFmtId="165" fontId="4" fillId="2" borderId="2" xfId="0" applyNumberFormat="1" applyFont="1" applyFill="1" applyBorder="1"/>
    <xf numFmtId="165" fontId="4" fillId="2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wrapText="1"/>
    </xf>
    <xf numFmtId="167" fontId="4" fillId="2" borderId="0" xfId="1" applyNumberFormat="1" applyFont="1" applyFill="1" applyBorder="1"/>
    <xf numFmtId="167" fontId="4" fillId="3" borderId="0" xfId="1" applyNumberFormat="1" applyFont="1" applyFill="1" applyBorder="1"/>
    <xf numFmtId="164" fontId="4" fillId="3" borderId="0" xfId="0" applyNumberFormat="1" applyFont="1" applyFill="1" applyBorder="1"/>
    <xf numFmtId="164" fontId="9" fillId="3" borderId="0" xfId="0" applyNumberFormat="1" applyFont="1" applyFill="1" applyBorder="1"/>
    <xf numFmtId="164" fontId="9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164" fontId="4" fillId="2" borderId="0" xfId="0" applyNumberFormat="1" applyFont="1" applyFill="1" applyBorder="1"/>
    <xf numFmtId="164" fontId="9" fillId="2" borderId="0" xfId="0" applyNumberFormat="1" applyFont="1" applyFill="1" applyBorder="1"/>
    <xf numFmtId="164" fontId="9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168" fontId="5" fillId="2" borderId="0" xfId="1" applyNumberFormat="1" applyFont="1" applyFill="1" applyBorder="1"/>
    <xf numFmtId="0" fontId="9" fillId="2" borderId="0" xfId="0" applyFont="1" applyFill="1" applyBorder="1"/>
    <xf numFmtId="0" fontId="4" fillId="2" borderId="0" xfId="0" applyFont="1" applyFill="1" applyBorder="1"/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1" fontId="4" fillId="2" borderId="21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/>
    <xf numFmtId="164" fontId="4" fillId="2" borderId="0" xfId="0" applyNumberFormat="1" applyFont="1" applyFill="1" applyBorder="1" applyAlignment="1">
      <alignment horizontal="right"/>
    </xf>
    <xf numFmtId="3" fontId="4" fillId="2" borderId="9" xfId="0" applyNumberFormat="1" applyFont="1" applyFill="1" applyBorder="1" applyAlignment="1">
      <alignment horizontal="center" vertical="center"/>
    </xf>
    <xf numFmtId="3" fontId="4" fillId="2" borderId="15" xfId="0" applyNumberFormat="1" applyFont="1" applyFill="1" applyBorder="1" applyAlignment="1">
      <alignment horizontal="center" vertical="center"/>
    </xf>
    <xf numFmtId="3" fontId="4" fillId="2" borderId="22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1" fontId="4" fillId="2" borderId="20" xfId="0" applyNumberFormat="1" applyFont="1" applyFill="1" applyBorder="1" applyAlignment="1">
      <alignment horizontal="center" vertical="center"/>
    </xf>
    <xf numFmtId="1" fontId="4" fillId="2" borderId="23" xfId="0" applyNumberFormat="1" applyFont="1" applyFill="1" applyBorder="1" applyAlignment="1">
      <alignment horizontal="center" vertical="center"/>
    </xf>
    <xf numFmtId="0" fontId="11" fillId="2" borderId="0" xfId="0" applyFont="1" applyFill="1" applyBorder="1"/>
    <xf numFmtId="169" fontId="5" fillId="2" borderId="0" xfId="0" applyNumberFormat="1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Q2  2011</a:t>
            </a:r>
          </a:p>
        </c:rich>
      </c:tx>
      <c:layout>
        <c:manualLayout>
          <c:xMode val="edge"/>
          <c:yMode val="edge"/>
          <c:x val="0.3699788583509514"/>
          <c:y val="0.80645296757260176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view3D>
      <c:rotX val="15"/>
      <c:rotY val="2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913319238900635E-2"/>
          <c:y val="0.24838748800952623"/>
          <c:w val="0.72727272727272729"/>
          <c:h val="0.44193617996500123"/>
        </c:manualLayout>
      </c:layout>
      <c:pie3DChart>
        <c:varyColors val="1"/>
        <c:ser>
          <c:idx val="0"/>
          <c:order val="0"/>
          <c:spPr>
            <a:pattFill prst="pct90">
              <a:fgClr>
                <a:srgbClr val="FFFF0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31"/>
          <c:dPt>
            <c:idx val="0"/>
            <c:bubble3D val="0"/>
            <c:spPr>
              <a:pattFill prst="dotGrid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99" mc:Ignorable="a14" a14:legacySpreadsheetColorIndex="4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Lbls>
            <c:dLbl>
              <c:idx val="0"/>
              <c:layout>
                <c:manualLayout>
                  <c:x val="6.5520245487284525E-3"/>
                  <c:y val="-8.29042079030217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4764917070355642E-2"/>
                  <c:y val="6.07180460966169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'6a'!$O$44:$P$44</c:f>
              <c:strCache>
                <c:ptCount val="2"/>
                <c:pt idx="0">
                  <c:v>Filipino</c:v>
                </c:pt>
                <c:pt idx="1">
                  <c:v>Foreign</c:v>
                </c:pt>
              </c:strCache>
            </c:strRef>
          </c:cat>
          <c:val>
            <c:numRef>
              <c:f>'6a'!$O$46:$P$46</c:f>
              <c:numCache>
                <c:formatCode>_(* #,##0.0_);_(* \(#,##0.0\);_(* "-"??_);_(@_)</c:formatCode>
                <c:ptCount val="2"/>
                <c:pt idx="0">
                  <c:v>117.40630636171258</c:v>
                </c:pt>
                <c:pt idx="1">
                  <c:v>40.556321633453891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Approved Investments
Sem1 2008 and Sem1 2009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'6a'!#REF!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'6a'!#REF!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'6a'!#REF!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907328"/>
        <c:axId val="83908864"/>
      </c:barChart>
      <c:catAx>
        <c:axId val="8390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90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90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2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 billion pesos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907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Q2  2010</a:t>
            </a:r>
          </a:p>
        </c:rich>
      </c:tx>
      <c:layout>
        <c:manualLayout>
          <c:xMode val="edge"/>
          <c:yMode val="edge"/>
          <c:x val="0.38289205702647655"/>
          <c:y val="0.82084827344464673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view3D>
      <c:rotX val="15"/>
      <c:rotY val="2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830957230142567"/>
          <c:y val="0.17589604523368352"/>
          <c:w val="0.67006109979633399"/>
          <c:h val="0.42345344222923809"/>
        </c:manualLayout>
      </c:layout>
      <c:pie3DChart>
        <c:varyColors val="1"/>
        <c:ser>
          <c:idx val="0"/>
          <c:order val="0"/>
          <c:spPr>
            <a:pattFill prst="solidDmnd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4"/>
          <c:dPt>
            <c:idx val="0"/>
            <c:bubble3D val="0"/>
            <c:spPr>
              <a:pattFill prst="smCheck">
                <a:fgClr>
                  <a:srgbClr val="99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5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675914492358512E-2"/>
                  <c:y val="-7.0300030252771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9524501392519419"/>
                  <c:y val="4.14946457405206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'6a'!$O$44:$P$44</c:f>
              <c:strCache>
                <c:ptCount val="2"/>
                <c:pt idx="0">
                  <c:v>Filipino</c:v>
                </c:pt>
                <c:pt idx="1">
                  <c:v>Foreign</c:v>
                </c:pt>
              </c:strCache>
            </c:strRef>
          </c:cat>
          <c:val>
            <c:numRef>
              <c:f>'6a'!$O$45:$P$45</c:f>
              <c:numCache>
                <c:formatCode>_(* #,##0.0_);_(* \(#,##0.0\);_(* "-"??_);_(@_)</c:formatCode>
                <c:ptCount val="2"/>
                <c:pt idx="0">
                  <c:v>158.84959209423431</c:v>
                </c:pt>
                <c:pt idx="1">
                  <c:v>13.773097718163852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43</xdr:row>
      <xdr:rowOff>19050</xdr:rowOff>
    </xdr:from>
    <xdr:to>
      <xdr:col>12</xdr:col>
      <xdr:colOff>123825</xdr:colOff>
      <xdr:row>63</xdr:row>
      <xdr:rowOff>47625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923925</xdr:colOff>
      <xdr:row>56</xdr:row>
      <xdr:rowOff>0</xdr:rowOff>
    </xdr:from>
    <xdr:to>
      <xdr:col>4</xdr:col>
      <xdr:colOff>619125</xdr:colOff>
      <xdr:row>56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43</xdr:row>
      <xdr:rowOff>123825</xdr:rowOff>
    </xdr:from>
    <xdr:to>
      <xdr:col>7</xdr:col>
      <xdr:colOff>142875</xdr:colOff>
      <xdr:row>63</xdr:row>
      <xdr:rowOff>123825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56</xdr:row>
      <xdr:rowOff>28575</xdr:rowOff>
    </xdr:from>
    <xdr:to>
      <xdr:col>5</xdr:col>
      <xdr:colOff>47625</xdr:colOff>
      <xdr:row>57</xdr:row>
      <xdr:rowOff>152400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600075" y="9220200"/>
          <a:ext cx="240030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b"/>
    </sheetNames>
    <sheetDataSet>
      <sheetData sheetId="0">
        <row r="3">
          <cell r="A3" t="str">
            <v>First Quarter 2010 to Second Quarter 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abSelected="1" view="pageBreakPreview" zoomScaleNormal="65" zoomScaleSheetLayoutView="100" workbookViewId="0"/>
  </sheetViews>
  <sheetFormatPr defaultColWidth="8.85546875" defaultRowHeight="12.75" x14ac:dyDescent="0.2"/>
  <cols>
    <col min="1" max="1" width="11.42578125" style="1" customWidth="1"/>
    <col min="2" max="2" width="11.7109375" style="1" customWidth="1"/>
    <col min="3" max="3" width="10.42578125" style="1" customWidth="1"/>
    <col min="4" max="4" width="11.85546875" style="1" customWidth="1"/>
    <col min="5" max="5" width="11.5703125" style="1" customWidth="1"/>
    <col min="6" max="6" width="11.28515625" style="1" customWidth="1"/>
    <col min="7" max="7" width="11.5703125" style="1" customWidth="1"/>
    <col min="8" max="8" width="11.5703125" style="1" bestFit="1" customWidth="1"/>
    <col min="9" max="9" width="10.28515625" style="1" customWidth="1"/>
    <col min="10" max="10" width="11.5703125" style="1" bestFit="1" customWidth="1"/>
    <col min="11" max="11" width="10.28515625" style="1" customWidth="1"/>
    <col min="12" max="12" width="11.7109375" style="1" customWidth="1"/>
    <col min="13" max="13" width="11.42578125" style="1" customWidth="1"/>
    <col min="14" max="17" width="8.85546875" style="1" customWidth="1"/>
    <col min="18" max="18" width="10.28515625" style="1" bestFit="1" customWidth="1"/>
    <col min="19" max="16384" width="8.85546875" style="1"/>
  </cols>
  <sheetData>
    <row r="1" spans="1:13" x14ac:dyDescent="0.2">
      <c r="A1" s="22" t="s">
        <v>29</v>
      </c>
      <c r="B1" s="6"/>
      <c r="C1" s="6"/>
      <c r="D1" s="6"/>
      <c r="E1" s="6"/>
      <c r="F1" s="6"/>
      <c r="G1" s="6"/>
      <c r="H1" s="6"/>
      <c r="I1" s="6"/>
    </row>
    <row r="2" spans="1:13" x14ac:dyDescent="0.2">
      <c r="A2" s="22" t="s">
        <v>28</v>
      </c>
      <c r="B2" s="6"/>
      <c r="C2" s="6"/>
      <c r="D2" s="6"/>
      <c r="E2" s="6"/>
      <c r="F2" s="6"/>
      <c r="G2" s="6"/>
      <c r="H2" s="6"/>
      <c r="I2" s="6"/>
    </row>
    <row r="3" spans="1:13" x14ac:dyDescent="0.2">
      <c r="A3" s="81" t="str">
        <f>'[1]1b'!A3</f>
        <v>First Quarter 2010 to Second Quarter 2011</v>
      </c>
      <c r="B3" s="6"/>
      <c r="C3" s="6"/>
      <c r="D3" s="6"/>
      <c r="E3" s="6"/>
      <c r="F3" s="6"/>
      <c r="G3" s="6"/>
      <c r="H3" s="6"/>
      <c r="I3" s="6"/>
    </row>
    <row r="4" spans="1:13" x14ac:dyDescent="0.2">
      <c r="A4" s="80" t="s">
        <v>27</v>
      </c>
      <c r="B4" s="6"/>
      <c r="C4" s="6"/>
      <c r="D4" s="6"/>
      <c r="E4" s="6"/>
      <c r="F4" s="6"/>
      <c r="G4" s="6"/>
      <c r="H4" s="6"/>
      <c r="I4" s="6"/>
    </row>
    <row r="5" spans="1:13" ht="7.15" customHeight="1" thickBot="1" x14ac:dyDescent="0.25">
      <c r="A5" s="6"/>
      <c r="B5" s="6"/>
      <c r="C5" s="6"/>
      <c r="D5" s="6"/>
      <c r="E5" s="6"/>
      <c r="F5" s="6"/>
      <c r="G5" s="6"/>
      <c r="H5" s="6"/>
      <c r="I5" s="6"/>
    </row>
    <row r="6" spans="1:13" ht="13.9" customHeight="1" x14ac:dyDescent="0.2">
      <c r="A6" s="71"/>
      <c r="B6" s="79">
        <v>2010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8"/>
    </row>
    <row r="7" spans="1:13" ht="15" x14ac:dyDescent="0.2">
      <c r="A7" s="65" t="s">
        <v>22</v>
      </c>
      <c r="B7" s="77" t="s">
        <v>26</v>
      </c>
      <c r="C7" s="77"/>
      <c r="D7" s="77"/>
      <c r="E7" s="76" t="s">
        <v>20</v>
      </c>
      <c r="F7" s="76"/>
      <c r="G7" s="76"/>
      <c r="H7" s="76" t="s">
        <v>25</v>
      </c>
      <c r="I7" s="76"/>
      <c r="J7" s="76"/>
      <c r="K7" s="76" t="s">
        <v>24</v>
      </c>
      <c r="L7" s="76"/>
      <c r="M7" s="75"/>
    </row>
    <row r="8" spans="1:13" ht="18" thickBot="1" x14ac:dyDescent="0.25">
      <c r="A8" s="60"/>
      <c r="B8" s="59" t="s">
        <v>18</v>
      </c>
      <c r="C8" s="58" t="s">
        <v>2</v>
      </c>
      <c r="D8" s="58" t="s">
        <v>13</v>
      </c>
      <c r="E8" s="59" t="s">
        <v>18</v>
      </c>
      <c r="F8" s="58" t="s">
        <v>2</v>
      </c>
      <c r="G8" s="58" t="s">
        <v>13</v>
      </c>
      <c r="H8" s="59" t="s">
        <v>18</v>
      </c>
      <c r="I8" s="58" t="s">
        <v>2</v>
      </c>
      <c r="J8" s="58" t="s">
        <v>13</v>
      </c>
      <c r="K8" s="59" t="s">
        <v>18</v>
      </c>
      <c r="L8" s="58" t="s">
        <v>2</v>
      </c>
      <c r="M8" s="74" t="s">
        <v>13</v>
      </c>
    </row>
    <row r="9" spans="1:13" ht="7.9" customHeight="1" x14ac:dyDescent="0.25">
      <c r="A9" s="56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5" x14ac:dyDescent="0.25">
      <c r="A10" s="53" t="s">
        <v>17</v>
      </c>
      <c r="B10" s="52">
        <v>34745.4583575</v>
      </c>
      <c r="C10" s="51">
        <v>1459.7662055000001</v>
      </c>
      <c r="D10" s="50">
        <f>SUM(B10:C10)</f>
        <v>36205.224562999996</v>
      </c>
      <c r="E10" s="52">
        <v>131704.84164559998</v>
      </c>
      <c r="F10" s="51">
        <v>2030.8973543999996</v>
      </c>
      <c r="G10" s="50">
        <f>SUM(E10:F10)</f>
        <v>133735.73899999997</v>
      </c>
      <c r="H10" s="52">
        <v>26853.008431959992</v>
      </c>
      <c r="I10" s="51">
        <v>9095.3866730400005</v>
      </c>
      <c r="J10" s="50">
        <f>SUM(H10:I10)</f>
        <v>35948.395104999989</v>
      </c>
      <c r="K10" s="52">
        <v>86467.695363295701</v>
      </c>
      <c r="L10" s="51">
        <v>9742.495787664302</v>
      </c>
      <c r="M10" s="50">
        <f>SUM(K10:L10)</f>
        <v>96210.191150960003</v>
      </c>
    </row>
    <row r="11" spans="1:13" ht="15" x14ac:dyDescent="0.25">
      <c r="A11" s="49" t="s">
        <v>16</v>
      </c>
      <c r="B11" s="48">
        <v>143.79932500000001</v>
      </c>
      <c r="C11" s="47">
        <v>23121.601310000002</v>
      </c>
      <c r="D11" s="46">
        <f>SUM(B11:C11)</f>
        <v>23265.400635000002</v>
      </c>
      <c r="E11" s="48">
        <v>12.237552959999999</v>
      </c>
      <c r="F11" s="47">
        <v>898.65446684000005</v>
      </c>
      <c r="G11" s="46">
        <f>SUM(E11:F11)</f>
        <v>910.89201980000007</v>
      </c>
      <c r="H11" s="48">
        <v>23.374718339999998</v>
      </c>
      <c r="I11" s="47">
        <v>173.13609</v>
      </c>
      <c r="J11" s="46">
        <f>SUM(H11:I11)</f>
        <v>196.51080833999998</v>
      </c>
      <c r="K11" s="48">
        <v>90.839773870000002</v>
      </c>
      <c r="L11" s="47">
        <v>2056.4347400000006</v>
      </c>
      <c r="M11" s="46">
        <f>SUM(K11:L11)</f>
        <v>2147.2745138700006</v>
      </c>
    </row>
    <row r="12" spans="1:13" ht="15" x14ac:dyDescent="0.25">
      <c r="A12" s="53" t="s">
        <v>15</v>
      </c>
      <c r="B12" s="52">
        <v>7692.4448708875216</v>
      </c>
      <c r="C12" s="51">
        <v>21161.313118212489</v>
      </c>
      <c r="D12" s="50">
        <f>SUM(B12:C12)</f>
        <v>28853.75798910001</v>
      </c>
      <c r="E12" s="52">
        <v>25798.852478209541</v>
      </c>
      <c r="F12" s="51">
        <v>6643.8195217904531</v>
      </c>
      <c r="G12" s="50">
        <f>SUM(E12:F12)</f>
        <v>32442.671999999995</v>
      </c>
      <c r="H12" s="52">
        <v>9709.9341531747577</v>
      </c>
      <c r="I12" s="51">
        <v>9613.6038468252391</v>
      </c>
      <c r="J12" s="50">
        <f>SUM(H12:I12)</f>
        <v>19323.537999999997</v>
      </c>
      <c r="K12" s="52">
        <v>19025.957494306786</v>
      </c>
      <c r="L12" s="51">
        <v>104748.63956737821</v>
      </c>
      <c r="M12" s="50">
        <f>SUM(K12:L12)</f>
        <v>123774.597061685</v>
      </c>
    </row>
    <row r="13" spans="1:13" ht="15" x14ac:dyDescent="0.25">
      <c r="A13" s="49" t="s">
        <v>14</v>
      </c>
      <c r="B13" s="48">
        <v>2479.8792597854394</v>
      </c>
      <c r="C13" s="47">
        <v>954.65980737856</v>
      </c>
      <c r="D13" s="46">
        <f>SUM(B13:C13)</f>
        <v>3434.5390671639993</v>
      </c>
      <c r="E13" s="48">
        <v>1333.6604174648</v>
      </c>
      <c r="F13" s="47">
        <v>4199.7263751334003</v>
      </c>
      <c r="G13" s="46">
        <f>SUM(E13:F13)</f>
        <v>5533.3867925982004</v>
      </c>
      <c r="H13" s="48">
        <v>258.62940924243753</v>
      </c>
      <c r="I13" s="47">
        <v>85.014698818162501</v>
      </c>
      <c r="J13" s="46">
        <f>SUM(H13:I13)</f>
        <v>343.64410806060005</v>
      </c>
      <c r="K13" s="48">
        <v>193.72165698306</v>
      </c>
      <c r="L13" s="47">
        <v>83.47499991474001</v>
      </c>
      <c r="M13" s="46">
        <f>SUM(K13:L13)</f>
        <v>277.19665689780004</v>
      </c>
    </row>
    <row r="14" spans="1:13" ht="15" x14ac:dyDescent="0.25">
      <c r="A14" s="12" t="s">
        <v>13</v>
      </c>
      <c r="B14" s="73">
        <f>SUM(B10:B13)</f>
        <v>45061.581813172961</v>
      </c>
      <c r="C14" s="39">
        <f>SUM(C10:C13)</f>
        <v>46697.340441091044</v>
      </c>
      <c r="D14" s="39">
        <f>SUM(D10:D13)</f>
        <v>91758.922254264005</v>
      </c>
      <c r="E14" s="39">
        <f>SUM(E10:E13)</f>
        <v>158849.59209423431</v>
      </c>
      <c r="F14" s="39">
        <f>SUM(F10:F13)</f>
        <v>13773.097718163852</v>
      </c>
      <c r="G14" s="39">
        <f>SUM(G10:G13)</f>
        <v>172622.68981239817</v>
      </c>
      <c r="H14" s="39">
        <f>SUM(H10:H13)</f>
        <v>36844.946712717188</v>
      </c>
      <c r="I14" s="39">
        <f>SUM(I10:I13)</f>
        <v>18967.141308683404</v>
      </c>
      <c r="J14" s="39">
        <f>SUM(J10:J13)</f>
        <v>55812.088021400588</v>
      </c>
      <c r="K14" s="39">
        <f>SUM(K10:K13)</f>
        <v>105778.21428845555</v>
      </c>
      <c r="L14" s="39">
        <f>SUM(L10:L13)</f>
        <v>116631.04509495726</v>
      </c>
      <c r="M14" s="39">
        <f>SUM(M10:M13)</f>
        <v>222409.25938341281</v>
      </c>
    </row>
    <row r="15" spans="1:13" ht="33" customHeight="1" thickBot="1" x14ac:dyDescent="0.3">
      <c r="A15" s="43" t="s">
        <v>12</v>
      </c>
      <c r="B15" s="42">
        <f>(B14/$D$14)*100</f>
        <v>49.108665082516225</v>
      </c>
      <c r="C15" s="42">
        <f>(C14/$D$14)*100</f>
        <v>50.891334917483768</v>
      </c>
      <c r="D15" s="42">
        <f>(D14/$D$14)*100</f>
        <v>100</v>
      </c>
      <c r="E15" s="42">
        <f>(E14/$G$14)*100</f>
        <v>92.02127035957318</v>
      </c>
      <c r="F15" s="42">
        <f>(F14/$G$14)*100</f>
        <v>7.9787296404268142</v>
      </c>
      <c r="G15" s="42">
        <f>(G14/$G$14)*100</f>
        <v>100</v>
      </c>
      <c r="H15" s="42">
        <f>(H14/$J$14)*100</f>
        <v>66.016069312062569</v>
      </c>
      <c r="I15" s="42">
        <f>(I14/$J$14)*100</f>
        <v>33.983930687937431</v>
      </c>
      <c r="J15" s="42">
        <f>(J14/$J$14)*100</f>
        <v>100</v>
      </c>
      <c r="K15" s="42">
        <f>(K14/$M$14)*100</f>
        <v>47.560166596348303</v>
      </c>
      <c r="L15" s="42">
        <f>(L14/$M$14)*100</f>
        <v>52.43983340365169</v>
      </c>
      <c r="M15" s="42">
        <f>(M14/$M$14)*100</f>
        <v>100</v>
      </c>
    </row>
    <row r="16" spans="1:13" ht="13.5" thickBot="1" x14ac:dyDescent="0.25">
      <c r="A16" s="22"/>
      <c r="B16" s="72"/>
      <c r="C16" s="72"/>
      <c r="D16" s="72"/>
    </row>
    <row r="17" spans="1:18" ht="15" x14ac:dyDescent="0.2">
      <c r="A17" s="71"/>
      <c r="B17" s="70">
        <v>2011</v>
      </c>
      <c r="C17" s="69"/>
      <c r="D17" s="69"/>
      <c r="E17" s="69"/>
      <c r="F17" s="69"/>
      <c r="G17" s="68"/>
      <c r="H17" s="67" t="s">
        <v>23</v>
      </c>
      <c r="I17" s="66"/>
      <c r="J17" s="66"/>
      <c r="K17" s="38"/>
      <c r="L17" s="37"/>
    </row>
    <row r="18" spans="1:18" ht="15" x14ac:dyDescent="0.2">
      <c r="A18" s="65" t="s">
        <v>22</v>
      </c>
      <c r="B18" s="64" t="s">
        <v>21</v>
      </c>
      <c r="C18" s="63"/>
      <c r="D18" s="63"/>
      <c r="E18" s="64" t="s">
        <v>20</v>
      </c>
      <c r="F18" s="63"/>
      <c r="G18" s="63"/>
      <c r="H18" s="62" t="s">
        <v>19</v>
      </c>
      <c r="I18" s="61"/>
      <c r="J18" s="61"/>
      <c r="K18" s="38"/>
      <c r="L18" s="37"/>
      <c r="M18" s="37"/>
      <c r="N18" s="37"/>
    </row>
    <row r="19" spans="1:18" ht="18" thickBot="1" x14ac:dyDescent="0.25">
      <c r="A19" s="60"/>
      <c r="B19" s="59" t="s">
        <v>18</v>
      </c>
      <c r="C19" s="58" t="s">
        <v>2</v>
      </c>
      <c r="D19" s="57" t="s">
        <v>13</v>
      </c>
      <c r="E19" s="59" t="s">
        <v>18</v>
      </c>
      <c r="F19" s="58" t="s">
        <v>2</v>
      </c>
      <c r="G19" s="57" t="s">
        <v>13</v>
      </c>
      <c r="H19" s="59" t="s">
        <v>18</v>
      </c>
      <c r="I19" s="58" t="s">
        <v>2</v>
      </c>
      <c r="J19" s="57" t="s">
        <v>13</v>
      </c>
      <c r="K19" s="38"/>
      <c r="L19" s="37"/>
    </row>
    <row r="20" spans="1:18" ht="8.1" customHeight="1" x14ac:dyDescent="0.25">
      <c r="A20" s="56"/>
      <c r="B20" s="55"/>
      <c r="C20" s="55"/>
      <c r="D20" s="55"/>
      <c r="E20" s="55"/>
      <c r="F20" s="55"/>
      <c r="G20" s="55"/>
      <c r="H20" s="55"/>
      <c r="I20" s="55"/>
      <c r="J20" s="55"/>
      <c r="K20" s="38"/>
      <c r="L20" s="37"/>
    </row>
    <row r="21" spans="1:18" ht="15" x14ac:dyDescent="0.25">
      <c r="A21" s="53" t="s">
        <v>17</v>
      </c>
      <c r="B21" s="52">
        <v>107969.3724001214</v>
      </c>
      <c r="C21" s="51">
        <v>2435.0004248385994</v>
      </c>
      <c r="D21" s="50">
        <f>SUM(B21:C21)</f>
        <v>110404.37282496</v>
      </c>
      <c r="E21" s="51">
        <v>85255.560843273779</v>
      </c>
      <c r="F21" s="51">
        <v>8806.4517391961999</v>
      </c>
      <c r="G21" s="50">
        <f>SUM(E21:F21)</f>
        <v>94062.012582469979</v>
      </c>
      <c r="H21" s="44">
        <f>(E21/E10-1)*100</f>
        <v>-35.267709388630507</v>
      </c>
      <c r="I21" s="44">
        <f>(F21/F10-1)*100</f>
        <v>333.6236747818279</v>
      </c>
      <c r="J21" s="44">
        <f>(G21/G10-1)*100</f>
        <v>-29.665762281786179</v>
      </c>
      <c r="K21" s="38"/>
      <c r="L21" s="38"/>
      <c r="M21" s="38"/>
    </row>
    <row r="22" spans="1:18" ht="15" x14ac:dyDescent="0.25">
      <c r="A22" s="49" t="s">
        <v>16</v>
      </c>
      <c r="B22" s="48">
        <v>299.42486584000005</v>
      </c>
      <c r="C22" s="47">
        <v>1851.83884896</v>
      </c>
      <c r="D22" s="46">
        <f>SUM(B22:C22)</f>
        <v>2151.2637147999999</v>
      </c>
      <c r="E22" s="47">
        <f>1742.85811-115.6176</f>
        <v>1627.2405099999999</v>
      </c>
      <c r="F22" s="47">
        <f>14679.1549-77.0784</f>
        <v>14602.076499999999</v>
      </c>
      <c r="G22" s="46">
        <f>SUM(E22:F22)</f>
        <v>16229.317009999999</v>
      </c>
      <c r="H22" s="45">
        <f>(E22/E11-1)*100</f>
        <v>13197.10698959868</v>
      </c>
      <c r="I22" s="45">
        <f>(F22/F11-1)*100</f>
        <v>1524.8822032061196</v>
      </c>
      <c r="J22" s="45">
        <f>(G22/G11-1)*100</f>
        <v>1681.6949382829578</v>
      </c>
      <c r="K22" s="38"/>
      <c r="L22" s="54"/>
      <c r="M22" s="38"/>
    </row>
    <row r="23" spans="1:18" ht="15" x14ac:dyDescent="0.25">
      <c r="A23" s="53" t="s">
        <v>15</v>
      </c>
      <c r="B23" s="52">
        <v>17147.000409777011</v>
      </c>
      <c r="C23" s="51">
        <v>17675.035691294524</v>
      </c>
      <c r="D23" s="50">
        <f>SUM(B23:C23)</f>
        <v>34822.036101071535</v>
      </c>
      <c r="E23" s="51">
        <v>30182.416763342597</v>
      </c>
      <c r="F23" s="51">
        <v>17063.395236657689</v>
      </c>
      <c r="G23" s="50">
        <f>SUM(E23:F23)</f>
        <v>47245.812000000282</v>
      </c>
      <c r="H23" s="44">
        <f>(E23/E12-1)*100</f>
        <v>16.991314977422121</v>
      </c>
      <c r="I23" s="44">
        <f>(F23/F12-1)*100</f>
        <v>156.83110717702408</v>
      </c>
      <c r="J23" s="44">
        <f>(G23/G12-1)*100</f>
        <v>45.62860913552462</v>
      </c>
      <c r="K23" s="38"/>
      <c r="L23" s="38"/>
      <c r="M23" s="38"/>
    </row>
    <row r="24" spans="1:18" ht="15" x14ac:dyDescent="0.25">
      <c r="A24" s="49" t="s">
        <v>14</v>
      </c>
      <c r="B24" s="48">
        <v>14483.457375652002</v>
      </c>
      <c r="C24" s="47">
        <v>60.156187301300001</v>
      </c>
      <c r="D24" s="46">
        <f>SUM(B24:C24)</f>
        <v>14543.613562953302</v>
      </c>
      <c r="E24" s="47">
        <v>341.08824509619984</v>
      </c>
      <c r="F24" s="47">
        <v>84.39815759999999</v>
      </c>
      <c r="G24" s="46">
        <f>SUM(E24:F24)</f>
        <v>425.48640269619983</v>
      </c>
      <c r="H24" s="45">
        <f>(E24/E13-1)*100</f>
        <v>-74.424655584771273</v>
      </c>
      <c r="I24" s="45">
        <f>(F24/F13-1)*100</f>
        <v>-97.990389133451131</v>
      </c>
      <c r="J24" s="45">
        <f>(G24/G13-1)*100</f>
        <v>-92.310560988337969</v>
      </c>
      <c r="K24" s="38"/>
      <c r="L24" s="38"/>
      <c r="M24" s="38"/>
    </row>
    <row r="25" spans="1:18" ht="15" x14ac:dyDescent="0.25">
      <c r="A25" s="12" t="s">
        <v>13</v>
      </c>
      <c r="B25" s="39">
        <f>SUM(B21:B24)</f>
        <v>139899.25505139041</v>
      </c>
      <c r="C25" s="39">
        <f>SUM(C21:C24)</f>
        <v>22022.031152394426</v>
      </c>
      <c r="D25" s="39">
        <f>SUM(D21:D24)</f>
        <v>161921.28620378484</v>
      </c>
      <c r="E25" s="39">
        <f>SUM(E21:E24)</f>
        <v>117406.30636171257</v>
      </c>
      <c r="F25" s="39">
        <f>SUM(F21:F24)</f>
        <v>40556.321633453888</v>
      </c>
      <c r="G25" s="39">
        <f>SUM(G21:G24)</f>
        <v>157962.62799516646</v>
      </c>
      <c r="H25" s="44">
        <f>(E25/E14-1)*100</f>
        <v>-26.089639379077756</v>
      </c>
      <c r="I25" s="44">
        <f>(F25/F14-1)*100</f>
        <v>194.46042178273763</v>
      </c>
      <c r="J25" s="44">
        <f>(G25/G14-1)*100</f>
        <v>-8.4925462771805229</v>
      </c>
      <c r="K25" s="38"/>
      <c r="L25" s="38"/>
      <c r="M25" s="38"/>
      <c r="N25" s="38"/>
    </row>
    <row r="26" spans="1:18" ht="30.75" thickBot="1" x14ac:dyDescent="0.3">
      <c r="A26" s="43" t="s">
        <v>12</v>
      </c>
      <c r="B26" s="42">
        <f>(B25/$D$25)*100</f>
        <v>86.39954531692716</v>
      </c>
      <c r="C26" s="42">
        <f>(C25/$D$25)*100</f>
        <v>13.600454683072835</v>
      </c>
      <c r="D26" s="42">
        <f>(D25/$D$25)*100</f>
        <v>100</v>
      </c>
      <c r="E26" s="42">
        <f>(E25/$G$25)*100</f>
        <v>74.325369140671114</v>
      </c>
      <c r="F26" s="42">
        <f>(F25/$G$25)*100</f>
        <v>25.674630859328879</v>
      </c>
      <c r="G26" s="42">
        <f>(G25/$G$25)*100</f>
        <v>100</v>
      </c>
      <c r="H26" s="41"/>
      <c r="I26" s="41"/>
      <c r="J26" s="41"/>
      <c r="K26" s="38"/>
      <c r="L26" s="37"/>
    </row>
    <row r="27" spans="1:18" ht="15" x14ac:dyDescent="0.25">
      <c r="A27" s="40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Q27" s="38"/>
      <c r="R27" s="37"/>
    </row>
    <row r="28" spans="1:18" x14ac:dyDescent="0.2">
      <c r="A28" s="24" t="s">
        <v>11</v>
      </c>
      <c r="B28" s="28"/>
      <c r="C28" s="28"/>
      <c r="D28" s="28"/>
      <c r="E28" s="28"/>
      <c r="F28" s="28"/>
      <c r="G28" s="36"/>
      <c r="H28" s="36"/>
      <c r="I28" s="36"/>
      <c r="J28" s="36"/>
      <c r="K28" s="36"/>
      <c r="L28" s="36"/>
      <c r="M28" s="36"/>
    </row>
    <row r="29" spans="1:18" x14ac:dyDescent="0.2">
      <c r="A29" s="29" t="s">
        <v>10</v>
      </c>
      <c r="B29" s="35"/>
      <c r="C29" s="34"/>
      <c r="D29" s="33"/>
      <c r="E29" s="33"/>
      <c r="F29" s="33"/>
      <c r="G29" s="32"/>
      <c r="H29" s="31"/>
      <c r="I29" s="31"/>
      <c r="J29" s="31"/>
      <c r="K29" s="31"/>
      <c r="L29" s="30"/>
      <c r="M29" s="27"/>
    </row>
    <row r="30" spans="1:18" x14ac:dyDescent="0.2">
      <c r="A30" s="29" t="s">
        <v>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7"/>
      <c r="M30" s="27"/>
    </row>
    <row r="31" spans="1:18" ht="13.15" customHeight="1" x14ac:dyDescent="0.2">
      <c r="A31" s="26" t="s">
        <v>8</v>
      </c>
      <c r="B31" s="26"/>
      <c r="C31" s="26"/>
      <c r="D31" s="26"/>
      <c r="E31" s="26"/>
      <c r="F31" s="26"/>
      <c r="G31" s="26"/>
      <c r="H31" s="26"/>
      <c r="I31" s="26"/>
      <c r="J31" s="23"/>
      <c r="K31" s="23"/>
      <c r="L31" s="23"/>
      <c r="M31" s="23"/>
    </row>
    <row r="32" spans="1:18" ht="13.15" customHeight="1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3"/>
      <c r="K32" s="23"/>
      <c r="L32" s="23"/>
      <c r="M32" s="23"/>
    </row>
    <row r="33" spans="1:16" ht="13.15" customHeight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3"/>
      <c r="K33" s="23"/>
      <c r="L33" s="23"/>
      <c r="M33" s="23"/>
    </row>
    <row r="34" spans="1:16" ht="13.15" customHeight="1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3"/>
      <c r="K34" s="23"/>
      <c r="L34" s="23"/>
      <c r="M34" s="23"/>
    </row>
    <row r="35" spans="1:16" ht="13.15" customHeight="1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3"/>
      <c r="K35" s="23"/>
      <c r="L35" s="23"/>
      <c r="M35" s="23"/>
    </row>
    <row r="36" spans="1:16" ht="13.15" customHeight="1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3"/>
      <c r="K36" s="23"/>
      <c r="L36" s="23"/>
      <c r="M36" s="23"/>
    </row>
    <row r="37" spans="1:16" ht="13.15" customHeight="1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3"/>
      <c r="K37" s="23"/>
      <c r="L37" s="23"/>
      <c r="M37" s="23"/>
    </row>
    <row r="38" spans="1:16" ht="13.15" customHeight="1" thickBot="1" x14ac:dyDescent="0.25">
      <c r="A38" s="24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6" x14ac:dyDescent="0.2">
      <c r="A39" s="22"/>
      <c r="B39" s="21"/>
      <c r="C39" s="20"/>
      <c r="D39" s="20"/>
      <c r="E39" s="20"/>
      <c r="F39" s="20"/>
      <c r="G39" s="20"/>
      <c r="H39" s="19"/>
      <c r="I39" s="18"/>
      <c r="J39" s="17"/>
      <c r="K39" s="16"/>
      <c r="O39" s="1">
        <v>158849.59209423431</v>
      </c>
      <c r="P39" s="1">
        <v>13773.097718163852</v>
      </c>
    </row>
    <row r="40" spans="1:16" ht="15" x14ac:dyDescent="0.25">
      <c r="B40" s="7"/>
      <c r="C40" s="6"/>
      <c r="D40" s="6"/>
      <c r="E40" s="6"/>
      <c r="F40" s="6"/>
      <c r="G40" s="12" t="s">
        <v>7</v>
      </c>
      <c r="H40" s="15"/>
      <c r="I40" s="14"/>
      <c r="J40" s="14"/>
      <c r="K40" s="5"/>
      <c r="O40" s="13">
        <f>E25</f>
        <v>117406.30636171257</v>
      </c>
      <c r="P40" s="13">
        <f>F25</f>
        <v>40556.321633453888</v>
      </c>
    </row>
    <row r="41" spans="1:16" ht="15" x14ac:dyDescent="0.25">
      <c r="B41" s="7"/>
      <c r="C41" s="6"/>
      <c r="D41" s="6"/>
      <c r="E41" s="6"/>
      <c r="F41" s="6"/>
      <c r="G41" s="12" t="s">
        <v>6</v>
      </c>
      <c r="H41" s="6"/>
      <c r="I41" s="6"/>
      <c r="J41" s="6"/>
      <c r="K41" s="5"/>
    </row>
    <row r="42" spans="1:16" ht="15" x14ac:dyDescent="0.25">
      <c r="A42" s="11"/>
      <c r="B42" s="10"/>
      <c r="C42" s="9"/>
      <c r="D42" s="9"/>
      <c r="E42" s="6"/>
      <c r="F42" s="6"/>
      <c r="G42" s="12" t="s">
        <v>5</v>
      </c>
      <c r="H42" s="6"/>
      <c r="I42" s="6"/>
      <c r="J42" s="6"/>
      <c r="K42" s="5"/>
    </row>
    <row r="43" spans="1:16" ht="15" x14ac:dyDescent="0.25">
      <c r="A43" s="11"/>
      <c r="B43" s="10"/>
      <c r="C43" s="9"/>
      <c r="D43" s="9"/>
      <c r="E43" s="6"/>
      <c r="F43" s="6"/>
      <c r="G43" s="12" t="s">
        <v>4</v>
      </c>
      <c r="H43" s="6"/>
      <c r="I43" s="6"/>
      <c r="J43" s="6"/>
      <c r="K43" s="5"/>
    </row>
    <row r="44" spans="1:16" x14ac:dyDescent="0.2">
      <c r="A44" s="11"/>
      <c r="B44" s="10"/>
      <c r="C44" s="9"/>
      <c r="D44" s="9"/>
      <c r="E44" s="6"/>
      <c r="F44" s="6"/>
      <c r="G44" s="6"/>
      <c r="H44" s="6"/>
      <c r="I44" s="6"/>
      <c r="J44" s="6"/>
      <c r="K44" s="5"/>
      <c r="O44" s="1" t="s">
        <v>3</v>
      </c>
      <c r="P44" s="1" t="s">
        <v>2</v>
      </c>
    </row>
    <row r="45" spans="1:16" x14ac:dyDescent="0.2">
      <c r="B45" s="7"/>
      <c r="C45" s="6"/>
      <c r="D45" s="6"/>
      <c r="E45" s="6"/>
      <c r="F45" s="6"/>
      <c r="G45" s="6"/>
      <c r="H45" s="6"/>
      <c r="I45" s="6"/>
      <c r="J45" s="6"/>
      <c r="K45" s="5"/>
      <c r="N45" s="1" t="s">
        <v>1</v>
      </c>
      <c r="O45" s="8">
        <f>O39/1000</f>
        <v>158.84959209423431</v>
      </c>
      <c r="P45" s="8">
        <f>P39/1000</f>
        <v>13.773097718163852</v>
      </c>
    </row>
    <row r="46" spans="1:16" x14ac:dyDescent="0.2">
      <c r="B46" s="7"/>
      <c r="C46" s="6"/>
      <c r="D46" s="6"/>
      <c r="E46" s="6"/>
      <c r="F46" s="6"/>
      <c r="G46" s="6"/>
      <c r="H46" s="6"/>
      <c r="I46" s="6"/>
      <c r="J46" s="6"/>
      <c r="K46" s="5"/>
      <c r="N46" s="1" t="s">
        <v>0</v>
      </c>
      <c r="O46" s="8">
        <f>O40/1000</f>
        <v>117.40630636171258</v>
      </c>
      <c r="P46" s="8">
        <f>P40/1000</f>
        <v>40.556321633453891</v>
      </c>
    </row>
    <row r="47" spans="1:16" x14ac:dyDescent="0.2">
      <c r="B47" s="7"/>
      <c r="C47" s="6"/>
      <c r="D47" s="6"/>
      <c r="E47" s="6"/>
      <c r="F47" s="6"/>
      <c r="G47" s="6"/>
      <c r="H47" s="6"/>
      <c r="I47" s="6"/>
      <c r="J47" s="6"/>
      <c r="K47" s="5"/>
    </row>
    <row r="48" spans="1:16" x14ac:dyDescent="0.2">
      <c r="B48" s="7"/>
      <c r="C48" s="6"/>
      <c r="D48" s="6"/>
      <c r="E48" s="6"/>
      <c r="F48" s="6"/>
      <c r="G48" s="6"/>
      <c r="H48" s="6"/>
      <c r="I48" s="6"/>
      <c r="J48" s="6"/>
      <c r="K48" s="5"/>
    </row>
    <row r="49" spans="2:11" x14ac:dyDescent="0.2">
      <c r="B49" s="7"/>
      <c r="C49" s="6"/>
      <c r="D49" s="6"/>
      <c r="E49" s="6"/>
      <c r="F49" s="6"/>
      <c r="G49" s="6"/>
      <c r="H49" s="6"/>
      <c r="I49" s="6"/>
      <c r="J49" s="6"/>
      <c r="K49" s="5"/>
    </row>
    <row r="50" spans="2:11" x14ac:dyDescent="0.2">
      <c r="B50" s="7"/>
      <c r="C50" s="6"/>
      <c r="D50" s="6"/>
      <c r="E50" s="6"/>
      <c r="F50" s="6"/>
      <c r="G50" s="6"/>
      <c r="H50" s="6"/>
      <c r="I50" s="6"/>
      <c r="J50" s="6"/>
      <c r="K50" s="5"/>
    </row>
    <row r="51" spans="2:11" x14ac:dyDescent="0.2">
      <c r="B51" s="7"/>
      <c r="C51" s="6"/>
      <c r="D51" s="6"/>
      <c r="E51" s="6"/>
      <c r="F51" s="6"/>
      <c r="G51" s="6"/>
      <c r="H51" s="6"/>
      <c r="I51" s="6"/>
      <c r="J51" s="6"/>
      <c r="K51" s="5"/>
    </row>
    <row r="52" spans="2:11" x14ac:dyDescent="0.2">
      <c r="B52" s="7"/>
      <c r="C52" s="6"/>
      <c r="D52" s="6"/>
      <c r="E52" s="6"/>
      <c r="F52" s="6"/>
      <c r="G52" s="6"/>
      <c r="H52" s="6"/>
      <c r="I52" s="6"/>
      <c r="J52" s="6"/>
      <c r="K52" s="5"/>
    </row>
    <row r="53" spans="2:11" x14ac:dyDescent="0.2">
      <c r="B53" s="7"/>
      <c r="C53" s="6"/>
      <c r="D53" s="6"/>
      <c r="E53" s="6"/>
      <c r="F53" s="6"/>
      <c r="G53" s="6"/>
      <c r="H53" s="6"/>
      <c r="I53" s="6"/>
      <c r="J53" s="6"/>
      <c r="K53" s="5"/>
    </row>
    <row r="54" spans="2:11" x14ac:dyDescent="0.2">
      <c r="B54" s="7"/>
      <c r="C54" s="6"/>
      <c r="D54" s="6"/>
      <c r="E54" s="6"/>
      <c r="F54" s="6"/>
      <c r="G54" s="6"/>
      <c r="H54" s="6"/>
      <c r="I54" s="6"/>
      <c r="J54" s="6"/>
      <c r="K54" s="5"/>
    </row>
    <row r="55" spans="2:11" x14ac:dyDescent="0.2">
      <c r="B55" s="7"/>
      <c r="C55" s="6"/>
      <c r="D55" s="6"/>
      <c r="E55" s="6"/>
      <c r="F55" s="6"/>
      <c r="G55" s="6"/>
      <c r="H55" s="6"/>
      <c r="I55" s="6"/>
      <c r="J55" s="6"/>
      <c r="K55" s="5"/>
    </row>
    <row r="56" spans="2:11" x14ac:dyDescent="0.2">
      <c r="B56" s="7"/>
      <c r="C56" s="6"/>
      <c r="D56" s="6"/>
      <c r="E56" s="6"/>
      <c r="F56" s="6"/>
      <c r="G56" s="6"/>
      <c r="H56" s="6"/>
      <c r="I56" s="6"/>
      <c r="J56" s="6"/>
      <c r="K56" s="5"/>
    </row>
    <row r="57" spans="2:11" x14ac:dyDescent="0.2">
      <c r="B57" s="7"/>
      <c r="C57" s="6"/>
      <c r="D57" s="6"/>
      <c r="E57" s="6"/>
      <c r="F57" s="6"/>
      <c r="G57" s="6"/>
      <c r="H57" s="6"/>
      <c r="I57" s="6"/>
      <c r="J57" s="6"/>
      <c r="K57" s="5"/>
    </row>
    <row r="58" spans="2:11" x14ac:dyDescent="0.2">
      <c r="B58" s="7"/>
      <c r="C58" s="6"/>
      <c r="D58" s="6"/>
      <c r="E58" s="6"/>
      <c r="F58" s="6"/>
      <c r="G58" s="6"/>
      <c r="H58" s="6"/>
      <c r="I58" s="6"/>
      <c r="J58" s="6"/>
      <c r="K58" s="5"/>
    </row>
    <row r="59" spans="2:11" x14ac:dyDescent="0.2">
      <c r="B59" s="7"/>
      <c r="C59" s="6"/>
      <c r="D59" s="6"/>
      <c r="E59" s="6"/>
      <c r="F59" s="6"/>
      <c r="G59" s="6"/>
      <c r="H59" s="6"/>
      <c r="I59" s="6"/>
      <c r="J59" s="6"/>
      <c r="K59" s="5"/>
    </row>
    <row r="60" spans="2:11" hidden="1" x14ac:dyDescent="0.2">
      <c r="B60" s="7"/>
      <c r="C60" s="6"/>
      <c r="D60" s="6"/>
      <c r="E60" s="6"/>
      <c r="F60" s="6"/>
      <c r="G60" s="6"/>
      <c r="H60" s="6"/>
      <c r="I60" s="6"/>
      <c r="J60" s="6"/>
      <c r="K60" s="5"/>
    </row>
    <row r="61" spans="2:11" hidden="1" x14ac:dyDescent="0.2">
      <c r="B61" s="7"/>
      <c r="C61" s="6"/>
      <c r="D61" s="6"/>
      <c r="E61" s="6"/>
      <c r="F61" s="6"/>
      <c r="G61" s="6"/>
      <c r="H61" s="6"/>
      <c r="I61" s="6"/>
      <c r="J61" s="6"/>
      <c r="K61" s="5"/>
    </row>
    <row r="62" spans="2:11" x14ac:dyDescent="0.2">
      <c r="B62" s="7"/>
      <c r="C62" s="6"/>
      <c r="D62" s="6"/>
      <c r="E62" s="6"/>
      <c r="F62" s="6"/>
      <c r="G62" s="6"/>
      <c r="H62" s="6"/>
      <c r="I62" s="6"/>
      <c r="J62" s="6"/>
      <c r="K62" s="5"/>
    </row>
    <row r="63" spans="2:11" ht="13.5" thickBot="1" x14ac:dyDescent="0.25">
      <c r="B63" s="4"/>
      <c r="C63" s="3"/>
      <c r="D63" s="3"/>
      <c r="E63" s="3"/>
      <c r="F63" s="3"/>
      <c r="G63" s="3"/>
      <c r="H63" s="3"/>
      <c r="I63" s="3"/>
      <c r="J63" s="3"/>
      <c r="K63" s="2"/>
    </row>
  </sheetData>
  <mergeCells count="11">
    <mergeCell ref="E18:G18"/>
    <mergeCell ref="B6:M6"/>
    <mergeCell ref="B7:D7"/>
    <mergeCell ref="E7:G7"/>
    <mergeCell ref="H7:J7"/>
    <mergeCell ref="K7:M7"/>
    <mergeCell ref="A31:I32"/>
    <mergeCell ref="H17:J17"/>
    <mergeCell ref="B18:D18"/>
    <mergeCell ref="H18:J18"/>
    <mergeCell ref="B17:G17"/>
  </mergeCells>
  <printOptions horizontalCentered="1"/>
  <pageMargins left="0.75" right="0.75" top="0.75" bottom="0.5" header="0" footer="0"/>
  <pageSetup scale="61" firstPageNumber="24" orientation="portrait" horizontalDpi="1200" verticalDpi="1200" r:id="rId1"/>
  <headerFooter alignWithMargins="0">
    <oddFooter>&amp;R&amp;9&amp;A</oddFooter>
  </headerFooter>
  <colBreaks count="1" manualBreakCount="1">
    <brk id="13" max="8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6a</vt:lpstr>
      <vt:lpstr>'6a'!Print_Area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2016-08-12T05:30:41Z</dcterms:created>
  <dcterms:modified xsi:type="dcterms:W3CDTF">2016-08-12T05:30:44Z</dcterms:modified>
</cp:coreProperties>
</file>