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a" sheetId="1" r:id="rId1"/>
  </sheets>
  <externalReferences>
    <externalReference r:id="rId2"/>
  </externalReferences>
  <definedNames>
    <definedName name="_xlnm.Print_Area" localSheetId="0">'6a'!$A$1:$M$68</definedName>
  </definedNames>
  <calcPr calcId="125725" refMode="R1C1"/>
</workbook>
</file>

<file path=xl/calcChain.xml><?xml version="1.0" encoding="utf-8"?>
<calcChain xmlns="http://schemas.openxmlformats.org/spreadsheetml/2006/main">
  <c r="P50" i="1"/>
  <c r="P49"/>
  <c r="O49"/>
  <c r="I31"/>
  <c r="H31"/>
  <c r="O50" s="1"/>
  <c r="F31"/>
  <c r="E31"/>
  <c r="E32" s="1"/>
  <c r="C31"/>
  <c r="C32" s="1"/>
  <c r="B31"/>
  <c r="B32" s="1"/>
  <c r="M30"/>
  <c r="L30"/>
  <c r="K30"/>
  <c r="J30"/>
  <c r="G30"/>
  <c r="D30"/>
  <c r="L29"/>
  <c r="K29"/>
  <c r="J29"/>
  <c r="M29" s="1"/>
  <c r="G29"/>
  <c r="D29"/>
  <c r="M28"/>
  <c r="L28"/>
  <c r="K28"/>
  <c r="J28"/>
  <c r="G28"/>
  <c r="D28"/>
  <c r="L27"/>
  <c r="K27"/>
  <c r="J27"/>
  <c r="M27" s="1"/>
  <c r="G27"/>
  <c r="D27"/>
  <c r="M26"/>
  <c r="L26"/>
  <c r="K26"/>
  <c r="J26"/>
  <c r="G26"/>
  <c r="D26"/>
  <c r="L25"/>
  <c r="K25"/>
  <c r="J25"/>
  <c r="M25" s="1"/>
  <c r="G25"/>
  <c r="D25"/>
  <c r="D31" s="1"/>
  <c r="D32" s="1"/>
  <c r="M24"/>
  <c r="L24"/>
  <c r="K24"/>
  <c r="J24"/>
  <c r="G24"/>
  <c r="G31" s="1"/>
  <c r="D24"/>
  <c r="L17"/>
  <c r="L18" s="1"/>
  <c r="K17"/>
  <c r="J17"/>
  <c r="J18" s="1"/>
  <c r="I17"/>
  <c r="L31" s="1"/>
  <c r="H17"/>
  <c r="H18" s="1"/>
  <c r="F17"/>
  <c r="E17"/>
  <c r="E18" s="1"/>
  <c r="C17"/>
  <c r="B17"/>
  <c r="M16"/>
  <c r="J16"/>
  <c r="G16"/>
  <c r="D16"/>
  <c r="M15"/>
  <c r="J15"/>
  <c r="G15"/>
  <c r="D15"/>
  <c r="M14"/>
  <c r="J14"/>
  <c r="G14"/>
  <c r="D14"/>
  <c r="M13"/>
  <c r="J13"/>
  <c r="G13"/>
  <c r="D13"/>
  <c r="M12"/>
  <c r="J12"/>
  <c r="G12"/>
  <c r="D12"/>
  <c r="M11"/>
  <c r="J11"/>
  <c r="G11"/>
  <c r="D11"/>
  <c r="M10"/>
  <c r="M17" s="1"/>
  <c r="M18" s="1"/>
  <c r="J10"/>
  <c r="G10"/>
  <c r="G17" s="1"/>
  <c r="G18" s="1"/>
  <c r="D10"/>
  <c r="D17" s="1"/>
  <c r="D18" s="1"/>
  <c r="A3"/>
  <c r="B18" l="1"/>
  <c r="O30"/>
  <c r="F18"/>
  <c r="K18"/>
  <c r="F32"/>
  <c r="G32" s="1"/>
  <c r="C18"/>
  <c r="I32"/>
  <c r="I18"/>
  <c r="P44"/>
  <c r="K31"/>
  <c r="O44"/>
  <c r="O29"/>
  <c r="J31"/>
  <c r="M31" s="1"/>
  <c r="O27" l="1"/>
  <c r="O26"/>
  <c r="O25"/>
  <c r="H32"/>
  <c r="J32" s="1"/>
  <c r="O28"/>
  <c r="O24"/>
</calcChain>
</file>

<file path=xl/sharedStrings.xml><?xml version="1.0" encoding="utf-8"?>
<sst xmlns="http://schemas.openxmlformats.org/spreadsheetml/2006/main" count="69" uniqueCount="34">
  <si>
    <t>Table 6a</t>
  </si>
  <si>
    <t>Total Approved Investments by Nationality (Filipino and Foreign) and by Investment Promotion Agency</t>
  </si>
  <si>
    <t>(in million pesos)</t>
  </si>
  <si>
    <t>Agency</t>
  </si>
  <si>
    <t xml:space="preserve">1st Quarter </t>
  </si>
  <si>
    <t>2nd Quarter</t>
  </si>
  <si>
    <t>3rd Quarter</t>
  </si>
  <si>
    <t>4th Quarter</t>
  </si>
  <si>
    <r>
      <t>Filipino</t>
    </r>
    <r>
      <rPr>
        <b/>
        <vertAlign val="superscript"/>
        <sz val="11"/>
        <rFont val="Arial"/>
        <family val="2"/>
      </rPr>
      <t>a/</t>
    </r>
  </si>
  <si>
    <t>Foreign</t>
  </si>
  <si>
    <t>Total</t>
  </si>
  <si>
    <t>AFAB</t>
  </si>
  <si>
    <t>BOI</t>
  </si>
  <si>
    <t>BOI ARMM</t>
  </si>
  <si>
    <t>CDC</t>
  </si>
  <si>
    <t>CEZA</t>
  </si>
  <si>
    <t>PEZA</t>
  </si>
  <si>
    <t>SBMA</t>
  </si>
  <si>
    <t xml:space="preserve">% Share to Total </t>
  </si>
  <si>
    <t xml:space="preserve">Growth Rate                               </t>
  </si>
  <si>
    <t>1st Quarter</t>
  </si>
  <si>
    <t>Q3 2013-Q3 2014</t>
  </si>
  <si>
    <r>
      <t>r</t>
    </r>
    <r>
      <rPr>
        <sz val="8"/>
        <rFont val="Arial"/>
        <family val="2"/>
      </rPr>
      <t xml:space="preserve"> revised figure for 1st Quarter 2013</t>
    </r>
  </si>
  <si>
    <t>a/  Includes all committed investments of Filipinos in wholly and partially owned companies.</t>
  </si>
  <si>
    <t xml:space="preserve">Notes:   </t>
  </si>
  <si>
    <t>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</si>
  <si>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</si>
  <si>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Figure 6a</t>
  </si>
  <si>
    <t>Percent share of Total Approved Investments</t>
  </si>
  <si>
    <t>Foreign and Filipino Nationals</t>
  </si>
  <si>
    <t>Q3 2013 and  Q3 2014</t>
  </si>
  <si>
    <t>Filipino</t>
  </si>
  <si>
    <t>Q3 2012</t>
  </si>
  <si>
    <t>Q3 2013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</si>
</sst>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#,##0.0"/>
    <numFmt numFmtId="167" formatCode="0.0_);[Red]\(0.0\)"/>
    <numFmt numFmtId="168" formatCode="#,##0.0_);[Red]\(#,##0.0\)"/>
    <numFmt numFmtId="169" formatCode="General_)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sz val="10"/>
      <color indexed="9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left"/>
    </xf>
    <xf numFmtId="165" fontId="7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5" fillId="2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65" fontId="7" fillId="3" borderId="0" xfId="0" applyNumberFormat="1" applyFont="1" applyFill="1" applyBorder="1" applyAlignment="1">
      <alignment horizontal="right"/>
    </xf>
    <xf numFmtId="165" fontId="7" fillId="3" borderId="0" xfId="0" applyNumberFormat="1" applyFont="1" applyFill="1" applyBorder="1"/>
    <xf numFmtId="165" fontId="5" fillId="3" borderId="0" xfId="0" applyNumberFormat="1" applyFont="1" applyFill="1" applyBorder="1"/>
    <xf numFmtId="0" fontId="5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165" fontId="7" fillId="4" borderId="0" xfId="0" applyNumberFormat="1" applyFont="1" applyFill="1" applyBorder="1"/>
    <xf numFmtId="165" fontId="5" fillId="4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left" wrapText="1"/>
    </xf>
    <xf numFmtId="166" fontId="5" fillId="2" borderId="10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7" fontId="2" fillId="2" borderId="0" xfId="1" applyNumberFormat="1" applyFont="1" applyFill="1" applyBorder="1"/>
    <xf numFmtId="0" fontId="5" fillId="2" borderId="9" xfId="0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165" fontId="7" fillId="4" borderId="0" xfId="1" applyNumberFormat="1" applyFont="1" applyFill="1" applyBorder="1"/>
    <xf numFmtId="165" fontId="5" fillId="4" borderId="0" xfId="1" applyNumberFormat="1" applyFont="1" applyFill="1" applyBorder="1"/>
    <xf numFmtId="168" fontId="5" fillId="2" borderId="0" xfId="1" applyNumberFormat="1" applyFont="1" applyFill="1" applyBorder="1"/>
    <xf numFmtId="43" fontId="5" fillId="2" borderId="0" xfId="1" applyFont="1" applyFill="1" applyBorder="1"/>
    <xf numFmtId="165" fontId="7" fillId="3" borderId="0" xfId="1" applyNumberFormat="1" applyFont="1" applyFill="1" applyBorder="1"/>
    <xf numFmtId="165" fontId="5" fillId="3" borderId="0" xfId="1" applyNumberFormat="1" applyFont="1" applyFill="1" applyBorder="1"/>
    <xf numFmtId="168" fontId="5" fillId="3" borderId="0" xfId="1" applyNumberFormat="1" applyFont="1" applyFill="1" applyBorder="1"/>
    <xf numFmtId="168" fontId="5" fillId="4" borderId="0" xfId="1" applyNumberFormat="1" applyFont="1" applyFill="1" applyBorder="1"/>
    <xf numFmtId="165" fontId="2" fillId="2" borderId="0" xfId="1" applyNumberFormat="1" applyFont="1" applyFill="1" applyBorder="1"/>
    <xf numFmtId="166" fontId="5" fillId="2" borderId="10" xfId="0" applyNumberFormat="1" applyFont="1" applyFill="1" applyBorder="1"/>
    <xf numFmtId="0" fontId="5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/>
    <xf numFmtId="166" fontId="10" fillId="2" borderId="0" xfId="0" applyNumberFormat="1" applyFont="1" applyFill="1" applyBorder="1" applyAlignment="1"/>
    <xf numFmtId="0" fontId="9" fillId="2" borderId="0" xfId="0" applyFont="1" applyFill="1" applyBorder="1" applyAlignment="1"/>
    <xf numFmtId="166" fontId="11" fillId="2" borderId="0" xfId="0" applyNumberFormat="1" applyFont="1" applyFill="1" applyBorder="1" applyAlignment="1"/>
    <xf numFmtId="166" fontId="11" fillId="2" borderId="0" xfId="0" applyNumberFormat="1" applyFont="1" applyFill="1" applyBorder="1"/>
    <xf numFmtId="3" fontId="11" fillId="2" borderId="0" xfId="0" applyNumberFormat="1" applyFont="1" applyFill="1" applyBorder="1" applyAlignment="1"/>
    <xf numFmtId="166" fontId="11" fillId="2" borderId="0" xfId="0" quotePrefix="1" applyNumberFormat="1" applyFont="1" applyFill="1" applyBorder="1" applyAlignment="1"/>
    <xf numFmtId="3" fontId="10" fillId="2" borderId="0" xfId="0" quotePrefix="1" applyNumberFormat="1" applyFont="1" applyFill="1" applyBorder="1" applyAlignment="1"/>
    <xf numFmtId="166" fontId="10" fillId="2" borderId="0" xfId="0" applyNumberFormat="1" applyFont="1" applyFill="1" applyBorder="1"/>
    <xf numFmtId="0" fontId="10" fillId="2" borderId="0" xfId="0" applyFont="1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5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5" borderId="0" xfId="0" applyFill="1" applyBorder="1"/>
    <xf numFmtId="0" fontId="9" fillId="2" borderId="0" xfId="0" applyFont="1" applyFill="1" applyBorder="1" applyAlignment="1">
      <alignment horizontal="left" wrapText="1"/>
    </xf>
    <xf numFmtId="166" fontId="2" fillId="2" borderId="17" xfId="0" applyNumberFormat="1" applyFont="1" applyFill="1" applyBorder="1"/>
    <xf numFmtId="166" fontId="2" fillId="2" borderId="12" xfId="0" applyNumberFormat="1" applyFont="1" applyFill="1" applyBorder="1"/>
    <xf numFmtId="165" fontId="2" fillId="2" borderId="12" xfId="1" applyNumberFormat="1" applyFont="1" applyFill="1" applyBorder="1"/>
    <xf numFmtId="167" fontId="2" fillId="2" borderId="12" xfId="1" applyNumberFormat="1" applyFont="1" applyFill="1" applyBorder="1"/>
    <xf numFmtId="0" fontId="3" fillId="2" borderId="1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2" fillId="2" borderId="0" xfId="0" applyFont="1" applyFill="1" applyBorder="1" applyAlignment="1">
      <alignment horizontal="center"/>
    </xf>
    <xf numFmtId="43" fontId="3" fillId="2" borderId="0" xfId="0" applyNumberFormat="1" applyFont="1" applyFill="1" applyBorder="1"/>
    <xf numFmtId="0" fontId="3" fillId="2" borderId="20" xfId="0" applyFont="1" applyFill="1" applyBorder="1"/>
    <xf numFmtId="166" fontId="3" fillId="2" borderId="0" xfId="0" applyNumberFormat="1" applyFont="1" applyFill="1"/>
    <xf numFmtId="0" fontId="12" fillId="2" borderId="0" xfId="0" applyFont="1" applyFill="1"/>
    <xf numFmtId="0" fontId="12" fillId="2" borderId="19" xfId="0" applyFont="1" applyFill="1" applyBorder="1"/>
    <xf numFmtId="0" fontId="12" fillId="2" borderId="0" xfId="0" applyFont="1" applyFill="1" applyBorder="1"/>
    <xf numFmtId="165" fontId="3" fillId="2" borderId="0" xfId="1" applyNumberFormat="1" applyFont="1" applyFill="1"/>
    <xf numFmtId="0" fontId="3" fillId="2" borderId="21" xfId="0" applyFont="1" applyFill="1" applyBorder="1"/>
    <xf numFmtId="0" fontId="3" fillId="2" borderId="10" xfId="0" applyFont="1" applyFill="1" applyBorder="1"/>
    <xf numFmtId="0" fontId="3" fillId="2" borderId="22" xfId="0" applyFont="1" applyFill="1" applyBorder="1"/>
  </cellXfs>
  <cellStyles count="7">
    <cellStyle name="Comma" xfId="1" builtinId="3"/>
    <cellStyle name="Comma 2" xfId="2"/>
    <cellStyle name="Comma 2 2" xfId="3"/>
    <cellStyle name="Comma 5" xfId="4"/>
    <cellStyle name="Normal" xfId="0" builtinId="0"/>
    <cellStyle name="Normal 2" xfId="5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Q3  2014</a:t>
            </a:r>
          </a:p>
        </c:rich>
      </c:tx>
      <c:layout>
        <c:manualLayout>
          <c:xMode val="edge"/>
          <c:yMode val="edge"/>
          <c:x val="0.36715991582133312"/>
          <c:y val="0.84086156972313941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rotY val="250"/>
      <c:perspective val="0"/>
    </c:view3D>
    <c:plotArea>
      <c:layout>
        <c:manualLayout>
          <c:layoutTarget val="inner"/>
          <c:xMode val="edge"/>
          <c:yMode val="edge"/>
          <c:x val="1.6913319238900642E-2"/>
          <c:y val="0.24838748800952629"/>
          <c:w val="0.72727272727272729"/>
          <c:h val="0.441936179965001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spPr>
              <a:pattFill prst="dotGrid">
                <a:fgClr>
                  <a:srgbClr val="00000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pct90">
                <a:fgClr>
                  <a:srgbClr val="FFFF00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5520245487284507E-3"/>
                  <c:y val="-8.29042079030217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4764917070355642E-2"/>
                  <c:y val="6.0718046096616934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'6a'!$O$48:$P$48</c:f>
              <c:strCache>
                <c:ptCount val="2"/>
                <c:pt idx="0">
                  <c:v>Filipino</c:v>
                </c:pt>
                <c:pt idx="1">
                  <c:v>Foreign</c:v>
                </c:pt>
              </c:strCache>
            </c:strRef>
          </c:cat>
          <c:val>
            <c:numRef>
              <c:f>'6a'!$O$50:$P$50</c:f>
              <c:numCache>
                <c:formatCode>_(* #,##0.0_);_(* \(#,##0.0\);_(* "-"??_);_(@_)</c:formatCode>
                <c:ptCount val="2"/>
                <c:pt idx="0">
                  <c:v>141.2572744959044</c:v>
                </c:pt>
                <c:pt idx="1">
                  <c:v>18.313505282711095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Approved Investments
Sem1 2008 and Sem1 2009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'6a'!#REF!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ctr"/>
              <c:showVal val="1"/>
            </c:dLbl>
            <c:dLbl>
              <c:idx val="1"/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'6a'!#REF!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ctr"/>
              <c:showVal val="1"/>
            </c:dLbl>
            <c:dLbl>
              <c:idx val="1"/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102447360"/>
        <c:axId val="102457344"/>
      </c:barChart>
      <c:catAx>
        <c:axId val="102447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57344"/>
        <c:crosses val="autoZero"/>
        <c:auto val="1"/>
        <c:lblAlgn val="ctr"/>
        <c:lblOffset val="100"/>
        <c:tickLblSkip val="1"/>
        <c:tickMarkSkip val="1"/>
      </c:catAx>
      <c:valAx>
        <c:axId val="1024573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47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089108910891092"/>
          <c:y val="0"/>
          <c:w val="6.270627062706273E-2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Q3  2013</a:t>
            </a:r>
          </a:p>
        </c:rich>
      </c:tx>
      <c:layout>
        <c:manualLayout>
          <c:xMode val="edge"/>
          <c:yMode val="edge"/>
          <c:x val="0.38560760353021056"/>
          <c:y val="0.80781895748373489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rotY val="230"/>
      <c:perspective val="0"/>
    </c:view3D>
    <c:plotArea>
      <c:layout>
        <c:manualLayout>
          <c:layoutTarget val="inner"/>
          <c:xMode val="edge"/>
          <c:yMode val="edge"/>
          <c:x val="0.1283095723014257"/>
          <c:y val="0.17589604523368352"/>
          <c:w val="0.67006109979633399"/>
          <c:h val="0.4234534422292382"/>
        </c:manualLayout>
      </c:layout>
      <c:pie3DChart>
        <c:varyColors val="1"/>
        <c:ser>
          <c:idx val="0"/>
          <c:order val="0"/>
          <c:spPr>
            <a:pattFill prst="solidDmnd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4"/>
          <c:dPt>
            <c:idx val="0"/>
            <c:spPr>
              <a:pattFill prst="smCheck">
                <a:fgClr>
                  <a:srgbClr val="99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pct5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6699007328768226"/>
                  <c:y val="-4.858464353193638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22783157197000067"/>
                  <c:y val="2.4068326964015491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'6a'!$O$48:$P$48</c:f>
              <c:strCache>
                <c:ptCount val="2"/>
                <c:pt idx="0">
                  <c:v>Filipino</c:v>
                </c:pt>
                <c:pt idx="1">
                  <c:v>Foreign</c:v>
                </c:pt>
              </c:strCache>
            </c:strRef>
          </c:cat>
          <c:val>
            <c:numRef>
              <c:f>'6a'!$O$49:$P$49</c:f>
              <c:numCache>
                <c:formatCode>_(* #,##0.0_);_(* \(#,##0.0\);_(* "-"??_);_(@_)</c:formatCode>
                <c:ptCount val="2"/>
                <c:pt idx="0">
                  <c:v>156.33005919396064</c:v>
                </c:pt>
                <c:pt idx="1">
                  <c:v>32.920029605219327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47</xdr:row>
      <xdr:rowOff>38100</xdr:rowOff>
    </xdr:from>
    <xdr:to>
      <xdr:col>12</xdr:col>
      <xdr:colOff>762000</xdr:colOff>
      <xdr:row>67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923925</xdr:colOff>
      <xdr:row>60</xdr:row>
      <xdr:rowOff>0</xdr:rowOff>
    </xdr:from>
    <xdr:to>
      <xdr:col>4</xdr:col>
      <xdr:colOff>619125</xdr:colOff>
      <xdr:row>60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47</xdr:row>
      <xdr:rowOff>123825</xdr:rowOff>
    </xdr:from>
    <xdr:to>
      <xdr:col>7</xdr:col>
      <xdr:colOff>142875</xdr:colOff>
      <xdr:row>67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60</xdr:row>
      <xdr:rowOff>28575</xdr:rowOff>
    </xdr:from>
    <xdr:to>
      <xdr:col>5</xdr:col>
      <xdr:colOff>47625</xdr:colOff>
      <xdr:row>61</xdr:row>
      <xdr:rowOff>152400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771525" y="11201400"/>
          <a:ext cx="30765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3Qtr2014/7.3%20Q3%202014%20FI%20Tables_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-1"/>
      <sheetName val="1a-2"/>
      <sheetName val="1b"/>
      <sheetName val="1c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ab"/>
      <sheetName val="9ab"/>
      <sheetName val="10ab"/>
      <sheetName val="11ab"/>
      <sheetName val="12ab"/>
      <sheetName val="13a"/>
      <sheetName val="13b"/>
      <sheetName val="14a"/>
      <sheetName val="14b"/>
    </sheetNames>
    <sheetDataSet>
      <sheetData sheetId="0"/>
      <sheetData sheetId="1"/>
      <sheetData sheetId="2">
        <row r="3">
          <cell r="A3" t="str">
            <v>First Quarter 2013 to Third Quarter 2014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"/>
  <sheetViews>
    <sheetView tabSelected="1" view="pageBreakPreview" topLeftCell="A42" zoomScaleNormal="65" zoomScaleSheetLayoutView="100" workbookViewId="0">
      <selection activeCell="P56" sqref="P56"/>
    </sheetView>
  </sheetViews>
  <sheetFormatPr defaultColWidth="8.85546875" defaultRowHeight="12.75"/>
  <cols>
    <col min="1" max="1" width="11.42578125" style="3" customWidth="1"/>
    <col min="2" max="2" width="11.7109375" style="3" customWidth="1"/>
    <col min="3" max="3" width="10.42578125" style="3" customWidth="1"/>
    <col min="4" max="4" width="11.85546875" style="3" customWidth="1"/>
    <col min="5" max="5" width="11.5703125" style="3" customWidth="1"/>
    <col min="6" max="6" width="11.28515625" style="3" customWidth="1"/>
    <col min="7" max="7" width="11.5703125" style="3" customWidth="1"/>
    <col min="8" max="8" width="11.5703125" style="3" bestFit="1" customWidth="1"/>
    <col min="9" max="9" width="10.28515625" style="3" customWidth="1"/>
    <col min="10" max="10" width="11.5703125" style="3" bestFit="1" customWidth="1"/>
    <col min="11" max="11" width="10.28515625" style="3" customWidth="1"/>
    <col min="12" max="13" width="11.7109375" style="3" customWidth="1"/>
    <col min="14" max="17" width="8.85546875" style="3" customWidth="1"/>
    <col min="18" max="18" width="10.28515625" style="3" bestFit="1" customWidth="1"/>
    <col min="19" max="16384" width="8.85546875" style="3"/>
  </cols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13">
      <c r="A3" s="4" t="str">
        <f>'[1]1b'!A3</f>
        <v>First Quarter 2013 to Third Quarter 2014</v>
      </c>
      <c r="B3" s="2"/>
      <c r="C3" s="2"/>
      <c r="D3" s="2"/>
      <c r="E3" s="2"/>
      <c r="F3" s="2"/>
      <c r="G3" s="2"/>
      <c r="H3" s="2"/>
      <c r="I3" s="2"/>
    </row>
    <row r="4" spans="1:13">
      <c r="A4" s="5" t="s">
        <v>2</v>
      </c>
      <c r="B4" s="2"/>
      <c r="C4" s="2"/>
      <c r="D4" s="2"/>
      <c r="E4" s="2"/>
      <c r="F4" s="2"/>
      <c r="G4" s="2"/>
      <c r="H4" s="2"/>
      <c r="I4" s="2"/>
    </row>
    <row r="5" spans="1:13" ht="7.15" customHeight="1" thickBot="1">
      <c r="A5" s="2"/>
      <c r="B5" s="2"/>
      <c r="C5" s="2"/>
      <c r="D5" s="2"/>
      <c r="E5" s="2"/>
      <c r="F5" s="2"/>
      <c r="G5" s="2"/>
      <c r="H5" s="2"/>
      <c r="I5" s="2"/>
    </row>
    <row r="6" spans="1:13" ht="13.9" customHeight="1">
      <c r="A6" s="6"/>
      <c r="B6" s="7">
        <v>2013</v>
      </c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15">
      <c r="A7" s="9" t="s">
        <v>3</v>
      </c>
      <c r="B7" s="10" t="s">
        <v>4</v>
      </c>
      <c r="C7" s="10"/>
      <c r="D7" s="10"/>
      <c r="E7" s="11" t="s">
        <v>5</v>
      </c>
      <c r="F7" s="11"/>
      <c r="G7" s="11"/>
      <c r="H7" s="11" t="s">
        <v>6</v>
      </c>
      <c r="I7" s="11"/>
      <c r="J7" s="11"/>
      <c r="K7" s="11" t="s">
        <v>7</v>
      </c>
      <c r="L7" s="11"/>
      <c r="M7" s="12"/>
    </row>
    <row r="8" spans="1:13" ht="18" thickBot="1">
      <c r="A8" s="13"/>
      <c r="B8" s="14" t="s">
        <v>8</v>
      </c>
      <c r="C8" s="15" t="s">
        <v>9</v>
      </c>
      <c r="D8" s="15" t="s">
        <v>10</v>
      </c>
      <c r="E8" s="14" t="s">
        <v>8</v>
      </c>
      <c r="F8" s="15" t="s">
        <v>9</v>
      </c>
      <c r="G8" s="15" t="s">
        <v>10</v>
      </c>
      <c r="H8" s="14" t="s">
        <v>8</v>
      </c>
      <c r="I8" s="15" t="s">
        <v>9</v>
      </c>
      <c r="J8" s="15" t="s">
        <v>10</v>
      </c>
      <c r="K8" s="14" t="s">
        <v>8</v>
      </c>
      <c r="L8" s="15" t="s">
        <v>9</v>
      </c>
      <c r="M8" s="16" t="s">
        <v>10</v>
      </c>
    </row>
    <row r="9" spans="1:13" ht="7.9" customHeigh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ht="15">
      <c r="A10" s="19" t="s">
        <v>11</v>
      </c>
      <c r="B10" s="20">
        <v>60.55</v>
      </c>
      <c r="C10" s="21">
        <v>0</v>
      </c>
      <c r="D10" s="22">
        <f>SUM(B10:C10)</f>
        <v>60.55</v>
      </c>
      <c r="E10" s="20">
        <v>0</v>
      </c>
      <c r="F10" s="21">
        <v>0</v>
      </c>
      <c r="G10" s="22">
        <f t="shared" ref="G10:G16" si="0">SUM(E10:F10)</f>
        <v>0</v>
      </c>
      <c r="H10" s="20">
        <v>13.110863200000001</v>
      </c>
      <c r="I10" s="21">
        <v>108.71463679999999</v>
      </c>
      <c r="J10" s="22">
        <f t="shared" ref="J10:J16" si="1">SUM(H10:I10)</f>
        <v>121.82549999999999</v>
      </c>
      <c r="K10" s="20">
        <v>5.16</v>
      </c>
      <c r="L10" s="21">
        <v>2012.02</v>
      </c>
      <c r="M10" s="22">
        <f t="shared" ref="M10:M16" si="2">SUM(K10:L10)</f>
        <v>2017.18</v>
      </c>
    </row>
    <row r="11" spans="1:13" ht="15">
      <c r="A11" s="23" t="s">
        <v>12</v>
      </c>
      <c r="B11" s="24">
        <v>80025.564707680067</v>
      </c>
      <c r="C11" s="25">
        <v>17164.349325311545</v>
      </c>
      <c r="D11" s="26">
        <f t="shared" ref="D11:D16" si="3">SUM(B11:C11)</f>
        <v>97189.914032991612</v>
      </c>
      <c r="E11" s="24">
        <v>97911.03541765541</v>
      </c>
      <c r="F11" s="25">
        <v>45641.446445524591</v>
      </c>
      <c r="G11" s="26">
        <f t="shared" si="0"/>
        <v>143552.48186318</v>
      </c>
      <c r="H11" s="24">
        <v>127919.06059242638</v>
      </c>
      <c r="I11" s="25">
        <v>3879.8364854036004</v>
      </c>
      <c r="J11" s="26">
        <f t="shared" si="1"/>
        <v>131798.89707782998</v>
      </c>
      <c r="K11" s="24">
        <v>39530.405787265699</v>
      </c>
      <c r="L11" s="25">
        <v>53960.6857998743</v>
      </c>
      <c r="M11" s="26">
        <f t="shared" si="2"/>
        <v>93491.091587139992</v>
      </c>
    </row>
    <row r="12" spans="1:13" ht="15">
      <c r="A12" s="19" t="s">
        <v>13</v>
      </c>
      <c r="B12" s="20">
        <v>365</v>
      </c>
      <c r="C12" s="21">
        <v>0</v>
      </c>
      <c r="D12" s="22">
        <f t="shared" si="3"/>
        <v>365</v>
      </c>
      <c r="E12" s="20">
        <v>0</v>
      </c>
      <c r="F12" s="21">
        <v>0</v>
      </c>
      <c r="G12" s="22">
        <f t="shared" si="0"/>
        <v>0</v>
      </c>
      <c r="H12" s="20">
        <v>90</v>
      </c>
      <c r="I12" s="21">
        <v>0</v>
      </c>
      <c r="J12" s="22">
        <f t="shared" si="1"/>
        <v>90</v>
      </c>
      <c r="K12" s="20">
        <v>768</v>
      </c>
      <c r="L12" s="21">
        <v>322</v>
      </c>
      <c r="M12" s="22">
        <f t="shared" si="2"/>
        <v>1090</v>
      </c>
    </row>
    <row r="13" spans="1:13" ht="15">
      <c r="A13" s="23" t="s">
        <v>14</v>
      </c>
      <c r="B13" s="24">
        <v>31.633622000000003</v>
      </c>
      <c r="C13" s="25">
        <v>50.439797140000003</v>
      </c>
      <c r="D13" s="26">
        <f t="shared" si="3"/>
        <v>82.073419139999999</v>
      </c>
      <c r="E13" s="24">
        <v>717.27478170000006</v>
      </c>
      <c r="F13" s="25">
        <v>749.21926629999984</v>
      </c>
      <c r="G13" s="26">
        <f t="shared" si="0"/>
        <v>1466.494048</v>
      </c>
      <c r="H13" s="24">
        <v>88.621913521599993</v>
      </c>
      <c r="I13" s="25">
        <v>159.66732455840005</v>
      </c>
      <c r="J13" s="26">
        <f t="shared" si="1"/>
        <v>248.28923808000005</v>
      </c>
      <c r="K13" s="24">
        <v>568.98442971787495</v>
      </c>
      <c r="L13" s="25">
        <v>1026.654585502125</v>
      </c>
      <c r="M13" s="26">
        <f t="shared" si="2"/>
        <v>1595.6390152199999</v>
      </c>
    </row>
    <row r="14" spans="1:13" ht="15">
      <c r="A14" s="27" t="s">
        <v>15</v>
      </c>
      <c r="B14" s="28">
        <v>176.07910100000001</v>
      </c>
      <c r="C14" s="29">
        <v>86.189199000000002</v>
      </c>
      <c r="D14" s="30">
        <f t="shared" si="3"/>
        <v>262.26830000000001</v>
      </c>
      <c r="E14" s="28">
        <v>33.795876000000007</v>
      </c>
      <c r="F14" s="29">
        <v>28.684124000000004</v>
      </c>
      <c r="G14" s="30">
        <f t="shared" si="0"/>
        <v>62.480000000000011</v>
      </c>
      <c r="H14" s="28">
        <v>328.61141929999997</v>
      </c>
      <c r="I14" s="29">
        <v>46.0799807</v>
      </c>
      <c r="J14" s="30">
        <f t="shared" si="1"/>
        <v>374.69139999999999</v>
      </c>
      <c r="K14" s="28">
        <v>15.124019999999998</v>
      </c>
      <c r="L14" s="29">
        <v>438.80597999999998</v>
      </c>
      <c r="M14" s="30">
        <f t="shared" si="2"/>
        <v>453.92999999999995</v>
      </c>
    </row>
    <row r="15" spans="1:13" ht="15">
      <c r="A15" s="23" t="s">
        <v>16</v>
      </c>
      <c r="B15" s="24">
        <v>20882.629047813251</v>
      </c>
      <c r="C15" s="25">
        <v>32869.514902565963</v>
      </c>
      <c r="D15" s="26">
        <f t="shared" si="3"/>
        <v>53752.143950379213</v>
      </c>
      <c r="E15" s="24">
        <v>17569.798979759562</v>
      </c>
      <c r="F15" s="25">
        <v>12370.320020240437</v>
      </c>
      <c r="G15" s="26">
        <f t="shared" si="0"/>
        <v>29940.118999999999</v>
      </c>
      <c r="H15" s="24">
        <v>27552.81493304676</v>
      </c>
      <c r="I15" s="25">
        <v>28346.453066953232</v>
      </c>
      <c r="J15" s="26">
        <f t="shared" si="1"/>
        <v>55899.267999999996</v>
      </c>
      <c r="K15" s="24">
        <v>62450.897703482602</v>
      </c>
      <c r="L15" s="25">
        <v>74084.498914932716</v>
      </c>
      <c r="M15" s="26">
        <f t="shared" si="2"/>
        <v>136535.39661841531</v>
      </c>
    </row>
    <row r="16" spans="1:13" ht="15">
      <c r="A16" s="27" t="s">
        <v>17</v>
      </c>
      <c r="B16" s="28">
        <v>420.29485364700002</v>
      </c>
      <c r="C16" s="29">
        <v>134.70893077000002</v>
      </c>
      <c r="D16" s="30">
        <f t="shared" si="3"/>
        <v>555.00378441700002</v>
      </c>
      <c r="E16" s="28">
        <v>1786.8556145259006</v>
      </c>
      <c r="F16" s="29">
        <v>39.374805015299202</v>
      </c>
      <c r="G16" s="30">
        <f t="shared" si="0"/>
        <v>1826.2304195411998</v>
      </c>
      <c r="H16" s="28">
        <v>337.83947246590003</v>
      </c>
      <c r="I16" s="29">
        <v>379.27811080409998</v>
      </c>
      <c r="J16" s="30">
        <f t="shared" si="1"/>
        <v>717.11758327000007</v>
      </c>
      <c r="K16" s="28">
        <v>369.83044127075999</v>
      </c>
      <c r="L16" s="29">
        <v>114.60432862194</v>
      </c>
      <c r="M16" s="30">
        <f t="shared" si="2"/>
        <v>484.43476989269999</v>
      </c>
    </row>
    <row r="17" spans="1:15" ht="15">
      <c r="A17" s="31" t="s">
        <v>10</v>
      </c>
      <c r="B17" s="32">
        <f>SUM(B10:B16)</f>
        <v>101961.75133214032</v>
      </c>
      <c r="C17" s="33">
        <f t="shared" ref="C17:M17" si="4">SUM(C10:C16)</f>
        <v>50305.202154787512</v>
      </c>
      <c r="D17" s="33">
        <f t="shared" si="4"/>
        <v>152266.95348692781</v>
      </c>
      <c r="E17" s="33">
        <f t="shared" si="4"/>
        <v>118018.76066964089</v>
      </c>
      <c r="F17" s="33">
        <f t="shared" si="4"/>
        <v>58829.044661080326</v>
      </c>
      <c r="G17" s="33">
        <f t="shared" si="4"/>
        <v>176847.8053307212</v>
      </c>
      <c r="H17" s="33">
        <f t="shared" si="4"/>
        <v>156330.05919396062</v>
      </c>
      <c r="I17" s="33">
        <f t="shared" si="4"/>
        <v>32920.02960521933</v>
      </c>
      <c r="J17" s="33">
        <f t="shared" si="4"/>
        <v>189250.08879918</v>
      </c>
      <c r="K17" s="33">
        <f t="shared" si="4"/>
        <v>103708.40238173695</v>
      </c>
      <c r="L17" s="33">
        <f t="shared" si="4"/>
        <v>131959.26960893106</v>
      </c>
      <c r="M17" s="33">
        <f t="shared" si="4"/>
        <v>235667.67199066796</v>
      </c>
    </row>
    <row r="18" spans="1:15" ht="33" customHeight="1" thickBot="1">
      <c r="A18" s="34" t="s">
        <v>18</v>
      </c>
      <c r="B18" s="35">
        <f>(B17/$D$17)*100</f>
        <v>66.962495142384114</v>
      </c>
      <c r="C18" s="35">
        <f>(C17/$D$17)*100</f>
        <v>33.037504857615893</v>
      </c>
      <c r="D18" s="35">
        <f>(D17/$D$17)*100</f>
        <v>100</v>
      </c>
      <c r="E18" s="35">
        <f>(E17/$G$17)*100</f>
        <v>66.734648161980445</v>
      </c>
      <c r="F18" s="35">
        <f>(F17/$G$17)*100</f>
        <v>33.265351838019562</v>
      </c>
      <c r="G18" s="35">
        <f>(G17/$G$17)*100</f>
        <v>100</v>
      </c>
      <c r="H18" s="35">
        <f>(H17/$J$17)*100</f>
        <v>82.605012333625922</v>
      </c>
      <c r="I18" s="35">
        <f>(I17/$J$17)*100</f>
        <v>17.394987666374067</v>
      </c>
      <c r="J18" s="35">
        <f>(J17/$J$17)*100</f>
        <v>100</v>
      </c>
      <c r="K18" s="35">
        <f>(K17/$M$17)*100</f>
        <v>44.006206496512434</v>
      </c>
      <c r="L18" s="35">
        <f>(L17/$M$17)*100</f>
        <v>55.993793503487574</v>
      </c>
      <c r="M18" s="35">
        <f>(M17/$M$17)*100</f>
        <v>100</v>
      </c>
    </row>
    <row r="19" spans="1:15" ht="13.5" thickBot="1">
      <c r="A19" s="1"/>
      <c r="B19" s="36"/>
      <c r="C19" s="36"/>
      <c r="D19" s="36"/>
    </row>
    <row r="20" spans="1:15" ht="19.5" customHeight="1">
      <c r="A20" s="6"/>
      <c r="B20" s="37">
        <v>2014</v>
      </c>
      <c r="C20" s="38"/>
      <c r="D20" s="38"/>
      <c r="E20" s="38"/>
      <c r="F20" s="38"/>
      <c r="G20" s="38"/>
      <c r="H20" s="38"/>
      <c r="I20" s="38"/>
      <c r="J20" s="39"/>
      <c r="K20" s="40" t="s">
        <v>19</v>
      </c>
      <c r="L20" s="40"/>
      <c r="M20" s="40"/>
    </row>
    <row r="21" spans="1:15" ht="15">
      <c r="A21" s="9" t="s">
        <v>3</v>
      </c>
      <c r="B21" s="41" t="s">
        <v>20</v>
      </c>
      <c r="C21" s="42"/>
      <c r="D21" s="42"/>
      <c r="E21" s="41" t="s">
        <v>5</v>
      </c>
      <c r="F21" s="42"/>
      <c r="G21" s="43"/>
      <c r="H21" s="11" t="s">
        <v>6</v>
      </c>
      <c r="I21" s="11"/>
      <c r="J21" s="11"/>
      <c r="K21" s="44" t="s">
        <v>21</v>
      </c>
      <c r="L21" s="44"/>
      <c r="M21" s="44"/>
      <c r="N21" s="45"/>
      <c r="O21" s="45"/>
    </row>
    <row r="22" spans="1:15" ht="18" thickBot="1">
      <c r="A22" s="13"/>
      <c r="B22" s="14" t="s">
        <v>8</v>
      </c>
      <c r="C22" s="15" t="s">
        <v>9</v>
      </c>
      <c r="D22" s="46" t="s">
        <v>10</v>
      </c>
      <c r="E22" s="14" t="s">
        <v>8</v>
      </c>
      <c r="F22" s="15" t="s">
        <v>9</v>
      </c>
      <c r="G22" s="46" t="s">
        <v>10</v>
      </c>
      <c r="H22" s="14" t="s">
        <v>8</v>
      </c>
      <c r="I22" s="15" t="s">
        <v>9</v>
      </c>
      <c r="J22" s="15" t="s">
        <v>10</v>
      </c>
      <c r="K22" s="47" t="s">
        <v>8</v>
      </c>
      <c r="L22" s="15" t="s">
        <v>9</v>
      </c>
      <c r="M22" s="46" t="s">
        <v>10</v>
      </c>
    </row>
    <row r="23" spans="1:15" ht="8.1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5" ht="15">
      <c r="A24" s="19" t="s">
        <v>11</v>
      </c>
      <c r="B24" s="20">
        <v>849.12</v>
      </c>
      <c r="C24" s="21">
        <v>0</v>
      </c>
      <c r="D24" s="22">
        <f t="shared" ref="D24:D30" si="5">SUM(B24:C24)</f>
        <v>849.12</v>
      </c>
      <c r="E24" s="21">
        <v>84284.293730999998</v>
      </c>
      <c r="F24" s="21">
        <v>74.616269000000003</v>
      </c>
      <c r="G24" s="22">
        <f t="shared" ref="G24:G30" si="6">SUM(E24:F24)</f>
        <v>84358.91</v>
      </c>
      <c r="H24" s="48">
        <v>130.25800000000001</v>
      </c>
      <c r="I24" s="48">
        <v>155.62200000000001</v>
      </c>
      <c r="J24" s="49">
        <f t="shared" ref="J24:J30" si="7">SUM(H24:I24)</f>
        <v>285.88</v>
      </c>
      <c r="K24" s="50">
        <f t="shared" ref="K24:M31" si="8">IFERROR((H24/H10-1)*100,0)</f>
        <v>893.51200613549224</v>
      </c>
      <c r="L24" s="51">
        <f t="shared" si="8"/>
        <v>43.147238109523833</v>
      </c>
      <c r="M24" s="50">
        <f t="shared" si="8"/>
        <v>134.66351461721891</v>
      </c>
      <c r="O24" s="3">
        <f t="shared" ref="O24:O30" si="9">J24/$J$31</f>
        <v>1.791556075596189E-3</v>
      </c>
    </row>
    <row r="25" spans="1:15" ht="15">
      <c r="A25" s="23" t="s">
        <v>12</v>
      </c>
      <c r="B25" s="24">
        <v>42080.711471085007</v>
      </c>
      <c r="C25" s="25">
        <v>4686.3886763250002</v>
      </c>
      <c r="D25" s="26">
        <f t="shared" si="5"/>
        <v>46767.100147410005</v>
      </c>
      <c r="E25" s="25">
        <v>95906.958942398021</v>
      </c>
      <c r="F25" s="25">
        <v>6776.1449215219991</v>
      </c>
      <c r="G25" s="26">
        <f t="shared" si="6"/>
        <v>102683.10386392003</v>
      </c>
      <c r="H25" s="52">
        <v>110686.56905561437</v>
      </c>
      <c r="I25" s="52">
        <v>1933.3809376255999</v>
      </c>
      <c r="J25" s="53">
        <f t="shared" si="7"/>
        <v>112619.94999323996</v>
      </c>
      <c r="K25" s="54">
        <f t="shared" si="8"/>
        <v>-13.471402507963914</v>
      </c>
      <c r="L25" s="54">
        <f t="shared" si="8"/>
        <v>-50.168494345078571</v>
      </c>
      <c r="M25" s="54">
        <f t="shared" si="8"/>
        <v>-14.551674945553195</v>
      </c>
      <c r="O25" s="3">
        <f t="shared" si="9"/>
        <v>0.70576799931344625</v>
      </c>
    </row>
    <row r="26" spans="1:15" ht="15">
      <c r="A26" s="19" t="s">
        <v>13</v>
      </c>
      <c r="B26" s="20">
        <v>1414.6976</v>
      </c>
      <c r="C26" s="21">
        <v>36.862400000000001</v>
      </c>
      <c r="D26" s="22">
        <f t="shared" si="5"/>
        <v>1451.56</v>
      </c>
      <c r="E26" s="21">
        <v>757.30000000000007</v>
      </c>
      <c r="F26" s="21">
        <v>314.70000000000005</v>
      </c>
      <c r="G26" s="22">
        <f t="shared" si="6"/>
        <v>1072</v>
      </c>
      <c r="H26" s="48">
        <v>620.72</v>
      </c>
      <c r="I26" s="48">
        <v>228</v>
      </c>
      <c r="J26" s="49">
        <f t="shared" si="7"/>
        <v>848.72</v>
      </c>
      <c r="K26" s="51">
        <f t="shared" si="8"/>
        <v>589.68888888888898</v>
      </c>
      <c r="L26" s="51">
        <f t="shared" si="8"/>
        <v>0</v>
      </c>
      <c r="M26" s="51">
        <f t="shared" si="8"/>
        <v>843.02222222222235</v>
      </c>
      <c r="O26" s="3">
        <f t="shared" si="9"/>
        <v>5.3187682680845023E-3</v>
      </c>
    </row>
    <row r="27" spans="1:15" ht="15">
      <c r="A27" s="23" t="s">
        <v>14</v>
      </c>
      <c r="B27" s="24">
        <v>346.13717954999998</v>
      </c>
      <c r="C27" s="25">
        <v>358.63830395000002</v>
      </c>
      <c r="D27" s="26">
        <f t="shared" si="5"/>
        <v>704.77548350000006</v>
      </c>
      <c r="E27" s="25">
        <v>796.66901176800013</v>
      </c>
      <c r="F27" s="25">
        <v>7582.1392465703993</v>
      </c>
      <c r="G27" s="26">
        <f t="shared" si="6"/>
        <v>8378.8082583384003</v>
      </c>
      <c r="H27" s="52">
        <v>2509.5104212452434</v>
      </c>
      <c r="I27" s="52">
        <v>579.91889064475799</v>
      </c>
      <c r="J27" s="53">
        <f t="shared" si="7"/>
        <v>3089.4293118900014</v>
      </c>
      <c r="K27" s="54">
        <f t="shared" si="8"/>
        <v>2731.7041705871038</v>
      </c>
      <c r="L27" s="54">
        <f t="shared" si="8"/>
        <v>263.20448923952904</v>
      </c>
      <c r="M27" s="54">
        <f t="shared" si="8"/>
        <v>1144.2864361662635</v>
      </c>
      <c r="O27" s="3">
        <f t="shared" si="9"/>
        <v>1.9360871183158965E-2</v>
      </c>
    </row>
    <row r="28" spans="1:15" ht="15">
      <c r="A28" s="27" t="s">
        <v>15</v>
      </c>
      <c r="B28" s="28">
        <v>10.222930730000002</v>
      </c>
      <c r="C28" s="29">
        <v>36.737062700000003</v>
      </c>
      <c r="D28" s="30">
        <f t="shared" si="5"/>
        <v>46.959993430000004</v>
      </c>
      <c r="E28" s="29">
        <v>15.24557051</v>
      </c>
      <c r="F28" s="29">
        <v>14.41400949</v>
      </c>
      <c r="G28" s="30">
        <f t="shared" si="6"/>
        <v>29.659579999999998</v>
      </c>
      <c r="H28" s="48">
        <v>155.17473795799998</v>
      </c>
      <c r="I28" s="48">
        <v>82.001662041999978</v>
      </c>
      <c r="J28" s="49">
        <f t="shared" si="7"/>
        <v>237.17639999999994</v>
      </c>
      <c r="K28" s="55">
        <f t="shared" si="8"/>
        <v>-52.778653192104699</v>
      </c>
      <c r="L28" s="55">
        <f t="shared" si="8"/>
        <v>77.95507028500117</v>
      </c>
      <c r="M28" s="55">
        <f t="shared" si="8"/>
        <v>-36.700869035158014</v>
      </c>
      <c r="O28" s="3">
        <f t="shared" si="9"/>
        <v>1.4863397943473899E-3</v>
      </c>
    </row>
    <row r="29" spans="1:15" ht="15">
      <c r="A29" s="23" t="s">
        <v>16</v>
      </c>
      <c r="B29" s="24">
        <v>24923.16644421353</v>
      </c>
      <c r="C29" s="25">
        <v>20976.413555786468</v>
      </c>
      <c r="D29" s="26">
        <f t="shared" si="5"/>
        <v>45899.58</v>
      </c>
      <c r="E29" s="25">
        <v>39999.16447976738</v>
      </c>
      <c r="F29" s="25">
        <v>21080.928520232625</v>
      </c>
      <c r="G29" s="26">
        <f t="shared" si="6"/>
        <v>61080.093000000008</v>
      </c>
      <c r="H29" s="52">
        <v>26023.767671926213</v>
      </c>
      <c r="I29" s="52">
        <v>15210.116328073778</v>
      </c>
      <c r="J29" s="53">
        <f t="shared" si="7"/>
        <v>41233.883999999991</v>
      </c>
      <c r="K29" s="54">
        <f t="shared" si="8"/>
        <v>-5.5495137786688131</v>
      </c>
      <c r="L29" s="54">
        <f t="shared" si="8"/>
        <v>-46.342082756710099</v>
      </c>
      <c r="M29" s="54">
        <f t="shared" si="8"/>
        <v>-26.235377536607462</v>
      </c>
      <c r="O29" s="3">
        <f t="shared" si="9"/>
        <v>0.25840497901437132</v>
      </c>
    </row>
    <row r="30" spans="1:15" ht="15">
      <c r="A30" s="27" t="s">
        <v>17</v>
      </c>
      <c r="B30" s="28">
        <v>320.57591500139034</v>
      </c>
      <c r="C30" s="29">
        <v>11318.377264209401</v>
      </c>
      <c r="D30" s="30">
        <f t="shared" si="5"/>
        <v>11638.953179210792</v>
      </c>
      <c r="E30" s="29">
        <v>37.13406564372999</v>
      </c>
      <c r="F30" s="29">
        <v>187.59431379999998</v>
      </c>
      <c r="G30" s="30">
        <f t="shared" si="6"/>
        <v>224.72837944372998</v>
      </c>
      <c r="H30" s="48">
        <v>1131.274609160542</v>
      </c>
      <c r="I30" s="48">
        <v>124.46546432495802</v>
      </c>
      <c r="J30" s="49">
        <f t="shared" si="7"/>
        <v>1255.7400734855</v>
      </c>
      <c r="K30" s="55">
        <f t="shared" si="8"/>
        <v>234.85566411270301</v>
      </c>
      <c r="L30" s="55">
        <f t="shared" si="8"/>
        <v>-67.183588828503375</v>
      </c>
      <c r="M30" s="55">
        <f t="shared" si="8"/>
        <v>75.109368781535608</v>
      </c>
      <c r="O30" s="3">
        <f t="shared" si="9"/>
        <v>7.8694863509953562E-3</v>
      </c>
    </row>
    <row r="31" spans="1:15" ht="15">
      <c r="A31" s="31" t="s">
        <v>10</v>
      </c>
      <c r="B31" s="33">
        <f t="shared" ref="B31:J31" si="10">SUM(B24:B30)</f>
        <v>69944.631540579925</v>
      </c>
      <c r="C31" s="33">
        <f t="shared" si="10"/>
        <v>37413.41726297087</v>
      </c>
      <c r="D31" s="33">
        <f t="shared" si="10"/>
        <v>107358.04880355079</v>
      </c>
      <c r="E31" s="33">
        <f t="shared" si="10"/>
        <v>221796.76580108711</v>
      </c>
      <c r="F31" s="33">
        <f t="shared" si="10"/>
        <v>36030.537280615026</v>
      </c>
      <c r="G31" s="33">
        <f t="shared" si="10"/>
        <v>257827.30308170218</v>
      </c>
      <c r="H31" s="49">
        <f>SUM(H24:H30)</f>
        <v>141257.27449590439</v>
      </c>
      <c r="I31" s="49">
        <f t="shared" si="10"/>
        <v>18313.505282711096</v>
      </c>
      <c r="J31" s="49">
        <f t="shared" si="10"/>
        <v>159570.77977861546</v>
      </c>
      <c r="K31" s="50">
        <f t="shared" si="8"/>
        <v>-9.6416420333822366</v>
      </c>
      <c r="L31" s="50">
        <f t="shared" si="8"/>
        <v>-44.369718064264539</v>
      </c>
      <c r="M31" s="50">
        <f t="shared" si="8"/>
        <v>-15.682586575723256</v>
      </c>
      <c r="N31" s="56"/>
    </row>
    <row r="32" spans="1:15" ht="30.75" thickBot="1">
      <c r="A32" s="34" t="s">
        <v>18</v>
      </c>
      <c r="B32" s="35">
        <f>(B31/$D$31)*100</f>
        <v>65.150803614704444</v>
      </c>
      <c r="C32" s="35">
        <f>(C31/$D$31)*100</f>
        <v>34.849196385295564</v>
      </c>
      <c r="D32" s="35">
        <f>(D31/$D$31)*100</f>
        <v>100</v>
      </c>
      <c r="E32" s="35">
        <f>(E31/$G$31)*100</f>
        <v>86.025321271270698</v>
      </c>
      <c r="F32" s="35">
        <f>(F31/$G$31)*100</f>
        <v>13.974678728729288</v>
      </c>
      <c r="G32" s="35">
        <f>SUM(E32:F32)</f>
        <v>99.999999999999986</v>
      </c>
      <c r="H32" s="57">
        <f>(H31/$J$31)*100</f>
        <v>88.523271423428042</v>
      </c>
      <c r="I32" s="57">
        <f>(I31/$J$31)*100</f>
        <v>11.476728576571976</v>
      </c>
      <c r="J32" s="57">
        <f>SUM(H32:I32)</f>
        <v>100.00000000000001</v>
      </c>
      <c r="K32" s="57"/>
      <c r="L32" s="57"/>
      <c r="M32" s="57"/>
    </row>
    <row r="33" spans="1:18" ht="15">
      <c r="A33" s="58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Q33" s="56"/>
      <c r="R33" s="45"/>
    </row>
    <row r="34" spans="1:18" ht="15">
      <c r="A34" s="59" t="s">
        <v>22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Q34" s="56"/>
      <c r="R34" s="45"/>
    </row>
    <row r="35" spans="1:18">
      <c r="A35" s="60" t="s">
        <v>23</v>
      </c>
      <c r="B35" s="61"/>
      <c r="C35" s="61"/>
      <c r="D35" s="61"/>
      <c r="E35" s="61"/>
      <c r="F35" s="61"/>
      <c r="G35" s="62"/>
      <c r="H35" s="62"/>
      <c r="I35" s="62"/>
      <c r="J35" s="62"/>
      <c r="K35" s="62"/>
      <c r="L35" s="62"/>
      <c r="M35" s="62"/>
    </row>
    <row r="36" spans="1:18">
      <c r="A36" s="63" t="s">
        <v>24</v>
      </c>
      <c r="B36" s="64"/>
      <c r="C36" s="65"/>
      <c r="D36" s="66"/>
      <c r="E36" s="66"/>
      <c r="F36" s="66"/>
      <c r="G36" s="67"/>
      <c r="H36" s="68"/>
      <c r="I36" s="68"/>
      <c r="J36" s="68"/>
      <c r="K36" s="68"/>
      <c r="L36" s="69"/>
      <c r="M36" s="69"/>
    </row>
    <row r="37" spans="1:18">
      <c r="A37" s="63" t="s">
        <v>25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70"/>
      <c r="M37" s="70"/>
    </row>
    <row r="38" spans="1:18" s="74" customFormat="1" ht="12" customHeight="1">
      <c r="A38" s="71" t="s">
        <v>26</v>
      </c>
      <c r="B38" s="71"/>
      <c r="C38" s="71"/>
      <c r="D38" s="71"/>
      <c r="E38" s="71"/>
      <c r="F38" s="71"/>
      <c r="G38" s="71"/>
      <c r="H38" s="71"/>
      <c r="I38" s="71"/>
      <c r="J38" s="71"/>
      <c r="K38" s="72"/>
      <c r="L38" s="73"/>
      <c r="M38" s="73"/>
    </row>
    <row r="39" spans="1:18" s="77" customFormat="1" ht="33.7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5"/>
      <c r="L39" s="76"/>
      <c r="M39" s="76"/>
    </row>
    <row r="40" spans="1:18" ht="13.15" customHeight="1">
      <c r="A40" s="78"/>
      <c r="B40" s="78"/>
      <c r="C40" s="78"/>
      <c r="D40" s="78"/>
      <c r="E40" s="78"/>
      <c r="F40" s="78"/>
      <c r="G40" s="78"/>
      <c r="H40" s="78"/>
      <c r="I40" s="78"/>
      <c r="J40" s="72"/>
      <c r="K40" s="72"/>
      <c r="L40" s="72"/>
      <c r="M40" s="72"/>
    </row>
    <row r="41" spans="1:18" ht="13.15" customHeight="1">
      <c r="A41" s="78"/>
      <c r="B41" s="78"/>
      <c r="C41" s="78"/>
      <c r="D41" s="78"/>
      <c r="E41" s="78"/>
      <c r="F41" s="78"/>
      <c r="G41" s="78"/>
      <c r="H41" s="78"/>
      <c r="I41" s="78"/>
      <c r="J41" s="72"/>
      <c r="K41" s="72"/>
      <c r="L41" s="72"/>
      <c r="M41" s="72"/>
    </row>
    <row r="42" spans="1:18" ht="13.15" customHeight="1" thickBot="1">
      <c r="A42" s="60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</row>
    <row r="43" spans="1:18">
      <c r="A43" s="1"/>
      <c r="B43" s="79"/>
      <c r="C43" s="80"/>
      <c r="D43" s="80"/>
      <c r="E43" s="80"/>
      <c r="F43" s="80"/>
      <c r="G43" s="80"/>
      <c r="H43" s="81"/>
      <c r="I43" s="82"/>
      <c r="J43" s="83"/>
      <c r="K43" s="84"/>
      <c r="O43" s="3">
        <v>158849.59209423399</v>
      </c>
      <c r="P43" s="3">
        <v>13773.097718163852</v>
      </c>
    </row>
    <row r="44" spans="1:18" ht="15">
      <c r="B44" s="85"/>
      <c r="C44" s="2"/>
      <c r="D44" s="2"/>
      <c r="E44" s="2"/>
      <c r="F44" s="2"/>
      <c r="G44" s="31" t="s">
        <v>27</v>
      </c>
      <c r="H44" s="86"/>
      <c r="I44" s="87"/>
      <c r="J44" s="87"/>
      <c r="K44" s="88"/>
      <c r="O44" s="89">
        <f>E31</f>
        <v>221796.76580108711</v>
      </c>
      <c r="P44" s="89">
        <f>F31</f>
        <v>36030.537280615026</v>
      </c>
    </row>
    <row r="45" spans="1:18" ht="15">
      <c r="B45" s="85"/>
      <c r="C45" s="2"/>
      <c r="D45" s="2"/>
      <c r="E45" s="2"/>
      <c r="F45" s="2"/>
      <c r="G45" s="31" t="s">
        <v>28</v>
      </c>
      <c r="H45" s="2"/>
      <c r="I45" s="2"/>
      <c r="J45" s="2"/>
      <c r="K45" s="88"/>
    </row>
    <row r="46" spans="1:18" ht="15">
      <c r="A46" s="90"/>
      <c r="B46" s="91"/>
      <c r="C46" s="92"/>
      <c r="D46" s="92"/>
      <c r="E46" s="2"/>
      <c r="F46" s="2"/>
      <c r="G46" s="31" t="s">
        <v>29</v>
      </c>
      <c r="H46" s="2"/>
      <c r="I46" s="2"/>
      <c r="J46" s="2"/>
      <c r="K46" s="88"/>
    </row>
    <row r="47" spans="1:18" ht="15">
      <c r="A47" s="90"/>
      <c r="B47" s="91"/>
      <c r="C47" s="92"/>
      <c r="D47" s="92"/>
      <c r="E47" s="2"/>
      <c r="F47" s="2"/>
      <c r="G47" s="31" t="s">
        <v>30</v>
      </c>
      <c r="H47" s="2"/>
      <c r="I47" s="2"/>
      <c r="J47" s="2"/>
      <c r="K47" s="88"/>
    </row>
    <row r="48" spans="1:18">
      <c r="A48" s="90"/>
      <c r="B48" s="91"/>
      <c r="C48" s="92"/>
      <c r="D48" s="92"/>
      <c r="E48" s="2"/>
      <c r="F48" s="2"/>
      <c r="G48" s="2"/>
      <c r="H48" s="2"/>
      <c r="I48" s="2"/>
      <c r="J48" s="2"/>
      <c r="K48" s="88"/>
      <c r="O48" s="3" t="s">
        <v>31</v>
      </c>
      <c r="P48" s="3" t="s">
        <v>9</v>
      </c>
    </row>
    <row r="49" spans="2:17">
      <c r="B49" s="85"/>
      <c r="C49" s="2"/>
      <c r="D49" s="2"/>
      <c r="E49" s="2"/>
      <c r="F49" s="2"/>
      <c r="G49" s="2"/>
      <c r="H49" s="2"/>
      <c r="I49" s="2"/>
      <c r="J49" s="2"/>
      <c r="K49" s="88"/>
      <c r="N49" s="3" t="s">
        <v>32</v>
      </c>
      <c r="O49" s="93">
        <f>H17/1000</f>
        <v>156.33005919396064</v>
      </c>
      <c r="P49" s="93">
        <f>I17/1000</f>
        <v>32.920029605219327</v>
      </c>
    </row>
    <row r="50" spans="2:17">
      <c r="B50" s="85"/>
      <c r="C50" s="2"/>
      <c r="D50" s="2"/>
      <c r="E50" s="2"/>
      <c r="F50" s="2"/>
      <c r="G50" s="2"/>
      <c r="H50" s="2"/>
      <c r="I50" s="2"/>
      <c r="J50" s="2"/>
      <c r="K50" s="88"/>
      <c r="N50" s="3" t="s">
        <v>33</v>
      </c>
      <c r="O50" s="93">
        <f>H31/1000</f>
        <v>141.2572744959044</v>
      </c>
      <c r="P50" s="93">
        <f>I31/1000</f>
        <v>18.313505282711095</v>
      </c>
      <c r="Q50" s="93"/>
    </row>
    <row r="51" spans="2:17">
      <c r="B51" s="85"/>
      <c r="C51" s="2"/>
      <c r="D51" s="2"/>
      <c r="E51" s="2"/>
      <c r="F51" s="2"/>
      <c r="G51" s="2"/>
      <c r="H51" s="2"/>
      <c r="I51" s="2"/>
      <c r="J51" s="2"/>
      <c r="K51" s="88"/>
    </row>
    <row r="52" spans="2:17">
      <c r="B52" s="85"/>
      <c r="C52" s="2"/>
      <c r="D52" s="2"/>
      <c r="E52" s="2"/>
      <c r="F52" s="2"/>
      <c r="G52" s="2"/>
      <c r="H52" s="2"/>
      <c r="I52" s="2"/>
      <c r="J52" s="2"/>
      <c r="K52" s="88"/>
    </row>
    <row r="53" spans="2:17">
      <c r="B53" s="85"/>
      <c r="C53" s="2"/>
      <c r="D53" s="2"/>
      <c r="E53" s="2"/>
      <c r="F53" s="2"/>
      <c r="G53" s="2"/>
      <c r="H53" s="2"/>
      <c r="I53" s="2"/>
      <c r="J53" s="2"/>
      <c r="K53" s="88"/>
    </row>
    <row r="54" spans="2:17">
      <c r="B54" s="85"/>
      <c r="C54" s="2"/>
      <c r="D54" s="2"/>
      <c r="E54" s="2"/>
      <c r="F54" s="2"/>
      <c r="G54" s="2"/>
      <c r="H54" s="2"/>
      <c r="I54" s="2"/>
      <c r="J54" s="2"/>
      <c r="K54" s="88"/>
    </row>
    <row r="55" spans="2:17">
      <c r="B55" s="85"/>
      <c r="C55" s="2"/>
      <c r="D55" s="2"/>
      <c r="E55" s="2"/>
      <c r="F55" s="2"/>
      <c r="G55" s="2"/>
      <c r="H55" s="2"/>
      <c r="I55" s="2"/>
      <c r="J55" s="2"/>
      <c r="K55" s="88"/>
    </row>
    <row r="56" spans="2:17">
      <c r="B56" s="85"/>
      <c r="C56" s="2"/>
      <c r="D56" s="2"/>
      <c r="E56" s="2"/>
      <c r="F56" s="2"/>
      <c r="G56" s="2"/>
      <c r="H56" s="2"/>
      <c r="I56" s="2"/>
      <c r="J56" s="2"/>
      <c r="K56" s="88"/>
    </row>
    <row r="57" spans="2:17">
      <c r="B57" s="85"/>
      <c r="C57" s="2"/>
      <c r="D57" s="2"/>
      <c r="E57" s="2"/>
      <c r="F57" s="2"/>
      <c r="G57" s="2"/>
      <c r="H57" s="2"/>
      <c r="I57" s="2"/>
      <c r="J57" s="2"/>
      <c r="K57" s="88"/>
    </row>
    <row r="58" spans="2:17">
      <c r="B58" s="85"/>
      <c r="C58" s="2"/>
      <c r="D58" s="2"/>
      <c r="E58" s="2"/>
      <c r="F58" s="2"/>
      <c r="G58" s="2"/>
      <c r="H58" s="2"/>
      <c r="I58" s="2"/>
      <c r="J58" s="2"/>
      <c r="K58" s="88"/>
    </row>
    <row r="59" spans="2:17">
      <c r="B59" s="85"/>
      <c r="C59" s="2"/>
      <c r="D59" s="2"/>
      <c r="E59" s="2"/>
      <c r="F59" s="2"/>
      <c r="G59" s="2"/>
      <c r="H59" s="2"/>
      <c r="I59" s="2"/>
      <c r="J59" s="2"/>
      <c r="K59" s="88"/>
    </row>
    <row r="60" spans="2:17">
      <c r="B60" s="85"/>
      <c r="C60" s="2"/>
      <c r="D60" s="2"/>
      <c r="E60" s="2"/>
      <c r="F60" s="2"/>
      <c r="G60" s="2"/>
      <c r="H60" s="2"/>
      <c r="I60" s="2"/>
      <c r="J60" s="2"/>
      <c r="K60" s="88"/>
    </row>
    <row r="61" spans="2:17">
      <c r="B61" s="85"/>
      <c r="C61" s="2"/>
      <c r="D61" s="2"/>
      <c r="E61" s="2"/>
      <c r="F61" s="2"/>
      <c r="G61" s="2"/>
      <c r="H61" s="2"/>
      <c r="I61" s="2"/>
      <c r="J61" s="2"/>
      <c r="K61" s="88"/>
    </row>
    <row r="62" spans="2:17">
      <c r="B62" s="85"/>
      <c r="C62" s="2"/>
      <c r="D62" s="2"/>
      <c r="E62" s="2"/>
      <c r="F62" s="2"/>
      <c r="G62" s="2"/>
      <c r="H62" s="2"/>
      <c r="I62" s="2"/>
      <c r="J62" s="2"/>
      <c r="K62" s="88"/>
    </row>
    <row r="63" spans="2:17">
      <c r="B63" s="85"/>
      <c r="C63" s="2"/>
      <c r="D63" s="2"/>
      <c r="E63" s="2"/>
      <c r="F63" s="2"/>
      <c r="G63" s="2"/>
      <c r="H63" s="2"/>
      <c r="I63" s="2"/>
      <c r="J63" s="2"/>
      <c r="K63" s="88"/>
    </row>
    <row r="64" spans="2:17" hidden="1">
      <c r="B64" s="85"/>
      <c r="C64" s="2"/>
      <c r="D64" s="2"/>
      <c r="E64" s="2"/>
      <c r="F64" s="2"/>
      <c r="G64" s="2"/>
      <c r="H64" s="2"/>
      <c r="I64" s="2"/>
      <c r="J64" s="2"/>
      <c r="K64" s="88"/>
    </row>
    <row r="65" spans="2:11" hidden="1">
      <c r="B65" s="85"/>
      <c r="C65" s="2"/>
      <c r="D65" s="2"/>
      <c r="E65" s="2"/>
      <c r="F65" s="2"/>
      <c r="G65" s="2"/>
      <c r="H65" s="2"/>
      <c r="I65" s="2"/>
      <c r="J65" s="2"/>
      <c r="K65" s="88"/>
    </row>
    <row r="66" spans="2:11">
      <c r="B66" s="85"/>
      <c r="C66" s="2"/>
      <c r="D66" s="2"/>
      <c r="E66" s="2"/>
      <c r="F66" s="2"/>
      <c r="G66" s="2"/>
      <c r="H66" s="2"/>
      <c r="I66" s="2"/>
      <c r="J66" s="2"/>
      <c r="K66" s="88"/>
    </row>
    <row r="67" spans="2:11" ht="13.5" thickBot="1">
      <c r="B67" s="94"/>
      <c r="C67" s="95"/>
      <c r="D67" s="95"/>
      <c r="E67" s="95"/>
      <c r="F67" s="95"/>
      <c r="G67" s="95"/>
      <c r="H67" s="95"/>
      <c r="I67" s="95"/>
      <c r="J67" s="95"/>
      <c r="K67" s="96"/>
    </row>
  </sheetData>
  <mergeCells count="12">
    <mergeCell ref="B21:D21"/>
    <mergeCell ref="E21:G21"/>
    <mergeCell ref="H21:J21"/>
    <mergeCell ref="K21:M21"/>
    <mergeCell ref="A38:J39"/>
    <mergeCell ref="B6:M6"/>
    <mergeCell ref="B7:D7"/>
    <mergeCell ref="E7:G7"/>
    <mergeCell ref="H7:J7"/>
    <mergeCell ref="K7:M7"/>
    <mergeCell ref="B20:J20"/>
    <mergeCell ref="K20:M20"/>
  </mergeCells>
  <printOptions horizontalCentered="1"/>
  <pageMargins left="0.75" right="0.75" top="0.75" bottom="0.5" header="0" footer="0"/>
  <pageSetup scale="57" firstPageNumber="24" orientation="portrait" r:id="rId1"/>
  <headerFooter alignWithMargins="0">
    <oddFooter>&amp;R&amp;9 33</oddFooter>
  </headerFooter>
  <colBreaks count="1" manualBreakCount="1">
    <brk id="13" max="8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6a</vt:lpstr>
      <vt:lpstr>'6a'!Print_Area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GUPIT</dc:creator>
  <cp:lastModifiedBy>ROD GUPIT</cp:lastModifiedBy>
  <dcterms:created xsi:type="dcterms:W3CDTF">2016-08-11T08:30:27Z</dcterms:created>
  <dcterms:modified xsi:type="dcterms:W3CDTF">2016-08-11T08:30:46Z</dcterms:modified>
</cp:coreProperties>
</file>