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6ab" sheetId="1" r:id="rId1"/>
  </sheets>
  <externalReferences>
    <externalReference r:id="rId2"/>
  </externalReferences>
  <definedNames>
    <definedName name="_xlnm.Print_Area" localSheetId="0">'6ab'!$A$1:$M$40</definedName>
  </definedNames>
  <calcPr calcId="124519"/>
</workbook>
</file>

<file path=xl/calcChain.xml><?xml version="1.0" encoding="utf-8"?>
<calcChain xmlns="http://schemas.openxmlformats.org/spreadsheetml/2006/main">
  <c r="A3" i="1"/>
  <c r="L6"/>
  <c r="M6"/>
  <c r="F10"/>
  <c r="K10"/>
  <c r="M10"/>
  <c r="N10"/>
  <c r="F11"/>
  <c r="K11"/>
  <c r="L11"/>
  <c r="M11"/>
  <c r="F12"/>
  <c r="K12"/>
  <c r="L12"/>
  <c r="M12"/>
  <c r="F13"/>
  <c r="K13"/>
  <c r="L13"/>
  <c r="M13"/>
  <c r="F14"/>
  <c r="K14"/>
  <c r="L14"/>
  <c r="M14"/>
  <c r="F15"/>
  <c r="K15"/>
  <c r="L15"/>
  <c r="M15"/>
  <c r="F16"/>
  <c r="K16"/>
  <c r="L16"/>
  <c r="M16"/>
  <c r="B17"/>
  <c r="C17"/>
  <c r="D17"/>
  <c r="E17"/>
  <c r="F17"/>
  <c r="G17"/>
  <c r="H17"/>
  <c r="I17"/>
  <c r="J17"/>
  <c r="M17" s="1"/>
  <c r="K17"/>
  <c r="B28"/>
  <c r="C28"/>
  <c r="D28"/>
  <c r="E28"/>
  <c r="B29"/>
  <c r="C29"/>
  <c r="D29"/>
  <c r="E29"/>
  <c r="B30"/>
  <c r="C30"/>
  <c r="D30"/>
  <c r="E30"/>
  <c r="B31"/>
  <c r="C31"/>
  <c r="D31"/>
  <c r="E31"/>
  <c r="B32"/>
  <c r="C32"/>
  <c r="D32"/>
  <c r="E32"/>
  <c r="B33"/>
  <c r="C33"/>
  <c r="D33"/>
  <c r="E33"/>
  <c r="B34"/>
  <c r="C34"/>
  <c r="D34"/>
  <c r="E34"/>
  <c r="B35"/>
  <c r="C35"/>
  <c r="D35"/>
  <c r="E35"/>
  <c r="O44"/>
  <c r="P44"/>
  <c r="O45"/>
  <c r="O46" s="1"/>
  <c r="P45"/>
  <c r="P46" s="1"/>
  <c r="O52"/>
  <c r="P52"/>
  <c r="O53"/>
  <c r="P53"/>
  <c r="O54"/>
  <c r="P54"/>
  <c r="L10" l="1"/>
  <c r="L17" s="1"/>
</calcChain>
</file>

<file path=xl/sharedStrings.xml><?xml version="1.0" encoding="utf-8"?>
<sst xmlns="http://schemas.openxmlformats.org/spreadsheetml/2006/main" count="51" uniqueCount="31">
  <si>
    <t>Total Approved Investments</t>
  </si>
  <si>
    <t>Foreign</t>
  </si>
  <si>
    <t>Filipino</t>
  </si>
  <si>
    <t>in billions</t>
  </si>
  <si>
    <t>Q4 2015</t>
  </si>
  <si>
    <t>Q4 2014</t>
  </si>
  <si>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</si>
  <si>
    <t>Note:   Details may not add up to totals due to rounding.</t>
  </si>
  <si>
    <t>Total</t>
  </si>
  <si>
    <t>SBMA</t>
  </si>
  <si>
    <t>PEZA</t>
  </si>
  <si>
    <t>CEZA</t>
  </si>
  <si>
    <t>CDC</t>
  </si>
  <si>
    <t>BOI ARMM</t>
  </si>
  <si>
    <t>BOI</t>
  </si>
  <si>
    <t>AFAB</t>
  </si>
  <si>
    <t>Agency</t>
  </si>
  <si>
    <t>Growth Rate
2014 - 2015</t>
  </si>
  <si>
    <t>Percent to Total  2015</t>
  </si>
  <si>
    <t>Approved FI</t>
  </si>
  <si>
    <t>(in million pesos)</t>
  </si>
  <si>
    <t>2014 to 2015</t>
  </si>
  <si>
    <t>Total Approved Investments of Foreign and Filipino Nationals by Investment Promotion Agency</t>
  </si>
  <si>
    <t>Table 6b</t>
  </si>
  <si>
    <t xml:space="preserve">Q4 </t>
  </si>
  <si>
    <t>Q3</t>
  </si>
  <si>
    <t>Q2</t>
  </si>
  <si>
    <t>Q1</t>
  </si>
  <si>
    <t>Q4</t>
  </si>
  <si>
    <t>Approved Investments</t>
  </si>
  <si>
    <t>Table 6a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</si>
</sst>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%"/>
    <numFmt numFmtId="167" formatCode="#,##0.0_);[Red]\(#,##0.0\)"/>
    <numFmt numFmtId="168" formatCode="0.0_);[Red]\(0.0\)"/>
    <numFmt numFmtId="169" formatCode="0.0"/>
    <numFmt numFmtId="170" formatCode="#,##0;[Red]#,##0"/>
    <numFmt numFmtId="171" formatCode="General_)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0" applyFont="1" applyFill="1"/>
    <xf numFmtId="164" fontId="0" fillId="0" borderId="1" xfId="1" applyNumberFormat="1" applyFont="1" applyBorder="1"/>
    <xf numFmtId="0" fontId="2" fillId="2" borderId="0" xfId="0" applyFont="1" applyFill="1" applyAlignment="1">
      <alignment wrapText="1"/>
    </xf>
    <xf numFmtId="164" fontId="2" fillId="0" borderId="1" xfId="1" applyNumberFormat="1" applyFont="1" applyBorder="1"/>
    <xf numFmtId="0" fontId="0" fillId="3" borderId="0" xfId="0" applyFill="1" applyBorder="1"/>
    <xf numFmtId="0" fontId="0" fillId="2" borderId="0" xfId="0" applyFill="1" applyBorder="1"/>
    <xf numFmtId="0" fontId="3" fillId="2" borderId="0" xfId="0" applyFont="1" applyFill="1" applyBorder="1" applyAlignment="1">
      <alignment vertical="top" wrapText="1"/>
    </xf>
    <xf numFmtId="0" fontId="3" fillId="3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165" fontId="4" fillId="2" borderId="0" xfId="0" applyNumberFormat="1" applyFont="1" applyFill="1" applyBorder="1"/>
    <xf numFmtId="3" fontId="4" fillId="2" borderId="0" xfId="0" quotePrefix="1" applyNumberFormat="1" applyFont="1" applyFill="1" applyBorder="1" applyAlignment="1"/>
    <xf numFmtId="165" fontId="4" fillId="2" borderId="0" xfId="0" quotePrefix="1" applyNumberFormat="1" applyFont="1" applyFill="1" applyBorder="1" applyAlignment="1"/>
    <xf numFmtId="3" fontId="4" fillId="2" borderId="0" xfId="0" applyNumberFormat="1" applyFont="1" applyFill="1" applyBorder="1" applyAlignment="1"/>
    <xf numFmtId="165" fontId="5" fillId="2" borderId="0" xfId="0" applyNumberFormat="1" applyFont="1" applyFill="1" applyBorder="1"/>
    <xf numFmtId="165" fontId="5" fillId="2" borderId="0" xfId="0" applyNumberFormat="1" applyFont="1" applyFill="1" applyBorder="1" applyAlignment="1"/>
    <xf numFmtId="0" fontId="3" fillId="2" borderId="0" xfId="0" applyFont="1" applyFill="1" applyBorder="1" applyAlignment="1"/>
    <xf numFmtId="164" fontId="0" fillId="0" borderId="0" xfId="0" applyNumberFormat="1" applyBorder="1"/>
    <xf numFmtId="166" fontId="2" fillId="2" borderId="0" xfId="2" applyNumberFormat="1" applyFont="1" applyFill="1"/>
    <xf numFmtId="167" fontId="6" fillId="2" borderId="2" xfId="0" applyNumberFormat="1" applyFont="1" applyFill="1" applyBorder="1" applyAlignment="1">
      <alignment horizontal="right"/>
    </xf>
    <xf numFmtId="165" fontId="6" fillId="2" borderId="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2" fillId="2" borderId="0" xfId="0" applyFont="1" applyFill="1" applyBorder="1"/>
    <xf numFmtId="167" fontId="6" fillId="4" borderId="0" xfId="0" applyNumberFormat="1" applyFont="1" applyFill="1" applyBorder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164" fontId="7" fillId="4" borderId="0" xfId="1" applyNumberFormat="1" applyFont="1" applyFill="1" applyBorder="1"/>
    <xf numFmtId="0" fontId="6" fillId="4" borderId="0" xfId="0" applyFont="1" applyFill="1" applyBorder="1" applyAlignment="1">
      <alignment horizontal="left"/>
    </xf>
    <xf numFmtId="167" fontId="6" fillId="5" borderId="0" xfId="0" applyNumberFormat="1" applyFont="1" applyFill="1" applyBorder="1" applyAlignment="1">
      <alignment horizontal="right"/>
    </xf>
    <xf numFmtId="165" fontId="6" fillId="5" borderId="0" xfId="0" applyNumberFormat="1" applyFont="1" applyFill="1" applyBorder="1" applyAlignment="1">
      <alignment horizontal="right"/>
    </xf>
    <xf numFmtId="164" fontId="7" fillId="5" borderId="0" xfId="1" applyNumberFormat="1" applyFont="1" applyFill="1" applyBorder="1"/>
    <xf numFmtId="0" fontId="6" fillId="5" borderId="0" xfId="0" applyFont="1" applyFill="1" applyBorder="1" applyAlignment="1">
      <alignment horizontal="left"/>
    </xf>
    <xf numFmtId="0" fontId="8" fillId="2" borderId="0" xfId="0" applyFont="1" applyFill="1"/>
    <xf numFmtId="167" fontId="6" fillId="4" borderId="0" xfId="1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164" fontId="7" fillId="2" borderId="0" xfId="1" applyNumberFormat="1" applyFont="1" applyFill="1" applyBorder="1"/>
    <xf numFmtId="0" fontId="6" fillId="2" borderId="0" xfId="0" applyFont="1" applyFill="1" applyBorder="1" applyAlignment="1">
      <alignment horizontal="left"/>
    </xf>
    <xf numFmtId="168" fontId="9" fillId="2" borderId="0" xfId="1" applyNumberFormat="1" applyFont="1" applyFill="1" applyBorder="1"/>
    <xf numFmtId="164" fontId="10" fillId="2" borderId="0" xfId="1" applyNumberFormat="1" applyFont="1" applyFill="1" applyBorder="1"/>
    <xf numFmtId="165" fontId="10" fillId="2" borderId="0" xfId="0" applyNumberFormat="1" applyFont="1" applyFill="1" applyBorder="1"/>
    <xf numFmtId="167" fontId="6" fillId="2" borderId="0" xfId="0" applyNumberFormat="1" applyFont="1" applyFill="1" applyBorder="1" applyAlignment="1">
      <alignment horizontal="right"/>
    </xf>
    <xf numFmtId="167" fontId="7" fillId="2" borderId="0" xfId="0" applyNumberFormat="1" applyFont="1" applyFill="1" applyBorder="1"/>
    <xf numFmtId="43" fontId="7" fillId="2" borderId="0" xfId="1" applyFont="1" applyFill="1" applyBorder="1"/>
    <xf numFmtId="10" fontId="11" fillId="2" borderId="0" xfId="0" applyNumberFormat="1" applyFont="1" applyFill="1" applyBorder="1"/>
    <xf numFmtId="0" fontId="6" fillId="2" borderId="0" xfId="0" applyFont="1" applyFill="1" applyBorder="1"/>
    <xf numFmtId="167" fontId="12" fillId="2" borderId="3" xfId="0" applyNumberFormat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7" fontId="12" fillId="2" borderId="7" xfId="0" applyNumberFormat="1" applyFont="1" applyFill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65" fontId="9" fillId="2" borderId="0" xfId="0" applyNumberFormat="1" applyFont="1" applyFill="1" applyBorder="1"/>
    <xf numFmtId="167" fontId="12" fillId="2" borderId="11" xfId="0" applyNumberFormat="1" applyFont="1" applyFill="1" applyBorder="1" applyAlignment="1">
      <alignment horizontal="center"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/>
    <xf numFmtId="164" fontId="12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/>
    <xf numFmtId="0" fontId="9" fillId="2" borderId="0" xfId="0" applyFont="1" applyFill="1" applyBorder="1"/>
    <xf numFmtId="164" fontId="2" fillId="2" borderId="0" xfId="1" applyNumberFormat="1" applyFont="1" applyFill="1" applyBorder="1"/>
    <xf numFmtId="0" fontId="14" fillId="2" borderId="0" xfId="0" applyFont="1" applyFill="1" applyBorder="1"/>
    <xf numFmtId="164" fontId="2" fillId="0" borderId="0" xfId="1" applyNumberFormat="1" applyFont="1" applyBorder="1"/>
    <xf numFmtId="43" fontId="2" fillId="2" borderId="0" xfId="0" applyNumberFormat="1" applyFont="1" applyFill="1"/>
    <xf numFmtId="0" fontId="9" fillId="2" borderId="0" xfId="0" applyFont="1" applyFill="1" applyBorder="1" applyAlignment="1">
      <alignment vertical="center"/>
    </xf>
    <xf numFmtId="169" fontId="4" fillId="2" borderId="0" xfId="0" applyNumberFormat="1" applyFont="1" applyFill="1" applyBorder="1" applyAlignment="1">
      <alignment horizontal="left"/>
    </xf>
    <xf numFmtId="165" fontId="2" fillId="2" borderId="0" xfId="0" applyNumberFormat="1" applyFont="1" applyFill="1"/>
    <xf numFmtId="169" fontId="2" fillId="2" borderId="0" xfId="0" applyNumberFormat="1" applyFont="1" applyFill="1"/>
    <xf numFmtId="167" fontId="6" fillId="2" borderId="2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168" fontId="6" fillId="4" borderId="0" xfId="0" applyNumberFormat="1" applyFont="1" applyFill="1" applyBorder="1" applyAlignment="1">
      <alignment horizontal="right" indent="1"/>
    </xf>
    <xf numFmtId="164" fontId="6" fillId="4" borderId="0" xfId="1" applyNumberFormat="1" applyFont="1" applyFill="1" applyBorder="1"/>
    <xf numFmtId="164" fontId="6" fillId="4" borderId="0" xfId="0" applyNumberFormat="1" applyFont="1" applyFill="1" applyBorder="1"/>
    <xf numFmtId="168" fontId="6" fillId="5" borderId="0" xfId="0" applyNumberFormat="1" applyFont="1" applyFill="1" applyBorder="1" applyAlignment="1">
      <alignment horizontal="right" indent="1"/>
    </xf>
    <xf numFmtId="164" fontId="6" fillId="5" borderId="0" xfId="1" applyNumberFormat="1" applyFont="1" applyFill="1" applyBorder="1"/>
    <xf numFmtId="164" fontId="6" fillId="5" borderId="0" xfId="0" applyNumberFormat="1" applyFont="1" applyFill="1" applyBorder="1"/>
    <xf numFmtId="168" fontId="6" fillId="2" borderId="0" xfId="1" applyNumberFormat="1" applyFont="1" applyFill="1" applyBorder="1" applyAlignment="1">
      <alignment horizontal="right" indent="1"/>
    </xf>
    <xf numFmtId="164" fontId="6" fillId="2" borderId="0" xfId="0" applyNumberFormat="1" applyFont="1" applyFill="1" applyBorder="1"/>
    <xf numFmtId="164" fontId="2" fillId="2" borderId="0" xfId="0" applyNumberFormat="1" applyFont="1" applyFill="1"/>
    <xf numFmtId="167" fontId="9" fillId="2" borderId="16" xfId="0" applyNumberFormat="1" applyFont="1" applyFill="1" applyBorder="1" applyAlignment="1">
      <alignment horizontal="center" vertical="center" wrapText="1"/>
    </xf>
    <xf numFmtId="3" fontId="9" fillId="2" borderId="17" xfId="0" applyNumberFormat="1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center" vertical="center"/>
    </xf>
    <xf numFmtId="167" fontId="9" fillId="2" borderId="18" xfId="0" applyNumberFormat="1" applyFont="1" applyFill="1" applyBorder="1" applyAlignment="1">
      <alignment horizontal="center" vertical="center" wrapText="1"/>
    </xf>
    <xf numFmtId="3" fontId="9" fillId="2" borderId="19" xfId="0" applyNumberFormat="1" applyFont="1" applyFill="1" applyBorder="1" applyAlignment="1">
      <alignment horizontal="center" vertical="center" wrapText="1"/>
    </xf>
    <xf numFmtId="0" fontId="6" fillId="2" borderId="20" xfId="0" applyNumberFormat="1" applyFont="1" applyFill="1" applyBorder="1" applyAlignment="1">
      <alignment horizontal="center" vertical="center"/>
    </xf>
    <xf numFmtId="0" fontId="6" fillId="2" borderId="21" xfId="0" applyNumberFormat="1" applyFont="1" applyFill="1" applyBorder="1" applyAlignment="1">
      <alignment horizontal="center" vertical="center"/>
    </xf>
    <xf numFmtId="0" fontId="6" fillId="2" borderId="18" xfId="0" applyNumberFormat="1" applyFont="1" applyFill="1" applyBorder="1" applyAlignment="1">
      <alignment horizontal="center" vertical="center"/>
    </xf>
    <xf numFmtId="167" fontId="9" fillId="2" borderId="14" xfId="0" applyNumberFormat="1" applyFont="1" applyFill="1" applyBorder="1" applyAlignment="1">
      <alignment horizontal="center" vertical="center" wrapText="1"/>
    </xf>
    <xf numFmtId="3" fontId="9" fillId="2" borderId="22" xfId="0" applyNumberFormat="1" applyFont="1" applyFill="1" applyBorder="1" applyAlignment="1">
      <alignment horizontal="center" vertical="center" wrapText="1"/>
    </xf>
    <xf numFmtId="3" fontId="6" fillId="2" borderId="23" xfId="0" applyNumberFormat="1" applyFont="1" applyFill="1" applyBorder="1" applyAlignment="1">
      <alignment horizontal="center" vertical="center"/>
    </xf>
    <xf numFmtId="170" fontId="9" fillId="2" borderId="0" xfId="0" applyNumberFormat="1" applyFont="1" applyFill="1" applyBorder="1" applyAlignment="1">
      <alignment horizontal="left"/>
    </xf>
  </cellXfs>
  <cellStyles count="33">
    <cellStyle name="Comma" xfId="1" builtinId="3"/>
    <cellStyle name="Comma 2" xfId="3"/>
    <cellStyle name="Comma 2 2" xfId="4"/>
    <cellStyle name="Comma 2 2 2" xfId="5"/>
    <cellStyle name="Comma 3" xfId="6"/>
    <cellStyle name="Comma 3 2" xfId="7"/>
    <cellStyle name="Comma 4" xfId="8"/>
    <cellStyle name="Comma 4 2" xfId="9"/>
    <cellStyle name="Comma 5" xfId="10"/>
    <cellStyle name="Comma 6" xfId="11"/>
    <cellStyle name="Normal" xfId="0" builtinId="0"/>
    <cellStyle name="Normal 2" xfId="12"/>
    <cellStyle name="Normal 2 2" xfId="13"/>
    <cellStyle name="Normal 2 2 2" xfId="14"/>
    <cellStyle name="Normal 2 3" xfId="15"/>
    <cellStyle name="Normal 2 3 2" xfId="16"/>
    <cellStyle name="Normal 3" xfId="17"/>
    <cellStyle name="Normal 3 2" xfId="18"/>
    <cellStyle name="Normal 3 5" xfId="19"/>
    <cellStyle name="Normal 4" xfId="20"/>
    <cellStyle name="Normal 5" xfId="21"/>
    <cellStyle name="Normal 5 2" xfId="22"/>
    <cellStyle name="Normal 6" xfId="23"/>
    <cellStyle name="Percent" xfId="2" builtinId="5"/>
    <cellStyle name="Percent 2" xfId="24"/>
    <cellStyle name="Percent 2 2" xfId="25"/>
    <cellStyle name="Percent 2 3" xfId="26"/>
    <cellStyle name="Percent 2 3 2" xfId="27"/>
    <cellStyle name="Percent 3" xfId="28"/>
    <cellStyle name="Percent 3 2" xfId="29"/>
    <cellStyle name="Percent 4" xfId="30"/>
    <cellStyle name="Percent 4 2" xfId="31"/>
    <cellStyle name="Percent 5" xfId="3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PH"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Approved Investments
Q2 2013 and Q2 2014</a:t>
            </a:r>
          </a:p>
        </c:rich>
      </c:tx>
      <c:layout>
        <c:manualLayout>
          <c:xMode val="edge"/>
          <c:yMode val="edge"/>
          <c:x val="0.22392650918635201"/>
          <c:y val="1.432654251551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447852760736237"/>
          <c:y val="0.22636134821777101"/>
          <c:w val="0.66257668711656403"/>
          <c:h val="0.64470004239238676"/>
        </c:manualLayout>
      </c:layout>
      <c:bar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FFFFFF"/>
                </a:gs>
                <a:gs pos="50000">
                  <a:srgbClr val="0000FF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PH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'6ab'!$O$43:$P$43</c:f>
              <c:strCache>
                <c:ptCount val="2"/>
                <c:pt idx="0">
                  <c:v>Q4 2014</c:v>
                </c:pt>
                <c:pt idx="1">
                  <c:v>Q4 2015</c:v>
                </c:pt>
              </c:strCache>
            </c:strRef>
          </c:cat>
          <c:val>
            <c:numRef>
              <c:f>'6ab'!$O$46:$P$46</c:f>
              <c:numCache>
                <c:formatCode>_(* #,##0.0_);_(* \(#,##0.0\);_(* "-"??_);_(@_)</c:formatCode>
                <c:ptCount val="2"/>
                <c:pt idx="0">
                  <c:v>231155.53418876184</c:v>
                </c:pt>
                <c:pt idx="1">
                  <c:v>332270.06164850586</c:v>
                </c:pt>
              </c:numCache>
            </c:numRef>
          </c:val>
        </c:ser>
        <c:gapWidth val="100"/>
        <c:axId val="79137024"/>
        <c:axId val="80596992"/>
      </c:barChart>
      <c:catAx>
        <c:axId val="79137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PH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596992"/>
        <c:crosses val="autoZero"/>
        <c:auto val="1"/>
        <c:lblAlgn val="ctr"/>
        <c:lblOffset val="100"/>
        <c:tickLblSkip val="1"/>
        <c:tickMarkSkip val="1"/>
      </c:catAx>
      <c:valAx>
        <c:axId val="805969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lang="en-PH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 billion pesos</a:t>
                </a:r>
              </a:p>
            </c:rich>
          </c:tx>
          <c:layout>
            <c:manualLayout>
              <c:xMode val="edge"/>
              <c:yMode val="edge"/>
              <c:x val="4.9079615048119023E-2"/>
              <c:y val="0.41547348248135602"/>
            </c:manualLayout>
          </c:layout>
          <c:spPr>
            <a:noFill/>
            <a:ln w="25400">
              <a:noFill/>
            </a:ln>
          </c:spPr>
        </c:title>
        <c:numFmt formatCode="_(* #,##0.0_);_(* \(#,##0.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PH"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137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6"/>
  <c:chart>
    <c:plotArea>
      <c:layout>
        <c:manualLayout>
          <c:layoutTarget val="inner"/>
          <c:xMode val="edge"/>
          <c:yMode val="edge"/>
          <c:x val="0.207114713601976"/>
          <c:y val="0.12673044227680499"/>
          <c:w val="0.74100818280067904"/>
          <c:h val="0.768083049320327"/>
        </c:manualLayout>
      </c:layout>
      <c:barChart>
        <c:barDir val="col"/>
        <c:grouping val="stacked"/>
        <c:ser>
          <c:idx val="1"/>
          <c:order val="0"/>
          <c:tx>
            <c:strRef>
              <c:f>'6ab'!$N$45</c:f>
              <c:strCache>
                <c:ptCount val="1"/>
                <c:pt idx="0">
                  <c:v>Foreign</c:v>
                </c:pt>
              </c:strCache>
            </c:strRef>
          </c:tx>
          <c:spPr>
            <a:pattFill prst="ltDnDiag">
              <a:fgClr>
                <a:schemeClr val="accent4">
                  <a:lumMod val="60000"/>
                  <a:lumOff val="40000"/>
                </a:schemeClr>
              </a:fgClr>
              <a:bgClr>
                <a:schemeClr val="accent4">
                  <a:lumMod val="75000"/>
                </a:schemeClr>
              </a:bgClr>
            </a:pattFill>
            <a:ln>
              <a:solidFill>
                <a:sysClr val="windowText" lastClr="000000"/>
              </a:solidFill>
            </a:ln>
          </c:spPr>
          <c:dLbls>
            <c:dLbl>
              <c:idx val="0"/>
              <c:layout>
                <c:manualLayout>
                  <c:x val="0.17407407407407388"/>
                  <c:y val="-2.6897214217098918E-2"/>
                </c:manualLayout>
              </c:layout>
              <c:spPr/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925925925925899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PH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'6ab'!$O$43:$P$43</c:f>
              <c:strCache>
                <c:ptCount val="2"/>
                <c:pt idx="0">
                  <c:v>Q4 2014</c:v>
                </c:pt>
                <c:pt idx="1">
                  <c:v>Q4 2015</c:v>
                </c:pt>
              </c:strCache>
            </c:strRef>
          </c:cat>
          <c:val>
            <c:numRef>
              <c:f>'6ab'!$O$45:$P$45</c:f>
              <c:numCache>
                <c:formatCode>_(* #,##0.0_);_(* \(#,##0.0\);_(* "-"??_);_(@_)</c:formatCode>
                <c:ptCount val="2"/>
                <c:pt idx="0">
                  <c:v>95185.608679181008</c:v>
                </c:pt>
                <c:pt idx="1">
                  <c:v>138618.05234295761</c:v>
                </c:pt>
              </c:numCache>
            </c:numRef>
          </c:val>
        </c:ser>
        <c:ser>
          <c:idx val="0"/>
          <c:order val="1"/>
          <c:tx>
            <c:strRef>
              <c:f>'6ab'!$N$44</c:f>
              <c:strCache>
                <c:ptCount val="1"/>
                <c:pt idx="0">
                  <c:v>Filipino</c:v>
                </c:pt>
              </c:strCache>
            </c:strRef>
          </c:tx>
          <c:spPr>
            <a:pattFill prst="dashVert">
              <a:fgClr>
                <a:schemeClr val="accent1">
                  <a:lumMod val="20000"/>
                  <a:lumOff val="80000"/>
                </a:schemeClr>
              </a:fgClr>
              <a:bgClr>
                <a:schemeClr val="tx2">
                  <a:lumMod val="60000"/>
                  <a:lumOff val="40000"/>
                </a:schemeClr>
              </a:bgClr>
            </a:pattFill>
            <a:ln>
              <a:solidFill>
                <a:sysClr val="windowText" lastClr="000000"/>
              </a:solidFill>
              <a:round/>
            </a:ln>
          </c:spPr>
          <c:dLbls>
            <c:dLbl>
              <c:idx val="0"/>
              <c:layout>
                <c:manualLayout>
                  <c:x val="0.15185185185185199"/>
                  <c:y val="-8.4534101825168198E-2"/>
                </c:manualLayout>
              </c:layout>
              <c:spPr/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4814814814814811"/>
                  <c:y val="-3.4582132564841515E-2"/>
                </c:manualLayout>
              </c:layout>
              <c:spPr/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PH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'6ab'!$O$43:$P$43</c:f>
              <c:strCache>
                <c:ptCount val="2"/>
                <c:pt idx="0">
                  <c:v>Q4 2014</c:v>
                </c:pt>
                <c:pt idx="1">
                  <c:v>Q4 2015</c:v>
                </c:pt>
              </c:strCache>
            </c:strRef>
          </c:cat>
          <c:val>
            <c:numRef>
              <c:f>'6ab'!$O$44:$P$44</c:f>
              <c:numCache>
                <c:formatCode>_(* #,##0.0_);_(* \(#,##0.0\);_(* "-"??_);_(@_)</c:formatCode>
                <c:ptCount val="2"/>
                <c:pt idx="0">
                  <c:v>135969.92550958085</c:v>
                </c:pt>
                <c:pt idx="1">
                  <c:v>193652.00930554821</c:v>
                </c:pt>
              </c:numCache>
            </c:numRef>
          </c:val>
        </c:ser>
        <c:gapWidth val="100"/>
        <c:overlap val="100"/>
        <c:axId val="83077760"/>
        <c:axId val="104464768"/>
      </c:barChart>
      <c:catAx>
        <c:axId val="83077760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lang="en-PH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464768"/>
        <c:crosses val="autoZero"/>
        <c:auto val="1"/>
        <c:lblAlgn val="ctr"/>
        <c:lblOffset val="100"/>
      </c:catAx>
      <c:valAx>
        <c:axId val="10446476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lang="en-PH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 billion pesos</a:t>
                </a:r>
              </a:p>
            </c:rich>
          </c:tx>
          <c:layout>
            <c:manualLayout>
              <c:xMode val="edge"/>
              <c:yMode val="edge"/>
              <c:x val="1.7706963100200698E-2"/>
              <c:y val="0.41547361968975444"/>
            </c:manualLayout>
          </c:layout>
        </c:title>
        <c:numFmt formatCode="_(* #,##0.0_);_(* \(#,##0.0\);_(* &quot;-&quot;??_);_(@_)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lang="en-PH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07776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25168752358165608"/>
          <c:y val="6.8486681555389756E-2"/>
          <c:w val="0.51566157171529958"/>
          <c:h val="6.5530670941581479E-2"/>
        </c:manualLayout>
      </c:layout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lang="en-PH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1907644727404399"/>
          <c:y val="7.3274465829576599E-2"/>
          <c:w val="0.65008509002276205"/>
          <c:h val="0.84706219223911705"/>
        </c:manualLayout>
      </c:layout>
      <c:barChart>
        <c:barDir val="col"/>
        <c:grouping val="stacked"/>
        <c:ser>
          <c:idx val="0"/>
          <c:order val="0"/>
          <c:tx>
            <c:strRef>
              <c:f>'6ab'!$N$53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15368897511086099"/>
                  <c:y val="-1.76987808420475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087427454297499"/>
                  <c:y val="9.515965865750099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PH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'6ab'!$O$51:$P$51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'6ab'!$O$53:$P$53</c:f>
              <c:numCache>
                <c:formatCode>_(* #,##0.0_);_(* \(#,##0.0\);_(* "-"??_);_(@_)</c:formatCode>
                <c:ptCount val="2"/>
                <c:pt idx="0">
                  <c:v>186960.01850547799</c:v>
                </c:pt>
                <c:pt idx="1">
                  <c:v>245214.15193046466</c:v>
                </c:pt>
              </c:numCache>
            </c:numRef>
          </c:val>
        </c:ser>
        <c:ser>
          <c:idx val="1"/>
          <c:order val="1"/>
          <c:tx>
            <c:strRef>
              <c:f>'6ab'!$N$52</c:f>
              <c:strCache>
                <c:ptCount val="1"/>
                <c:pt idx="0">
                  <c:v>Filipino</c:v>
                </c:pt>
              </c:strCache>
            </c:strRef>
          </c:tx>
          <c:spPr>
            <a:pattFill prst="zigZ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15694652848586718"/>
                  <c:y val="-9.61599098196107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033044764576099"/>
                  <c:y val="-9.13839497841325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PH"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PH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'6ab'!$O$51:$P$51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'6ab'!$O$52:$P$52</c:f>
              <c:numCache>
                <c:formatCode>_(* #,##0.0_);_(* \(#,##0.0\);_(* "-"??_);_(@_)</c:formatCode>
                <c:ptCount val="2"/>
                <c:pt idx="0">
                  <c:v>568951.64734715235</c:v>
                </c:pt>
                <c:pt idx="1">
                  <c:v>441651.96658268303</c:v>
                </c:pt>
              </c:numCache>
            </c:numRef>
          </c:val>
        </c:ser>
        <c:gapWidth val="81"/>
        <c:overlap val="100"/>
        <c:axId val="104500224"/>
        <c:axId val="104510208"/>
      </c:barChart>
      <c:catAx>
        <c:axId val="104500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PH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510208"/>
        <c:crosses val="autoZero"/>
        <c:auto val="1"/>
        <c:lblAlgn val="ctr"/>
        <c:lblOffset val="100"/>
        <c:tickLblSkip val="1"/>
        <c:tickMarkSkip val="1"/>
      </c:catAx>
      <c:valAx>
        <c:axId val="1045102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lang="en-PH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 billion pesos</a:t>
                </a:r>
              </a:p>
            </c:rich>
          </c:tx>
          <c:layout>
            <c:manualLayout>
              <c:xMode val="edge"/>
              <c:yMode val="edge"/>
              <c:x val="3.3536460116398478E-2"/>
              <c:y val="0.42406950637194435"/>
            </c:manualLayout>
          </c:layout>
          <c:spPr>
            <a:noFill/>
            <a:ln w="25400">
              <a:noFill/>
            </a:ln>
          </c:spPr>
        </c:title>
        <c:numFmt formatCode="_(* #,##0.0_);_(* \(#,##0.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PH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500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46652391433339102"/>
          <c:y val="7.2665259365617796E-2"/>
          <c:w val="0.40969683137433921"/>
          <c:h val="8.237706732441578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PH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22</xdr:col>
      <xdr:colOff>571500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448800" y="161925"/>
          <a:ext cx="4114800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Figure 5a</a:t>
          </a:r>
        </a:p>
        <a:p>
          <a:pPr algn="ct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Approved Investments of Foreign and Filipino Nationals</a:t>
          </a:r>
        </a:p>
        <a:p>
          <a:pPr algn="ct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Second Quarter, 2013 and 2014</a:t>
          </a:r>
        </a:p>
        <a:p>
          <a:pPr algn="ctr" rtl="1">
            <a:defRPr sz="1000"/>
          </a:pPr>
          <a:endParaRPr lang="en-US" sz="11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20</xdr:col>
      <xdr:colOff>0</xdr:colOff>
      <xdr:row>20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466165</xdr:colOff>
      <xdr:row>0</xdr:row>
      <xdr:rowOff>152960</xdr:rowOff>
    </xdr:from>
    <xdr:to>
      <xdr:col>31</xdr:col>
      <xdr:colOff>156883</xdr:colOff>
      <xdr:row>26</xdr:row>
      <xdr:rowOff>44823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21</xdr:row>
      <xdr:rowOff>0</xdr:rowOff>
    </xdr:from>
    <xdr:to>
      <xdr:col>24</xdr:col>
      <xdr:colOff>142875</xdr:colOff>
      <xdr:row>24</xdr:row>
      <xdr:rowOff>85725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9448800" y="3400425"/>
          <a:ext cx="4867275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Figure 5b</a:t>
          </a:r>
        </a:p>
        <a:p>
          <a:pPr algn="ct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Approved Investments of Foreign and Filipino Nationals</a:t>
          </a:r>
        </a:p>
        <a:p>
          <a:pPr algn="ct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First Semester, 2013 and 2014</a:t>
          </a:r>
        </a:p>
        <a:p>
          <a:pPr algn="ctr" rtl="1">
            <a:defRPr sz="1000"/>
          </a:pPr>
          <a:endParaRPr lang="en-US" sz="11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17</xdr:col>
      <xdr:colOff>593910</xdr:colOff>
      <xdr:row>26</xdr:row>
      <xdr:rowOff>0</xdr:rowOff>
    </xdr:from>
    <xdr:to>
      <xdr:col>25</xdr:col>
      <xdr:colOff>313763</xdr:colOff>
      <xdr:row>46</xdr:row>
      <xdr:rowOff>56029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5\4thQ\7.3%20Q4%202015%20FI%20Tables_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-1"/>
      <sheetName val="1a-2"/>
      <sheetName val="1b"/>
      <sheetName val="2a"/>
      <sheetName val="4ab"/>
      <sheetName val="5ab"/>
      <sheetName val="7ab"/>
      <sheetName val="8ab"/>
      <sheetName val="9ab"/>
      <sheetName val="10ab"/>
      <sheetName val="11ab"/>
      <sheetName val="12ab"/>
      <sheetName val="13ab"/>
      <sheetName val="14ab"/>
      <sheetName val="15ab"/>
      <sheetName val="16ab"/>
    </sheetNames>
    <sheetDataSet>
      <sheetData sheetId="0"/>
      <sheetData sheetId="1"/>
      <sheetData sheetId="2">
        <row r="3">
          <cell r="A3" t="str">
            <v>First Quarter 2014 to Fourth Quarter 2015</v>
          </cell>
        </row>
        <row r="6">
          <cell r="L6" t="str">
            <v>Percent to Total Q4 2015</v>
          </cell>
          <cell r="M6" t="str">
            <v>Growth Rate
Q4 2014  -   Q4 2015</v>
          </cell>
        </row>
      </sheetData>
      <sheetData sheetId="3"/>
      <sheetData sheetId="4"/>
      <sheetData sheetId="5"/>
      <sheetData sheetId="6">
        <row r="17">
          <cell r="K17">
            <v>135969.92550958085</v>
          </cell>
          <cell r="L17">
            <v>95185.608679181008</v>
          </cell>
        </row>
        <row r="31">
          <cell r="K31">
            <v>193652.00930554821</v>
          </cell>
          <cell r="L31">
            <v>138618.05234295761</v>
          </cell>
        </row>
        <row r="63">
          <cell r="B63">
            <v>568951.64734715235</v>
          </cell>
          <cell r="C63">
            <v>186960.01850547799</v>
          </cell>
          <cell r="E63">
            <v>441651.96658268303</v>
          </cell>
          <cell r="F63">
            <v>245214.15193046466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tabSelected="1" view="pageBreakPreview" topLeftCell="A52" zoomScale="85" zoomScaleNormal="65" zoomScaleSheetLayoutView="85" zoomScalePageLayoutView="65" workbookViewId="0">
      <selection activeCell="AB26" sqref="AB26"/>
    </sheetView>
  </sheetViews>
  <sheetFormatPr defaultColWidth="8.85546875" defaultRowHeight="12.75"/>
  <cols>
    <col min="1" max="1" width="12" style="1" customWidth="1"/>
    <col min="2" max="2" width="11.42578125" style="1" bestFit="1" customWidth="1"/>
    <col min="3" max="3" width="11.42578125" style="1" customWidth="1"/>
    <col min="4" max="4" width="11.42578125" style="1" bestFit="1" customWidth="1"/>
    <col min="5" max="5" width="12" style="1" customWidth="1"/>
    <col min="6" max="6" width="12.42578125" style="1" customWidth="1"/>
    <col min="7" max="7" width="12" style="1" customWidth="1"/>
    <col min="8" max="11" width="11.85546875" style="1" customWidth="1"/>
    <col min="12" max="12" width="9.42578125" style="1" customWidth="1"/>
    <col min="13" max="13" width="14.140625" style="1" customWidth="1"/>
    <col min="14" max="14" width="15.42578125" style="1" customWidth="1"/>
    <col min="15" max="15" width="10.42578125" style="1" bestFit="1" customWidth="1"/>
    <col min="16" max="17" width="12.42578125" style="1" customWidth="1"/>
    <col min="18" max="16384" width="8.85546875" style="1"/>
  </cols>
  <sheetData>
    <row r="1" spans="1:16">
      <c r="A1" s="6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6">
      <c r="A2" s="62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6">
      <c r="A3" s="93" t="str">
        <f>'[1]1b'!A3</f>
        <v>First Quarter 2014 to Fourth Quarter 2015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6">
      <c r="A4" s="64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6" ht="7.35" customHeight="1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6" ht="14.1" customHeight="1">
      <c r="A6" s="58"/>
      <c r="B6" s="57" t="s">
        <v>29</v>
      </c>
      <c r="C6" s="92"/>
      <c r="D6" s="92"/>
      <c r="E6" s="92"/>
      <c r="F6" s="92"/>
      <c r="G6" s="92"/>
      <c r="H6" s="92"/>
      <c r="I6" s="92"/>
      <c r="J6" s="92"/>
      <c r="K6" s="56"/>
      <c r="L6" s="91" t="str">
        <f>'[1]1b'!L6:L8</f>
        <v>Percent to Total Q4 2015</v>
      </c>
      <c r="M6" s="90" t="str">
        <f>'[1]1b'!M6:M8</f>
        <v>Growth Rate
Q4 2014  -   Q4 2015</v>
      </c>
    </row>
    <row r="7" spans="1:16" ht="15">
      <c r="A7" s="52" t="s">
        <v>16</v>
      </c>
      <c r="B7" s="89">
        <v>2014</v>
      </c>
      <c r="C7" s="88"/>
      <c r="D7" s="88"/>
      <c r="E7" s="88"/>
      <c r="F7" s="87"/>
      <c r="G7" s="89">
        <v>2015</v>
      </c>
      <c r="H7" s="88"/>
      <c r="I7" s="88"/>
      <c r="J7" s="88"/>
      <c r="K7" s="87"/>
      <c r="L7" s="86"/>
      <c r="M7" s="85"/>
    </row>
    <row r="8" spans="1:16" ht="15.75" thickBot="1">
      <c r="A8" s="48"/>
      <c r="B8" s="84" t="s">
        <v>27</v>
      </c>
      <c r="C8" s="84" t="s">
        <v>26</v>
      </c>
      <c r="D8" s="84" t="s">
        <v>25</v>
      </c>
      <c r="E8" s="84" t="s">
        <v>28</v>
      </c>
      <c r="F8" s="84" t="s">
        <v>8</v>
      </c>
      <c r="G8" s="84" t="s">
        <v>27</v>
      </c>
      <c r="H8" s="84" t="s">
        <v>26</v>
      </c>
      <c r="I8" s="84" t="s">
        <v>25</v>
      </c>
      <c r="J8" s="84" t="s">
        <v>24</v>
      </c>
      <c r="K8" s="84" t="s">
        <v>8</v>
      </c>
      <c r="L8" s="83"/>
      <c r="M8" s="82"/>
    </row>
    <row r="9" spans="1:16" ht="8.1" customHeight="1">
      <c r="A9" s="44"/>
      <c r="B9" s="43"/>
      <c r="C9" s="43"/>
      <c r="D9" s="43"/>
      <c r="E9" s="43"/>
      <c r="F9" s="43"/>
      <c r="G9" s="43"/>
      <c r="H9" s="43"/>
      <c r="I9" s="43"/>
      <c r="J9" s="43"/>
      <c r="K9" s="43"/>
      <c r="L9" s="42"/>
      <c r="M9" s="41"/>
    </row>
    <row r="10" spans="1:16" ht="15">
      <c r="A10" s="36" t="s">
        <v>15</v>
      </c>
      <c r="B10" s="35">
        <v>849.12</v>
      </c>
      <c r="C10" s="35">
        <v>84358.909999999989</v>
      </c>
      <c r="D10" s="35">
        <v>285.88</v>
      </c>
      <c r="E10" s="35">
        <v>214.94588160000001</v>
      </c>
      <c r="F10" s="80">
        <f>SUM(B10:E10)</f>
        <v>85708.855881599986</v>
      </c>
      <c r="G10" s="35">
        <v>755.09999999999991</v>
      </c>
      <c r="H10" s="35">
        <v>9.5300000000000011</v>
      </c>
      <c r="I10" s="35">
        <v>5259.5800000000008</v>
      </c>
      <c r="J10" s="35">
        <v>204.178</v>
      </c>
      <c r="K10" s="74">
        <f>SUM(G10:J10)</f>
        <v>6228.3880000000008</v>
      </c>
      <c r="L10" s="25">
        <f>(J10/$J$17)*100</f>
        <v>6.1449412260317082E-2</v>
      </c>
      <c r="M10" s="79">
        <f>IFERROR((J10/E10-1)*100,"-")</f>
        <v>-5.0095780016098708</v>
      </c>
      <c r="N10" s="81">
        <f>H10/1000</f>
        <v>9.5300000000000003E-3</v>
      </c>
    </row>
    <row r="11" spans="1:16" ht="15">
      <c r="A11" s="31" t="s">
        <v>14</v>
      </c>
      <c r="B11" s="30">
        <v>46767.100147410005</v>
      </c>
      <c r="C11" s="30">
        <v>102683.10386392</v>
      </c>
      <c r="D11" s="30">
        <v>112619.94999323999</v>
      </c>
      <c r="E11" s="30">
        <v>92687.678999999989</v>
      </c>
      <c r="F11" s="78">
        <f>SUM(B11:E11)</f>
        <v>354757.83300456998</v>
      </c>
      <c r="G11" s="30">
        <v>54623.721217330029</v>
      </c>
      <c r="H11" s="30">
        <v>37394.985821140006</v>
      </c>
      <c r="I11" s="30">
        <v>100371.81570243998</v>
      </c>
      <c r="J11" s="30">
        <v>174351.63899999997</v>
      </c>
      <c r="K11" s="77">
        <f>SUM(G11:J11)</f>
        <v>366742.16174090997</v>
      </c>
      <c r="L11" s="29">
        <f>(J11/$J$17)*100</f>
        <v>52.472870452120091</v>
      </c>
      <c r="M11" s="76">
        <f>IFERROR((J11/E11-1)*100,"-")</f>
        <v>88.106597210185811</v>
      </c>
      <c r="P11" s="81"/>
    </row>
    <row r="12" spans="1:16" ht="15">
      <c r="A12" s="36" t="s">
        <v>13</v>
      </c>
      <c r="B12" s="35">
        <v>1451.56</v>
      </c>
      <c r="C12" s="35">
        <v>1072</v>
      </c>
      <c r="D12" s="35">
        <v>848.72</v>
      </c>
      <c r="E12" s="35">
        <v>495.37299999999999</v>
      </c>
      <c r="F12" s="80">
        <f>SUM(B12:E12)</f>
        <v>3867.6529999999998</v>
      </c>
      <c r="G12" s="35">
        <v>863.05</v>
      </c>
      <c r="H12" s="35">
        <v>687</v>
      </c>
      <c r="I12" s="35">
        <v>3961</v>
      </c>
      <c r="J12" s="35">
        <v>1064</v>
      </c>
      <c r="K12" s="74">
        <f>SUM(G12:J12)</f>
        <v>6575.05</v>
      </c>
      <c r="L12" s="25">
        <f>(J12/$J$17)*100</f>
        <v>0.32022144719302459</v>
      </c>
      <c r="M12" s="79">
        <f>IFERROR((J12/E12-1)*100,"-")</f>
        <v>114.78764486558615</v>
      </c>
    </row>
    <row r="13" spans="1:16" ht="15">
      <c r="A13" s="31" t="s">
        <v>12</v>
      </c>
      <c r="B13" s="30">
        <v>704.77548349999995</v>
      </c>
      <c r="C13" s="30">
        <v>8378.8082583384003</v>
      </c>
      <c r="D13" s="30">
        <v>3089.4293118899996</v>
      </c>
      <c r="E13" s="30">
        <v>867.8447504300002</v>
      </c>
      <c r="F13" s="78">
        <f>SUM(B13:E13)</f>
        <v>13040.857804158399</v>
      </c>
      <c r="G13" s="30">
        <v>4704.2501680899941</v>
      </c>
      <c r="H13" s="30">
        <v>2395.8293926900001</v>
      </c>
      <c r="I13" s="30">
        <v>3080.0302522800002</v>
      </c>
      <c r="J13" s="30">
        <v>2418.4024172461013</v>
      </c>
      <c r="K13" s="77">
        <f>SUM(G13:J13)</f>
        <v>12598.512230306094</v>
      </c>
      <c r="L13" s="29">
        <f>(J13/$J$17)*100</f>
        <v>0.72784240784366105</v>
      </c>
      <c r="M13" s="76">
        <f>IFERROR((J13/E13-1)*100,"-")</f>
        <v>178.66763220585594</v>
      </c>
    </row>
    <row r="14" spans="1:16" ht="15">
      <c r="A14" s="27" t="s">
        <v>11</v>
      </c>
      <c r="B14" s="26">
        <v>46.959993430000004</v>
      </c>
      <c r="C14" s="26">
        <v>29.659580000000002</v>
      </c>
      <c r="D14" s="26">
        <v>237.17639999999997</v>
      </c>
      <c r="E14" s="26">
        <v>305.21199999999999</v>
      </c>
      <c r="F14" s="75">
        <f>SUM(B14:E14)</f>
        <v>619.00797342999999</v>
      </c>
      <c r="G14" s="26">
        <v>160.20499999999998</v>
      </c>
      <c r="H14" s="26">
        <v>5034.1643999999969</v>
      </c>
      <c r="I14" s="26">
        <v>127.84000000000002</v>
      </c>
      <c r="J14" s="26">
        <v>159.71000000000004</v>
      </c>
      <c r="K14" s="74">
        <f>SUM(G14:J14)</f>
        <v>5481.919399999997</v>
      </c>
      <c r="L14" s="25">
        <f>(J14/$J$17)*100</f>
        <v>4.8066322679697342E-2</v>
      </c>
      <c r="M14" s="79">
        <f>IFERROR((J14/E14-1)*100,"-")</f>
        <v>-47.672437518839352</v>
      </c>
    </row>
    <row r="15" spans="1:16" ht="15">
      <c r="A15" s="31" t="s">
        <v>10</v>
      </c>
      <c r="B15" s="30">
        <v>45899.580000000031</v>
      </c>
      <c r="C15" s="30">
        <v>61080.093000000023</v>
      </c>
      <c r="D15" s="30">
        <v>41233.883999999998</v>
      </c>
      <c r="E15" s="30">
        <v>131263.77530950014</v>
      </c>
      <c r="F15" s="78">
        <f>SUM(B15:E15)</f>
        <v>279477.3323095002</v>
      </c>
      <c r="G15" s="30">
        <v>34839.438999999991</v>
      </c>
      <c r="H15" s="30">
        <v>44036.55555732709</v>
      </c>
      <c r="I15" s="30">
        <v>54251.443349292822</v>
      </c>
      <c r="J15" s="30">
        <v>151902.12245839625</v>
      </c>
      <c r="K15" s="77">
        <f>SUM(G15:J15)</f>
        <v>285029.56036501616</v>
      </c>
      <c r="L15" s="29">
        <f>(J15/$J$17)*100</f>
        <v>45.716463801992184</v>
      </c>
      <c r="M15" s="76">
        <f>IFERROR((J15/E15-1)*100,"-")</f>
        <v>15.722804787713907</v>
      </c>
    </row>
    <row r="16" spans="1:16" ht="15.75" thickBot="1">
      <c r="A16" s="27" t="s">
        <v>9</v>
      </c>
      <c r="B16" s="26">
        <v>11638.95317921079</v>
      </c>
      <c r="C16" s="26">
        <v>224.72837944373001</v>
      </c>
      <c r="D16" s="26">
        <v>1255.7400734855</v>
      </c>
      <c r="E16" s="26">
        <v>5320.7042472318999</v>
      </c>
      <c r="F16" s="75">
        <f>SUM(B16:E16)</f>
        <v>18440.125879371921</v>
      </c>
      <c r="G16" s="26">
        <v>522.16485225999998</v>
      </c>
      <c r="H16" s="26">
        <v>416.78465267069998</v>
      </c>
      <c r="I16" s="26">
        <v>1101.5867051212801</v>
      </c>
      <c r="J16" s="26">
        <v>2170.00977286344</v>
      </c>
      <c r="K16" s="74">
        <f>SUM(G16:J16)</f>
        <v>4210.5459829154206</v>
      </c>
      <c r="L16" s="25">
        <f>(J16/$J$17)*100</f>
        <v>0.65308615591103136</v>
      </c>
      <c r="M16" s="73">
        <f>IFERROR((J16/E16-1)*100,"-")</f>
        <v>-59.215741525336817</v>
      </c>
    </row>
    <row r="17" spans="1:18" ht="15.75" thickBot="1">
      <c r="A17" s="22" t="s">
        <v>8</v>
      </c>
      <c r="B17" s="21">
        <f>SUM(B10:B16)</f>
        <v>107358.04880355082</v>
      </c>
      <c r="C17" s="21">
        <f>SUM(C10:C16)</f>
        <v>257827.30308170215</v>
      </c>
      <c r="D17" s="21">
        <f>SUM(D10:D16)</f>
        <v>159570.77977861548</v>
      </c>
      <c r="E17" s="21">
        <f>SUM(E10:E16)</f>
        <v>231155.53418876202</v>
      </c>
      <c r="F17" s="21">
        <f>SUM(F10:F16)</f>
        <v>755911.66585263039</v>
      </c>
      <c r="G17" s="21">
        <f>SUM(G10:G16)</f>
        <v>96467.930237680019</v>
      </c>
      <c r="H17" s="21">
        <f>SUM(H10:H16)</f>
        <v>89974.849823827797</v>
      </c>
      <c r="I17" s="21">
        <f>SUM(I10:I16)</f>
        <v>168153.29600913409</v>
      </c>
      <c r="J17" s="21">
        <f>SUM(J10:J16)</f>
        <v>332270.06164850574</v>
      </c>
      <c r="K17" s="21">
        <f>SUM(K10:K16)</f>
        <v>686866.13771914761</v>
      </c>
      <c r="L17" s="72">
        <f>SUM(L10:L16)</f>
        <v>100</v>
      </c>
      <c r="M17" s="71">
        <f>IFERROR((J17/E17-1)*100,"-")</f>
        <v>43.743070143055029</v>
      </c>
      <c r="O17" s="70"/>
      <c r="P17" s="69"/>
    </row>
    <row r="18" spans="1:18" ht="15">
      <c r="A18" s="17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40"/>
    </row>
    <row r="19" spans="1:18" ht="12.75" customHeight="1">
      <c r="A19" s="62" t="s">
        <v>23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8"/>
      <c r="M19" s="37"/>
      <c r="N19" s="9"/>
      <c r="O19" s="68"/>
      <c r="P19" s="9"/>
      <c r="Q19" s="9"/>
    </row>
    <row r="20" spans="1:18">
      <c r="A20" s="62" t="s">
        <v>22</v>
      </c>
      <c r="B20" s="39"/>
      <c r="C20" s="39"/>
      <c r="D20" s="53"/>
      <c r="E20" s="53"/>
      <c r="F20" s="53"/>
      <c r="G20" s="53"/>
      <c r="H20" s="53"/>
      <c r="I20" s="53"/>
      <c r="J20" s="53"/>
      <c r="K20" s="53"/>
      <c r="L20" s="38"/>
      <c r="M20" s="37"/>
      <c r="N20" s="66"/>
      <c r="O20" s="23"/>
      <c r="P20" s="23"/>
      <c r="Q20" s="23"/>
    </row>
    <row r="21" spans="1:18">
      <c r="A21" s="67" t="s">
        <v>21</v>
      </c>
      <c r="B21" s="39"/>
      <c r="C21" s="39"/>
      <c r="D21" s="53"/>
      <c r="E21" s="61"/>
      <c r="F21" s="61"/>
      <c r="G21" s="61"/>
      <c r="H21" s="61"/>
      <c r="I21" s="61"/>
      <c r="J21" s="61"/>
      <c r="K21" s="61"/>
      <c r="L21" s="38"/>
      <c r="M21" s="37"/>
      <c r="N21" s="66"/>
      <c r="O21" s="23"/>
      <c r="P21" s="65"/>
      <c r="Q21" s="65"/>
    </row>
    <row r="22" spans="1:18">
      <c r="A22" s="64" t="s">
        <v>20</v>
      </c>
      <c r="B22" s="53"/>
      <c r="C22" s="53"/>
      <c r="D22" s="53"/>
      <c r="E22" s="61"/>
      <c r="F22" s="61"/>
      <c r="G22" s="61"/>
      <c r="H22" s="61"/>
      <c r="I22" s="61"/>
      <c r="J22" s="61"/>
      <c r="K22" s="61"/>
      <c r="L22" s="38"/>
      <c r="M22" s="37"/>
      <c r="O22" s="23"/>
      <c r="P22" s="63"/>
      <c r="Q22" s="63"/>
    </row>
    <row r="23" spans="1:18" ht="13.5" thickBot="1">
      <c r="A23" s="62"/>
      <c r="B23" s="53"/>
      <c r="C23" s="53"/>
      <c r="D23" s="53"/>
      <c r="E23" s="61"/>
      <c r="F23" s="60"/>
      <c r="G23" s="60"/>
      <c r="H23" s="60"/>
      <c r="I23" s="60"/>
      <c r="J23" s="60"/>
      <c r="K23" s="60"/>
      <c r="L23" s="38"/>
      <c r="M23" s="37"/>
      <c r="O23" s="23"/>
      <c r="P23" s="59"/>
      <c r="Q23" s="59"/>
    </row>
    <row r="24" spans="1:18" ht="15" customHeight="1">
      <c r="A24" s="58"/>
      <c r="B24" s="57" t="s">
        <v>19</v>
      </c>
      <c r="C24" s="56"/>
      <c r="D24" s="55" t="s">
        <v>18</v>
      </c>
      <c r="E24" s="54" t="s">
        <v>17</v>
      </c>
      <c r="F24" s="53"/>
      <c r="G24" s="53"/>
      <c r="H24" s="53"/>
      <c r="I24" s="53"/>
      <c r="J24" s="53"/>
      <c r="K24" s="53"/>
      <c r="L24" s="38"/>
      <c r="M24" s="37"/>
    </row>
    <row r="25" spans="1:18" ht="15">
      <c r="A25" s="52" t="s">
        <v>16</v>
      </c>
      <c r="B25" s="51">
        <v>2014</v>
      </c>
      <c r="C25" s="51">
        <v>2015</v>
      </c>
      <c r="D25" s="50"/>
      <c r="E25" s="49"/>
      <c r="F25" s="39"/>
      <c r="G25" s="39"/>
      <c r="H25" s="39"/>
      <c r="I25" s="39"/>
      <c r="J25" s="39"/>
      <c r="K25" s="39"/>
      <c r="L25" s="38"/>
      <c r="M25" s="37"/>
    </row>
    <row r="26" spans="1:18" ht="15.75" thickBot="1">
      <c r="A26" s="48"/>
      <c r="B26" s="47"/>
      <c r="C26" s="47"/>
      <c r="D26" s="46"/>
      <c r="E26" s="45"/>
      <c r="F26" s="39"/>
      <c r="G26" s="39"/>
      <c r="H26" s="39"/>
      <c r="I26" s="39"/>
      <c r="J26" s="39"/>
      <c r="K26" s="39"/>
      <c r="L26" s="38"/>
      <c r="M26" s="37"/>
      <c r="P26" s="23"/>
      <c r="Q26" s="23"/>
      <c r="R26" s="23"/>
    </row>
    <row r="27" spans="1:18" ht="15">
      <c r="A27" s="44"/>
      <c r="B27" s="43"/>
      <c r="C27" s="43"/>
      <c r="D27" s="42"/>
      <c r="E27" s="41"/>
      <c r="F27" s="39"/>
      <c r="G27" s="39"/>
      <c r="H27" s="39"/>
      <c r="I27" s="39"/>
      <c r="J27" s="39"/>
      <c r="K27" s="39"/>
      <c r="L27" s="38"/>
      <c r="M27" s="37"/>
      <c r="P27" s="18"/>
      <c r="Q27" s="18"/>
      <c r="R27" s="23"/>
    </row>
    <row r="28" spans="1:18" ht="15">
      <c r="A28" s="36" t="s">
        <v>15</v>
      </c>
      <c r="B28" s="35">
        <f>SUM(B10:E10)</f>
        <v>85708.855881599986</v>
      </c>
      <c r="C28" s="35">
        <f>SUM(G10:J10)</f>
        <v>6228.3880000000008</v>
      </c>
      <c r="D28" s="34">
        <f>(C28/$C$35)*100</f>
        <v>0.90678338295761551</v>
      </c>
      <c r="E28" s="40">
        <f>IFERROR((C28/B28-1)*100,0)</f>
        <v>-92.733086988579075</v>
      </c>
      <c r="F28" s="39"/>
      <c r="G28" s="39"/>
      <c r="H28" s="39"/>
      <c r="I28" s="39"/>
      <c r="J28" s="39"/>
      <c r="K28" s="39"/>
      <c r="L28" s="38"/>
      <c r="M28" s="37"/>
      <c r="P28" s="18"/>
      <c r="Q28" s="18"/>
      <c r="R28" s="23"/>
    </row>
    <row r="29" spans="1:18" ht="15">
      <c r="A29" s="31" t="s">
        <v>14</v>
      </c>
      <c r="B29" s="30">
        <f>SUM(B11:E11)</f>
        <v>354757.83300456998</v>
      </c>
      <c r="C29" s="30">
        <f>SUM(G11:J11)</f>
        <v>366742.16174090997</v>
      </c>
      <c r="D29" s="29">
        <f>(C29/$C$35)*100</f>
        <v>53.393542293224392</v>
      </c>
      <c r="E29" s="28">
        <f>IFERROR((C29/B29-1)*100,0)</f>
        <v>3.378171705143318</v>
      </c>
      <c r="F29" s="32"/>
      <c r="G29" s="32"/>
      <c r="H29" s="32"/>
      <c r="I29" s="32"/>
      <c r="J29" s="32"/>
      <c r="K29" s="32"/>
      <c r="P29" s="34"/>
      <c r="Q29" s="34"/>
      <c r="R29" s="23"/>
    </row>
    <row r="30" spans="1:18" ht="15">
      <c r="A30" s="36" t="s">
        <v>13</v>
      </c>
      <c r="B30" s="35">
        <f>SUM(B12:E12)</f>
        <v>3867.6529999999998</v>
      </c>
      <c r="C30" s="35">
        <f>SUM(G12:J12)</f>
        <v>6575.05</v>
      </c>
      <c r="D30" s="34">
        <f>(C30/$C$35)*100</f>
        <v>0.95725347908888603</v>
      </c>
      <c r="E30" s="33">
        <f>IFERROR((C30/B30-1)*100,0)</f>
        <v>70.001031633396281</v>
      </c>
      <c r="F30" s="32"/>
      <c r="G30" s="32"/>
      <c r="H30" s="32"/>
      <c r="I30" s="32"/>
      <c r="J30" s="32"/>
      <c r="K30" s="32"/>
    </row>
    <row r="31" spans="1:18" ht="15">
      <c r="A31" s="31" t="s">
        <v>12</v>
      </c>
      <c r="B31" s="30">
        <f>SUM(B13:E13)</f>
        <v>13040.857804158399</v>
      </c>
      <c r="C31" s="30">
        <f>SUM(G13:J13)</f>
        <v>12598.512230306094</v>
      </c>
      <c r="D31" s="29">
        <f>(C31/$C$35)*100</f>
        <v>1.8342019701453813</v>
      </c>
      <c r="E31" s="28">
        <f>IFERROR((C31/B31-1)*100,0)</f>
        <v>-3.3919975242062028</v>
      </c>
      <c r="F31" s="32"/>
      <c r="G31" s="32"/>
      <c r="H31" s="32"/>
      <c r="I31" s="32"/>
      <c r="J31" s="32"/>
      <c r="K31" s="32"/>
    </row>
    <row r="32" spans="1:18" ht="15">
      <c r="A32" s="27" t="s">
        <v>11</v>
      </c>
      <c r="B32" s="26">
        <f>SUM(B14:E14)</f>
        <v>619.00797342999999</v>
      </c>
      <c r="C32" s="26">
        <f>SUM(G14:J14)</f>
        <v>5481.919399999997</v>
      </c>
      <c r="D32" s="25">
        <f>(C32/$C$35)*100</f>
        <v>0.79810593345067427</v>
      </c>
      <c r="E32" s="24">
        <f>IFERROR((C32/B32-1)*100,0)</f>
        <v>785.59754240708753</v>
      </c>
    </row>
    <row r="33" spans="1:23" ht="15">
      <c r="A33" s="31" t="s">
        <v>10</v>
      </c>
      <c r="B33" s="30">
        <f>SUM(B15:E15)</f>
        <v>279477.3323095002</v>
      </c>
      <c r="C33" s="30">
        <f>SUM(G15:J15)</f>
        <v>285029.56036501616</v>
      </c>
      <c r="D33" s="29">
        <f>(C33/$C$35)*100</f>
        <v>41.497104706821602</v>
      </c>
      <c r="E33" s="28">
        <f>IFERROR((C33/B33-1)*100,0)</f>
        <v>1.9866470062650077</v>
      </c>
      <c r="T33" s="23"/>
      <c r="U33" s="23"/>
    </row>
    <row r="34" spans="1:23" ht="15.75" thickBot="1">
      <c r="A34" s="27" t="s">
        <v>9</v>
      </c>
      <c r="B34" s="26">
        <f>SUM(B16:E16)</f>
        <v>18440.125879371921</v>
      </c>
      <c r="C34" s="26">
        <f>SUM(G16:J16)</f>
        <v>4210.5459829154206</v>
      </c>
      <c r="D34" s="25">
        <f>(C34/$C$35)*100</f>
        <v>0.61300823431145313</v>
      </c>
      <c r="E34" s="24">
        <f>IFERROR((C34/B34-1)*100,0)</f>
        <v>-77.166392407193072</v>
      </c>
      <c r="T34" s="23"/>
      <c r="U34" s="23"/>
    </row>
    <row r="35" spans="1:23" ht="15.75" thickBot="1">
      <c r="A35" s="22" t="s">
        <v>8</v>
      </c>
      <c r="B35" s="21">
        <f>SUM(B28:B34)</f>
        <v>755911.66585263039</v>
      </c>
      <c r="C35" s="21">
        <f>SUM(C28:C34)</f>
        <v>686866.13771914761</v>
      </c>
      <c r="D35" s="21">
        <f>SUM(D28:D34)</f>
        <v>100</v>
      </c>
      <c r="E35" s="20">
        <f>(C35/B35-1)*100</f>
        <v>-9.1340736295692615</v>
      </c>
      <c r="T35" s="18"/>
      <c r="U35" s="18"/>
      <c r="V35" s="19"/>
      <c r="W35" s="19"/>
    </row>
    <row r="36" spans="1:23" ht="19.350000000000001" customHeight="1">
      <c r="T36" s="18"/>
      <c r="U36" s="18"/>
      <c r="V36" s="19"/>
      <c r="W36" s="19"/>
    </row>
    <row r="37" spans="1:23">
      <c r="T37" s="18"/>
      <c r="U37" s="18"/>
    </row>
    <row r="38" spans="1:23">
      <c r="A38" s="17" t="s">
        <v>7</v>
      </c>
      <c r="B38" s="16"/>
      <c r="C38" s="15"/>
      <c r="D38" s="14"/>
      <c r="E38" s="14"/>
      <c r="F38" s="14"/>
      <c r="G38" s="13"/>
      <c r="H38" s="13"/>
      <c r="I38" s="13"/>
      <c r="J38" s="13"/>
      <c r="K38" s="13"/>
      <c r="L38" s="12"/>
      <c r="M38" s="12"/>
      <c r="N38" s="12"/>
      <c r="O38" s="12"/>
      <c r="P38" s="11"/>
      <c r="Q38" s="10"/>
    </row>
    <row r="39" spans="1:23" s="8" customFormat="1" ht="12" customHeight="1">
      <c r="A39" s="7" t="s">
        <v>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9"/>
    </row>
    <row r="40" spans="1:23" s="5" customFormat="1" ht="33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6"/>
    </row>
    <row r="41" spans="1:23">
      <c r="N41" s="1" t="s">
        <v>3</v>
      </c>
    </row>
    <row r="43" spans="1:23">
      <c r="O43" s="1" t="s">
        <v>5</v>
      </c>
      <c r="P43" s="1" t="s">
        <v>4</v>
      </c>
    </row>
    <row r="44" spans="1:23">
      <c r="N44" s="1" t="s">
        <v>2</v>
      </c>
      <c r="O44" s="4">
        <f>'[1]7ab'!K17</f>
        <v>135969.92550958085</v>
      </c>
      <c r="P44" s="4">
        <f>'[1]7ab'!K31</f>
        <v>193652.00930554821</v>
      </c>
    </row>
    <row r="45" spans="1:23">
      <c r="N45" s="1" t="s">
        <v>1</v>
      </c>
      <c r="O45" s="4">
        <f>'[1]7ab'!L17</f>
        <v>95185.608679181008</v>
      </c>
      <c r="P45" s="4">
        <f>'[1]7ab'!L31</f>
        <v>138618.05234295761</v>
      </c>
    </row>
    <row r="46" spans="1:23">
      <c r="N46" s="1" t="s">
        <v>0</v>
      </c>
      <c r="O46" s="4">
        <f>SUM(O44:O45)</f>
        <v>231155.53418876184</v>
      </c>
      <c r="P46" s="4">
        <f>SUM(P44:P45)</f>
        <v>332270.06164850586</v>
      </c>
    </row>
    <row r="49" spans="14:16">
      <c r="N49" s="1" t="s">
        <v>3</v>
      </c>
    </row>
    <row r="51" spans="14:16">
      <c r="O51" s="3">
        <v>2014</v>
      </c>
      <c r="P51" s="3">
        <v>2015</v>
      </c>
    </row>
    <row r="52" spans="14:16">
      <c r="N52" s="1" t="s">
        <v>2</v>
      </c>
      <c r="O52" s="2">
        <f>'[1]7ab'!B63</f>
        <v>568951.64734715235</v>
      </c>
      <c r="P52" s="2">
        <f>'[1]7ab'!E63</f>
        <v>441651.96658268303</v>
      </c>
    </row>
    <row r="53" spans="14:16">
      <c r="N53" s="1" t="s">
        <v>1</v>
      </c>
      <c r="O53" s="2">
        <f>'[1]7ab'!C63</f>
        <v>186960.01850547799</v>
      </c>
      <c r="P53" s="2">
        <f>'[1]7ab'!F63</f>
        <v>245214.15193046466</v>
      </c>
    </row>
    <row r="54" spans="14:16">
      <c r="N54" s="1" t="s">
        <v>0</v>
      </c>
      <c r="O54" s="2">
        <f>SUM(O52:O53)</f>
        <v>755911.66585263028</v>
      </c>
      <c r="P54" s="2">
        <f>SUM(P52:P53)</f>
        <v>686866.1185131477</v>
      </c>
    </row>
  </sheetData>
  <mergeCells count="11">
    <mergeCell ref="C25:C26"/>
    <mergeCell ref="B6:K6"/>
    <mergeCell ref="G7:K7"/>
    <mergeCell ref="L6:L8"/>
    <mergeCell ref="M6:M8"/>
    <mergeCell ref="B7:F7"/>
    <mergeCell ref="A39:M40"/>
    <mergeCell ref="B24:C24"/>
    <mergeCell ref="D24:D26"/>
    <mergeCell ref="E24:E26"/>
    <mergeCell ref="B25:B26"/>
  </mergeCells>
  <printOptions horizontalCentered="1"/>
  <pageMargins left="0.5" right="0.5" top="0.75" bottom="0.5" header="0" footer="0"/>
  <pageSetup scale="63" orientation="portrait" r:id="rId1"/>
  <headerFooter alignWithMargins="0">
    <oddFooter>&amp;R&amp;9 31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6ab</vt:lpstr>
      <vt:lpstr>'6ab'!Print_Area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2016-08-23T08:31:14Z</dcterms:created>
  <dcterms:modified xsi:type="dcterms:W3CDTF">2016-08-23T08:31:19Z</dcterms:modified>
</cp:coreProperties>
</file>