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6ab" sheetId="1" r:id="rId1"/>
  </sheets>
  <externalReferences>
    <externalReference r:id="rId2"/>
  </externalReferences>
  <definedNames>
    <definedName name="_xlnm.Print_Area" localSheetId="0">'6ab'!$A$1:$J$41</definedName>
  </definedNames>
  <calcPr calcId="124519"/>
</workbook>
</file>

<file path=xl/calcChain.xml><?xml version="1.0" encoding="utf-8"?>
<calcChain xmlns="http://schemas.openxmlformats.org/spreadsheetml/2006/main">
  <c r="A3" i="1"/>
  <c r="I6"/>
  <c r="J6"/>
  <c r="F10"/>
  <c r="J10"/>
  <c r="K10"/>
  <c r="F11"/>
  <c r="J11"/>
  <c r="F12"/>
  <c r="J12"/>
  <c r="F13"/>
  <c r="I13"/>
  <c r="J13"/>
  <c r="F14"/>
  <c r="J14"/>
  <c r="F15"/>
  <c r="J15"/>
  <c r="F16"/>
  <c r="F17" s="1"/>
  <c r="J16"/>
  <c r="B17"/>
  <c r="C17"/>
  <c r="J17" s="1"/>
  <c r="D17"/>
  <c r="E17"/>
  <c r="G17"/>
  <c r="H17"/>
  <c r="I12" s="1"/>
  <c r="B28"/>
  <c r="E28" s="1"/>
  <c r="C28"/>
  <c r="B29"/>
  <c r="E29" s="1"/>
  <c r="C29"/>
  <c r="B30"/>
  <c r="E30" s="1"/>
  <c r="C30"/>
  <c r="B31"/>
  <c r="E31" s="1"/>
  <c r="C31"/>
  <c r="B32"/>
  <c r="E32" s="1"/>
  <c r="C32"/>
  <c r="B33"/>
  <c r="E33" s="1"/>
  <c r="C33"/>
  <c r="D33"/>
  <c r="B34"/>
  <c r="E34" s="1"/>
  <c r="C34"/>
  <c r="D34"/>
  <c r="B35"/>
  <c r="E35" s="1"/>
  <c r="C35"/>
  <c r="D28" s="1"/>
  <c r="L45"/>
  <c r="M45"/>
  <c r="L46"/>
  <c r="M46"/>
  <c r="L47"/>
  <c r="M47"/>
  <c r="L53"/>
  <c r="M53"/>
  <c r="L54"/>
  <c r="L55" s="1"/>
  <c r="M54"/>
  <c r="M55"/>
  <c r="D32" l="1"/>
  <c r="D31"/>
  <c r="D30"/>
  <c r="D29"/>
  <c r="D35" s="1"/>
  <c r="I15"/>
  <c r="I11"/>
  <c r="I10"/>
  <c r="I17" s="1"/>
  <c r="I14"/>
  <c r="I16"/>
</calcChain>
</file>

<file path=xl/sharedStrings.xml><?xml version="1.0" encoding="utf-8"?>
<sst xmlns="http://schemas.openxmlformats.org/spreadsheetml/2006/main" count="53" uniqueCount="35">
  <si>
    <t>Total Approved Investments</t>
  </si>
  <si>
    <t>Foreign</t>
  </si>
  <si>
    <t>Filipino</t>
  </si>
  <si>
    <t>Sem1 2015</t>
  </si>
  <si>
    <t>Sem1 2014</t>
  </si>
  <si>
    <t>in billions</t>
  </si>
  <si>
    <t>Q2 2015</t>
  </si>
  <si>
    <t>Q2 2014</t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</si>
  <si>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</si>
  <si>
    <t>Details may not add up to totals due to rounding.</t>
  </si>
  <si>
    <t xml:space="preserve">Note:   </t>
  </si>
  <si>
    <t>Total</t>
  </si>
  <si>
    <t>SBMA</t>
  </si>
  <si>
    <t>PEZA</t>
  </si>
  <si>
    <t>CEZA</t>
  </si>
  <si>
    <t>CDC</t>
  </si>
  <si>
    <t>BOI ARMM</t>
  </si>
  <si>
    <t>BOI</t>
  </si>
  <si>
    <t>AFAB</t>
  </si>
  <si>
    <t>Sem 1 2015</t>
  </si>
  <si>
    <t>Sem 1 2014</t>
  </si>
  <si>
    <t>Agency</t>
  </si>
  <si>
    <t>Growth Rate
Sem1 2014  -   Sem1 2015</t>
  </si>
  <si>
    <t>Percent to Total  
Sem1 2015</t>
  </si>
  <si>
    <t>Approved FI</t>
  </si>
  <si>
    <t>(in million pesos)</t>
  </si>
  <si>
    <t>First Semester 2014 to First Semester 2015</t>
  </si>
  <si>
    <t>Total Approved Investments of Foreign and Filipino Nationals by Investment Promotion Agency</t>
  </si>
  <si>
    <t>Table 6b</t>
  </si>
  <si>
    <t>Q2</t>
  </si>
  <si>
    <t>Q1</t>
  </si>
  <si>
    <t>Q4</t>
  </si>
  <si>
    <t>Q3</t>
  </si>
  <si>
    <t>Approved Investments</t>
  </si>
  <si>
    <t>Table 6a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</si>
</sst>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%"/>
    <numFmt numFmtId="167" formatCode="#,##0.0_);[Red]\(#,##0.0\)"/>
    <numFmt numFmtId="168" formatCode="0.0_);[Red]\(0.0\)"/>
    <numFmt numFmtId="169" formatCode="0.0"/>
    <numFmt numFmtId="170" formatCode="#,##0;[Red]#,##0"/>
    <numFmt numFmtId="171" formatCode="General_)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6">
    <xf numFmtId="0" fontId="0" fillId="0" borderId="0" xfId="0"/>
    <xf numFmtId="0" fontId="3" fillId="2" borderId="0" xfId="0" applyFont="1" applyFill="1"/>
    <xf numFmtId="164" fontId="0" fillId="0" borderId="1" xfId="1" applyNumberFormat="1" applyFont="1" applyBorder="1"/>
    <xf numFmtId="164" fontId="2" fillId="0" borderId="1" xfId="1" applyNumberFormat="1" applyFont="1" applyBorder="1"/>
    <xf numFmtId="0" fontId="0" fillId="3" borderId="0" xfId="0" applyFill="1" applyBorder="1"/>
    <xf numFmtId="0" fontId="0" fillId="2" borderId="0" xfId="0" applyFill="1" applyBorder="1"/>
    <xf numFmtId="0" fontId="4" fillId="2" borderId="0" xfId="0" applyFont="1" applyFill="1" applyBorder="1" applyAlignment="1">
      <alignment vertical="top" wrapText="1"/>
    </xf>
    <xf numFmtId="0" fontId="4" fillId="3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3" fontId="5" fillId="2" borderId="0" xfId="0" applyNumberFormat="1" applyFont="1" applyFill="1" applyBorder="1" applyAlignment="1"/>
    <xf numFmtId="4" fontId="5" fillId="2" borderId="0" xfId="0" applyNumberFormat="1" applyFont="1" applyFill="1" applyBorder="1" applyAlignment="1"/>
    <xf numFmtId="0" fontId="4" fillId="2" borderId="0" xfId="0" applyFont="1" applyFill="1" applyBorder="1" applyAlignment="1"/>
    <xf numFmtId="165" fontId="5" fillId="2" borderId="0" xfId="0" applyNumberFormat="1" applyFont="1" applyFill="1" applyBorder="1"/>
    <xf numFmtId="3" fontId="5" fillId="2" borderId="0" xfId="0" quotePrefix="1" applyNumberFormat="1" applyFont="1" applyFill="1" applyBorder="1" applyAlignment="1"/>
    <xf numFmtId="165" fontId="5" fillId="2" borderId="0" xfId="0" quotePrefix="1" applyNumberFormat="1" applyFont="1" applyFill="1" applyBorder="1" applyAlignment="1"/>
    <xf numFmtId="165" fontId="6" fillId="2" borderId="0" xfId="0" applyNumberFormat="1" applyFont="1" applyFill="1" applyBorder="1"/>
    <xf numFmtId="165" fontId="6" fillId="2" borderId="0" xfId="0" applyNumberFormat="1" applyFont="1" applyFill="1" applyBorder="1" applyAlignment="1"/>
    <xf numFmtId="164" fontId="0" fillId="0" borderId="0" xfId="0" applyNumberFormat="1" applyBorder="1"/>
    <xf numFmtId="166" fontId="3" fillId="2" borderId="0" xfId="2" applyNumberFormat="1" applyFont="1" applyFill="1"/>
    <xf numFmtId="167" fontId="7" fillId="2" borderId="2" xfId="0" applyNumberFormat="1" applyFont="1" applyFill="1" applyBorder="1" applyAlignment="1">
      <alignment horizontal="right"/>
    </xf>
    <xf numFmtId="165" fontId="7" fillId="2" borderId="2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3" fillId="2" borderId="0" xfId="0" applyFont="1" applyFill="1" applyBorder="1"/>
    <xf numFmtId="167" fontId="7" fillId="4" borderId="0" xfId="0" applyNumberFormat="1" applyFont="1" applyFill="1" applyBorder="1" applyAlignment="1">
      <alignment horizontal="right"/>
    </xf>
    <xf numFmtId="165" fontId="7" fillId="4" borderId="0" xfId="0" applyNumberFormat="1" applyFont="1" applyFill="1" applyBorder="1" applyAlignment="1">
      <alignment horizontal="right"/>
    </xf>
    <xf numFmtId="164" fontId="8" fillId="4" borderId="0" xfId="1" applyNumberFormat="1" applyFont="1" applyFill="1" applyBorder="1"/>
    <xf numFmtId="0" fontId="7" fillId="4" borderId="0" xfId="0" applyFont="1" applyFill="1" applyBorder="1" applyAlignment="1">
      <alignment horizontal="left"/>
    </xf>
    <xf numFmtId="167" fontId="7" fillId="5" borderId="0" xfId="0" applyNumberFormat="1" applyFont="1" applyFill="1" applyBorder="1" applyAlignment="1">
      <alignment horizontal="right"/>
    </xf>
    <xf numFmtId="165" fontId="7" fillId="5" borderId="0" xfId="0" applyNumberFormat="1" applyFont="1" applyFill="1" applyBorder="1" applyAlignment="1">
      <alignment horizontal="right"/>
    </xf>
    <xf numFmtId="164" fontId="8" fillId="5" borderId="0" xfId="1" applyNumberFormat="1" applyFont="1" applyFill="1" applyBorder="1"/>
    <xf numFmtId="0" fontId="7" fillId="5" borderId="0" xfId="0" applyFont="1" applyFill="1" applyBorder="1" applyAlignment="1">
      <alignment horizontal="left"/>
    </xf>
    <xf numFmtId="0" fontId="9" fillId="2" borderId="0" xfId="0" applyFont="1" applyFill="1"/>
    <xf numFmtId="167" fontId="7" fillId="4" borderId="0" xfId="1" applyNumberFormat="1" applyFont="1" applyFill="1" applyBorder="1" applyAlignment="1">
      <alignment horizontal="right"/>
    </xf>
    <xf numFmtId="165" fontId="7" fillId="2" borderId="0" xfId="0" applyNumberFormat="1" applyFont="1" applyFill="1" applyBorder="1" applyAlignment="1">
      <alignment horizontal="right"/>
    </xf>
    <xf numFmtId="164" fontId="8" fillId="2" borderId="0" xfId="1" applyNumberFormat="1" applyFont="1" applyFill="1" applyBorder="1"/>
    <xf numFmtId="0" fontId="7" fillId="2" borderId="0" xfId="0" applyFont="1" applyFill="1" applyBorder="1" applyAlignment="1">
      <alignment horizontal="left"/>
    </xf>
    <xf numFmtId="168" fontId="10" fillId="2" borderId="0" xfId="1" applyNumberFormat="1" applyFont="1" applyFill="1" applyBorder="1"/>
    <xf numFmtId="164" fontId="11" fillId="2" borderId="0" xfId="1" applyNumberFormat="1" applyFont="1" applyFill="1" applyBorder="1"/>
    <xf numFmtId="165" fontId="11" fillId="2" borderId="0" xfId="0" applyNumberFormat="1" applyFont="1" applyFill="1" applyBorder="1"/>
    <xf numFmtId="167" fontId="7" fillId="2" borderId="0" xfId="0" applyNumberFormat="1" applyFont="1" applyFill="1" applyBorder="1" applyAlignment="1">
      <alignment horizontal="right"/>
    </xf>
    <xf numFmtId="167" fontId="8" fillId="2" borderId="0" xfId="0" applyNumberFormat="1" applyFont="1" applyFill="1" applyBorder="1"/>
    <xf numFmtId="43" fontId="8" fillId="2" borderId="0" xfId="1" applyFont="1" applyFill="1" applyBorder="1"/>
    <xf numFmtId="10" fontId="12" fillId="2" borderId="0" xfId="0" applyNumberFormat="1" applyFont="1" applyFill="1" applyBorder="1"/>
    <xf numFmtId="0" fontId="7" fillId="2" borderId="0" xfId="0" applyFont="1" applyFill="1" applyBorder="1"/>
    <xf numFmtId="167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165" fontId="10" fillId="2" borderId="0" xfId="0" applyNumberFormat="1" applyFont="1" applyFill="1" applyBorder="1"/>
    <xf numFmtId="167" fontId="10" fillId="2" borderId="11" xfId="0" applyNumberFormat="1" applyFont="1" applyFill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/>
    </xf>
    <xf numFmtId="3" fontId="10" fillId="2" borderId="14" xfId="0" applyNumberFormat="1" applyFont="1" applyFill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/>
    <xf numFmtId="164" fontId="13" fillId="2" borderId="0" xfId="1" applyNumberFormat="1" applyFont="1" applyFill="1" applyBorder="1" applyAlignment="1">
      <alignment horizontal="right"/>
    </xf>
    <xf numFmtId="164" fontId="4" fillId="2" borderId="0" xfId="1" applyNumberFormat="1" applyFont="1" applyFill="1"/>
    <xf numFmtId="0" fontId="10" fillId="2" borderId="0" xfId="0" applyFont="1" applyFill="1" applyBorder="1"/>
    <xf numFmtId="164" fontId="3" fillId="2" borderId="0" xfId="1" applyNumberFormat="1" applyFont="1" applyFill="1" applyBorder="1"/>
    <xf numFmtId="0" fontId="14" fillId="2" borderId="0" xfId="0" applyFont="1" applyFill="1" applyBorder="1"/>
    <xf numFmtId="164" fontId="2" fillId="0" borderId="0" xfId="1" applyNumberFormat="1" applyFont="1" applyBorder="1"/>
    <xf numFmtId="43" fontId="3" fillId="2" borderId="0" xfId="0" applyNumberFormat="1" applyFont="1" applyFill="1"/>
    <xf numFmtId="0" fontId="10" fillId="2" borderId="0" xfId="0" applyFont="1" applyFill="1" applyBorder="1" applyAlignment="1">
      <alignment vertical="center"/>
    </xf>
    <xf numFmtId="169" fontId="5" fillId="2" borderId="0" xfId="0" applyNumberFormat="1" applyFont="1" applyFill="1" applyBorder="1" applyAlignment="1">
      <alignment horizontal="left"/>
    </xf>
    <xf numFmtId="165" fontId="3" fillId="2" borderId="0" xfId="0" applyNumberFormat="1" applyFont="1" applyFill="1"/>
    <xf numFmtId="169" fontId="3" fillId="2" borderId="0" xfId="0" applyNumberFormat="1" applyFont="1" applyFill="1"/>
    <xf numFmtId="167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/>
    </xf>
    <xf numFmtId="168" fontId="7" fillId="4" borderId="0" xfId="0" applyNumberFormat="1" applyFont="1" applyFill="1" applyBorder="1" applyAlignment="1">
      <alignment horizontal="right" indent="1"/>
    </xf>
    <xf numFmtId="164" fontId="7" fillId="4" borderId="0" xfId="0" applyNumberFormat="1" applyFont="1" applyFill="1" applyBorder="1"/>
    <xf numFmtId="168" fontId="7" fillId="5" borderId="0" xfId="0" applyNumberFormat="1" applyFont="1" applyFill="1" applyBorder="1" applyAlignment="1">
      <alignment horizontal="right" indent="1"/>
    </xf>
    <xf numFmtId="164" fontId="7" fillId="5" borderId="0" xfId="0" applyNumberFormat="1" applyFont="1" applyFill="1" applyBorder="1"/>
    <xf numFmtId="164" fontId="7" fillId="4" borderId="0" xfId="1" applyNumberFormat="1" applyFont="1" applyFill="1" applyBorder="1" applyAlignment="1">
      <alignment horizontal="right" indent="1"/>
    </xf>
    <xf numFmtId="168" fontId="7" fillId="2" borderId="0" xfId="1" applyNumberFormat="1" applyFont="1" applyFill="1" applyBorder="1" applyAlignment="1">
      <alignment horizontal="right" indent="1"/>
    </xf>
    <xf numFmtId="164" fontId="7" fillId="2" borderId="0" xfId="0" applyNumberFormat="1" applyFont="1" applyFill="1" applyBorder="1"/>
    <xf numFmtId="164" fontId="3" fillId="2" borderId="0" xfId="0" applyNumberFormat="1" applyFont="1" applyFill="1"/>
    <xf numFmtId="167" fontId="10" fillId="2" borderId="16" xfId="0" applyNumberFormat="1" applyFont="1" applyFill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/>
    </xf>
    <xf numFmtId="167" fontId="10" fillId="2" borderId="18" xfId="0" applyNumberFormat="1" applyFont="1" applyFill="1" applyBorder="1" applyAlignment="1">
      <alignment horizontal="center" vertical="center" wrapText="1"/>
    </xf>
    <xf numFmtId="3" fontId="10" fillId="2" borderId="19" xfId="0" applyNumberFormat="1" applyFont="1" applyFill="1" applyBorder="1" applyAlignment="1">
      <alignment horizontal="center" vertical="center" wrapText="1"/>
    </xf>
    <xf numFmtId="0" fontId="7" fillId="2" borderId="20" xfId="0" applyNumberFormat="1" applyFont="1" applyFill="1" applyBorder="1" applyAlignment="1">
      <alignment horizontal="center" vertical="center"/>
    </xf>
    <xf numFmtId="0" fontId="7" fillId="2" borderId="18" xfId="0" applyNumberFormat="1" applyFont="1" applyFill="1" applyBorder="1" applyAlignment="1">
      <alignment horizontal="center" vertical="center"/>
    </xf>
    <xf numFmtId="0" fontId="7" fillId="2" borderId="21" xfId="0" applyNumberFormat="1" applyFont="1" applyFill="1" applyBorder="1" applyAlignment="1">
      <alignment horizontal="center" vertical="center"/>
    </xf>
    <xf numFmtId="167" fontId="10" fillId="2" borderId="14" xfId="0" applyNumberFormat="1" applyFont="1" applyFill="1" applyBorder="1" applyAlignment="1">
      <alignment horizontal="center" vertical="center" wrapText="1"/>
    </xf>
    <xf numFmtId="3" fontId="10" fillId="2" borderId="22" xfId="0" applyNumberFormat="1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170" fontId="10" fillId="2" borderId="0" xfId="0" applyNumberFormat="1" applyFont="1" applyFill="1" applyBorder="1" applyAlignment="1">
      <alignment horizontal="left"/>
    </xf>
  </cellXfs>
  <cellStyles count="30">
    <cellStyle name="Comma" xfId="1" builtinId="3"/>
    <cellStyle name="Comma 2" xfId="3"/>
    <cellStyle name="Comma 2 2" xfId="4"/>
    <cellStyle name="Comma 3" xfId="5"/>
    <cellStyle name="Comma 3 2" xfId="6"/>
    <cellStyle name="Comma 4" xfId="7"/>
    <cellStyle name="Comma 4 2" xfId="8"/>
    <cellStyle name="Comma 5" xfId="9"/>
    <cellStyle name="Comma 6" xfId="10"/>
    <cellStyle name="Normal" xfId="0" builtinId="0"/>
    <cellStyle name="Normal 2" xfId="11"/>
    <cellStyle name="Normal 2 2" xfId="12"/>
    <cellStyle name="Normal 2 3" xfId="13"/>
    <cellStyle name="Normal 2 3 2" xfId="14"/>
    <cellStyle name="Normal 3" xfId="15"/>
    <cellStyle name="Normal 3 2" xfId="16"/>
    <cellStyle name="Normal 3 5" xfId="17"/>
    <cellStyle name="Normal 4" xfId="18"/>
    <cellStyle name="Normal 5" xfId="19"/>
    <cellStyle name="Normal 5 2" xfId="20"/>
    <cellStyle name="Percent" xfId="2" builtinId="5"/>
    <cellStyle name="Percent 2" xfId="21"/>
    <cellStyle name="Percent 2 2" xfId="22"/>
    <cellStyle name="Percent 2 3" xfId="23"/>
    <cellStyle name="Percent 2 3 2" xfId="24"/>
    <cellStyle name="Percent 3" xfId="25"/>
    <cellStyle name="Percent 3 2" xfId="26"/>
    <cellStyle name="Percent 4" xfId="27"/>
    <cellStyle name="Percent 4 2" xfId="28"/>
    <cellStyle name="Percent 5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Total Approved Investments
Q2 2013 and Q2 2014</a:t>
            </a:r>
          </a:p>
        </c:rich>
      </c:tx>
      <c:layout>
        <c:manualLayout>
          <c:xMode val="edge"/>
          <c:yMode val="edge"/>
          <c:x val="0.22392650918635171"/>
          <c:y val="1.43265425155188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447852760736215"/>
          <c:y val="0.22636134821777093"/>
          <c:w val="0.66257668711656459"/>
          <c:h val="0.64470004239238599"/>
        </c:manualLayout>
      </c:layout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FFFFFF"/>
                </a:gs>
                <a:gs pos="50000">
                  <a:srgbClr val="0000FF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'6ab'!$L$44:$M$44</c:f>
              <c:strCache>
                <c:ptCount val="2"/>
                <c:pt idx="0">
                  <c:v>Q2 2014</c:v>
                </c:pt>
                <c:pt idx="1">
                  <c:v>Q2 2015</c:v>
                </c:pt>
              </c:strCache>
            </c:strRef>
          </c:cat>
          <c:val>
            <c:numRef>
              <c:f>'6ab'!$L$47:$M$47</c:f>
              <c:numCache>
                <c:formatCode>_(* #,##0.0_);_(* \(#,##0.0\);_(* "-"??_);_(@_)</c:formatCode>
                <c:ptCount val="2"/>
                <c:pt idx="0">
                  <c:v>257.8273030817021</c:v>
                </c:pt>
                <c:pt idx="1">
                  <c:v>89.974849823827753</c:v>
                </c:pt>
              </c:numCache>
            </c:numRef>
          </c:val>
        </c:ser>
        <c:gapWidth val="100"/>
        <c:axId val="81125760"/>
        <c:axId val="81127296"/>
      </c:barChart>
      <c:catAx>
        <c:axId val="81125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127296"/>
        <c:crosses val="autoZero"/>
        <c:auto val="1"/>
        <c:lblAlgn val="ctr"/>
        <c:lblOffset val="100"/>
        <c:tickLblSkip val="1"/>
        <c:tickMarkSkip val="1"/>
      </c:catAx>
      <c:valAx>
        <c:axId val="811272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in billion pesos</a:t>
                </a:r>
              </a:p>
            </c:rich>
          </c:tx>
          <c:layout>
            <c:manualLayout>
              <c:xMode val="edge"/>
              <c:yMode val="edge"/>
              <c:x val="4.9079615048119009E-2"/>
              <c:y val="0.41547348248135652"/>
            </c:manualLayout>
          </c:layout>
          <c:spPr>
            <a:noFill/>
            <a:ln w="25400">
              <a:noFill/>
            </a:ln>
          </c:spPr>
        </c:title>
        <c:numFmt formatCode="_(* #,##0.0_);_(* \(#,##0.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12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6"/>
  <c:chart>
    <c:plotArea>
      <c:layout>
        <c:manualLayout>
          <c:layoutTarget val="inner"/>
          <c:xMode val="edge"/>
          <c:yMode val="edge"/>
          <c:x val="0.20711471360197622"/>
          <c:y val="0.12673044227680494"/>
          <c:w val="0.74100818280067959"/>
          <c:h val="0.76808304932032745"/>
        </c:manualLayout>
      </c:layout>
      <c:barChart>
        <c:barDir val="col"/>
        <c:grouping val="stacked"/>
        <c:ser>
          <c:idx val="1"/>
          <c:order val="0"/>
          <c:tx>
            <c:strRef>
              <c:f>'6ab'!$K$46</c:f>
              <c:strCache>
                <c:ptCount val="1"/>
                <c:pt idx="0">
                  <c:v>Foreign</c:v>
                </c:pt>
              </c:strCache>
            </c:strRef>
          </c:tx>
          <c:spPr>
            <a:pattFill prst="ltDnDiag">
              <a:fgClr>
                <a:schemeClr val="accent4">
                  <a:lumMod val="60000"/>
                  <a:lumOff val="40000"/>
                </a:schemeClr>
              </a:fgClr>
              <a:bgClr>
                <a:schemeClr val="accent4">
                  <a:lumMod val="75000"/>
                </a:schemeClr>
              </a:bgClr>
            </a:pattFill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0.17407407407407402"/>
                  <c:y val="-2.6897214217098949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Val val="1"/>
            </c:dLbl>
            <c:dLbl>
              <c:idx val="1"/>
              <c:layout>
                <c:manualLayout>
                  <c:x val="0.15925925925925929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'6ab'!$L$44:$M$44</c:f>
              <c:strCache>
                <c:ptCount val="2"/>
                <c:pt idx="0">
                  <c:v>Q2 2014</c:v>
                </c:pt>
                <c:pt idx="1">
                  <c:v>Q2 2015</c:v>
                </c:pt>
              </c:strCache>
            </c:strRef>
          </c:cat>
          <c:val>
            <c:numRef>
              <c:f>'6ab'!$L$46:$M$46</c:f>
              <c:numCache>
                <c:formatCode>_(* #,##0.0_);_(* \(#,##0.0\);_(* "-"??_);_(@_)</c:formatCode>
                <c:ptCount val="2"/>
                <c:pt idx="0">
                  <c:v>36.030537280615015</c:v>
                </c:pt>
                <c:pt idx="1">
                  <c:v>36.210663261059736</c:v>
                </c:pt>
              </c:numCache>
            </c:numRef>
          </c:val>
        </c:ser>
        <c:ser>
          <c:idx val="0"/>
          <c:order val="1"/>
          <c:tx>
            <c:strRef>
              <c:f>'6ab'!$K$45</c:f>
              <c:strCache>
                <c:ptCount val="1"/>
                <c:pt idx="0">
                  <c:v>Filipino</c:v>
                </c:pt>
              </c:strCache>
            </c:strRef>
          </c:tx>
          <c:spPr>
            <a:pattFill prst="dashVert">
              <a:fgClr>
                <a:schemeClr val="accent1">
                  <a:lumMod val="20000"/>
                  <a:lumOff val="80000"/>
                </a:schemeClr>
              </a:fgClr>
              <a:bgClr>
                <a:schemeClr val="tx2">
                  <a:lumMod val="60000"/>
                  <a:lumOff val="40000"/>
                </a:schemeClr>
              </a:bgClr>
            </a:pattFill>
            <a:ln>
              <a:solidFill>
                <a:sysClr val="windowText" lastClr="000000"/>
              </a:solidFill>
              <a:round/>
            </a:ln>
          </c:spPr>
          <c:dLbls>
            <c:dLbl>
              <c:idx val="0"/>
              <c:layout>
                <c:manualLayout>
                  <c:x val="0.1518518518518519"/>
                  <c:y val="-8.4534101825168198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Val val="1"/>
            </c:dLbl>
            <c:dLbl>
              <c:idx val="1"/>
              <c:layout>
                <c:manualLayout>
                  <c:x val="0.14814814814814822"/>
                  <c:y val="-3.4582132564841515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'6ab'!$L$44:$M$44</c:f>
              <c:strCache>
                <c:ptCount val="2"/>
                <c:pt idx="0">
                  <c:v>Q2 2014</c:v>
                </c:pt>
                <c:pt idx="1">
                  <c:v>Q2 2015</c:v>
                </c:pt>
              </c:strCache>
            </c:strRef>
          </c:cat>
          <c:val>
            <c:numRef>
              <c:f>'6ab'!$L$45:$M$45</c:f>
              <c:numCache>
                <c:formatCode>_(* #,##0.0_);_(* \(#,##0.0\);_(* "-"??_);_(@_)</c:formatCode>
                <c:ptCount val="2"/>
                <c:pt idx="0">
                  <c:v>221.7967658010871</c:v>
                </c:pt>
                <c:pt idx="1">
                  <c:v>53.76418656276801</c:v>
                </c:pt>
              </c:numCache>
            </c:numRef>
          </c:val>
        </c:ser>
        <c:gapWidth val="100"/>
        <c:overlap val="100"/>
        <c:axId val="87040768"/>
        <c:axId val="87042304"/>
      </c:barChart>
      <c:catAx>
        <c:axId val="8704076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042304"/>
        <c:crosses val="autoZero"/>
        <c:auto val="1"/>
        <c:lblAlgn val="ctr"/>
        <c:lblOffset val="100"/>
      </c:catAx>
      <c:valAx>
        <c:axId val="870423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in billion pesos</a:t>
                </a:r>
              </a:p>
            </c:rich>
          </c:tx>
          <c:layout>
            <c:manualLayout>
              <c:xMode val="edge"/>
              <c:yMode val="edge"/>
              <c:x val="1.7706963100200708E-2"/>
              <c:y val="0.41547349864848981"/>
            </c:manualLayout>
          </c:layout>
        </c:title>
        <c:numFmt formatCode="_(* #,##0.0_);_(* \(#,##0.0\);_(* &quot;-&quot;??_);_(@_)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0407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30444434151613387"/>
          <c:y val="0.14891369922043338"/>
          <c:w val="0.51566157171530003"/>
          <c:h val="6.5530614643318857E-2"/>
        </c:manualLayout>
      </c:layout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616830390960837"/>
          <c:y val="0.12320946987643737"/>
          <c:w val="0.60747848361590862"/>
          <c:h val="0.74785190533131785"/>
        </c:manualLayout>
      </c:layout>
      <c:barChart>
        <c:barDir val="col"/>
        <c:grouping val="stacked"/>
        <c:ser>
          <c:idx val="0"/>
          <c:order val="0"/>
          <c:tx>
            <c:strRef>
              <c:f>'6ab'!$K$54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2528494986420044"/>
                  <c:y val="-1.7698722305800191E-2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0.14815081356986484"/>
                  <c:y val="-5.2899396153401494E-2"/>
                </c:manualLayout>
              </c:layout>
              <c:dLblPos val="ct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'6ab'!$L$52:$M$52</c:f>
              <c:strCache>
                <c:ptCount val="2"/>
                <c:pt idx="0">
                  <c:v>Sem1 2014</c:v>
                </c:pt>
                <c:pt idx="1">
                  <c:v>Sem1 2015</c:v>
                </c:pt>
              </c:strCache>
            </c:strRef>
          </c:cat>
          <c:val>
            <c:numRef>
              <c:f>'6ab'!$L$54:$M$54</c:f>
              <c:numCache>
                <c:formatCode>_(* #,##0.0_);_(* \(#,##0.0\);_(* "-"??_);_(@_)</c:formatCode>
                <c:ptCount val="2"/>
                <c:pt idx="0">
                  <c:v>73.443954543585875</c:v>
                </c:pt>
                <c:pt idx="1">
                  <c:v>58.0267355930254</c:v>
                </c:pt>
              </c:numCache>
            </c:numRef>
          </c:val>
        </c:ser>
        <c:ser>
          <c:idx val="1"/>
          <c:order val="1"/>
          <c:tx>
            <c:strRef>
              <c:f>'6ab'!$K$53</c:f>
              <c:strCache>
                <c:ptCount val="1"/>
                <c:pt idx="0">
                  <c:v>Filipino</c:v>
                </c:pt>
              </c:strCache>
            </c:strRef>
          </c:tx>
          <c:spPr>
            <a:pattFill prst="zigZ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3138251991703317"/>
                  <c:y val="-2.3889273863782808E-2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0.1461281976303859"/>
                  <c:y val="-7.4958805261532702E-2"/>
                </c:manualLayout>
              </c:layout>
              <c:dLblPos val="ct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'6ab'!$L$52:$M$52</c:f>
              <c:strCache>
                <c:ptCount val="2"/>
                <c:pt idx="0">
                  <c:v>Sem1 2014</c:v>
                </c:pt>
                <c:pt idx="1">
                  <c:v>Sem1 2015</c:v>
                </c:pt>
              </c:strCache>
            </c:strRef>
          </c:cat>
          <c:val>
            <c:numRef>
              <c:f>'6ab'!$L$53:$M$53</c:f>
              <c:numCache>
                <c:formatCode>_(* #,##0.0_);_(* \(#,##0.0\);_(* "-"??_);_(@_)</c:formatCode>
                <c:ptCount val="2"/>
                <c:pt idx="0">
                  <c:v>291.74139734166698</c:v>
                </c:pt>
                <c:pt idx="1">
                  <c:v>128.41604446848234</c:v>
                </c:pt>
              </c:numCache>
            </c:numRef>
          </c:val>
        </c:ser>
        <c:gapWidth val="81"/>
        <c:overlap val="100"/>
        <c:axId val="94485888"/>
        <c:axId val="94631040"/>
      </c:barChart>
      <c:catAx>
        <c:axId val="94485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31040"/>
        <c:crosses val="autoZero"/>
        <c:auto val="1"/>
        <c:lblAlgn val="ctr"/>
        <c:lblOffset val="100"/>
        <c:tickLblSkip val="1"/>
        <c:tickMarkSkip val="1"/>
      </c:catAx>
      <c:valAx>
        <c:axId val="946310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in billion pesos</a:t>
                </a:r>
              </a:p>
            </c:rich>
          </c:tx>
          <c:layout>
            <c:manualLayout>
              <c:xMode val="edge"/>
              <c:yMode val="edge"/>
              <c:x val="3.3536460116398478E-2"/>
              <c:y val="0.42406936955230173"/>
            </c:manualLayout>
          </c:layout>
          <c:spPr>
            <a:noFill/>
            <a:ln w="25400">
              <a:noFill/>
            </a:ln>
          </c:spPr>
        </c:title>
        <c:numFmt formatCode="_(* #,##0.0_);_(* \(#,##0.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85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52232796987333074"/>
          <c:y val="0.23591243071693418"/>
          <c:w val="0.40969683137433921"/>
          <c:h val="8.237709541321659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19</xdr:col>
      <xdr:colOff>571500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677150" y="161925"/>
          <a:ext cx="4114800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Figure 5a</a:t>
          </a:r>
        </a:p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Approved Investments of Foreign and Filipino Nationals</a:t>
          </a:r>
        </a:p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Second Quarter, 2013 and 2014</a:t>
          </a:r>
        </a:p>
        <a:p>
          <a:pPr algn="ctr" rtl="1">
            <a:defRPr sz="1000"/>
          </a:pPr>
          <a:endParaRPr lang="en-US" sz="11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17</xdr:col>
      <xdr:colOff>0</xdr:colOff>
      <xdr:row>20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533400</xdr:colOff>
      <xdr:row>5</xdr:row>
      <xdr:rowOff>28575</xdr:rowOff>
    </xdr:from>
    <xdr:to>
      <xdr:col>26</xdr:col>
      <xdr:colOff>228600</xdr:colOff>
      <xdr:row>23</xdr:row>
      <xdr:rowOff>9525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21</xdr:col>
      <xdr:colOff>142875</xdr:colOff>
      <xdr:row>24</xdr:row>
      <xdr:rowOff>85725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7677150" y="3267075"/>
          <a:ext cx="4867275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Figure 5b</a:t>
          </a:r>
        </a:p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Total Approved Investments of Foreign and Filipino Nationals</a:t>
          </a:r>
        </a:p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First Semester, 2013 and 2014</a:t>
          </a:r>
        </a:p>
        <a:p>
          <a:pPr algn="ctr" rtl="1">
            <a:defRPr sz="1000"/>
          </a:pPr>
          <a:endParaRPr lang="en-US" sz="11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20</xdr:col>
      <xdr:colOff>333375</xdr:colOff>
      <xdr:row>42</xdr:row>
      <xdr:rowOff>123825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5\2ndQ\fiq22015\7.3%20Q2%202015%20FI%20Tables_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-1"/>
      <sheetName val="1a-2"/>
      <sheetName val="1b"/>
      <sheetName val="4ab"/>
      <sheetName val="5ab"/>
      <sheetName val="7ab"/>
      <sheetName val="8ab"/>
      <sheetName val="9ab"/>
      <sheetName val="10ab"/>
      <sheetName val="11ab"/>
      <sheetName val="12ab"/>
      <sheetName val="13ab"/>
      <sheetName val="14ab"/>
      <sheetName val="15ab"/>
      <sheetName val="16ab"/>
    </sheetNames>
    <sheetDataSet>
      <sheetData sheetId="0"/>
      <sheetData sheetId="1"/>
      <sheetData sheetId="2">
        <row r="3">
          <cell r="A3" t="str">
            <v>First Quarter 2014 to Second Quarter 2015</v>
          </cell>
        </row>
        <row r="6">
          <cell r="I6" t="str">
            <v>Percent to Total Q2 2015</v>
          </cell>
          <cell r="J6" t="str">
            <v>Growth Rate
Q2 2014  -   Q2 2015</v>
          </cell>
        </row>
      </sheetData>
      <sheetData sheetId="3"/>
      <sheetData sheetId="4"/>
      <sheetData sheetId="5">
        <row r="17">
          <cell r="E17">
            <v>221796.76580108711</v>
          </cell>
          <cell r="F17">
            <v>36030.537280615012</v>
          </cell>
        </row>
        <row r="31">
          <cell r="E31">
            <v>53764.186562768009</v>
          </cell>
          <cell r="F31">
            <v>36210.663261059737</v>
          </cell>
        </row>
        <row r="50">
          <cell r="B50">
            <v>291741.39734166698</v>
          </cell>
          <cell r="C50">
            <v>73443.954543585874</v>
          </cell>
          <cell r="E50">
            <v>128416.04446848233</v>
          </cell>
          <cell r="F50">
            <v>58026.735593025398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view="pageBreakPreview" topLeftCell="A52" zoomScaleNormal="65" zoomScaleSheetLayoutView="100" workbookViewId="0">
      <selection activeCell="K64" sqref="K64"/>
    </sheetView>
  </sheetViews>
  <sheetFormatPr defaultColWidth="8.85546875" defaultRowHeight="12.75"/>
  <cols>
    <col min="1" max="1" width="12" style="1" customWidth="1"/>
    <col min="2" max="2" width="11.5703125" style="1" bestFit="1" customWidth="1"/>
    <col min="3" max="3" width="11.42578125" style="1" customWidth="1"/>
    <col min="4" max="4" width="11.5703125" style="1" bestFit="1" customWidth="1"/>
    <col min="5" max="5" width="12" style="1" customWidth="1"/>
    <col min="6" max="6" width="12.42578125" style="1" customWidth="1"/>
    <col min="7" max="7" width="12" style="1" customWidth="1"/>
    <col min="8" max="8" width="11.85546875" style="1" customWidth="1"/>
    <col min="9" max="9" width="9.42578125" style="1" customWidth="1"/>
    <col min="10" max="10" width="12.140625" style="1" customWidth="1"/>
    <col min="11" max="11" width="15.42578125" style="1" customWidth="1"/>
    <col min="12" max="12" width="10.42578125" style="1" bestFit="1" customWidth="1"/>
    <col min="13" max="14" width="12.42578125" style="1" customWidth="1"/>
    <col min="15" max="16384" width="8.85546875" style="1"/>
  </cols>
  <sheetData>
    <row r="1" spans="1:13">
      <c r="A1" s="63" t="s">
        <v>34</v>
      </c>
      <c r="B1" s="24"/>
      <c r="C1" s="24"/>
      <c r="D1" s="24"/>
      <c r="E1" s="24"/>
      <c r="F1" s="24"/>
      <c r="G1" s="24"/>
      <c r="H1" s="24"/>
      <c r="I1" s="24"/>
      <c r="J1" s="24"/>
    </row>
    <row r="2" spans="1:13">
      <c r="A2" s="63" t="s">
        <v>27</v>
      </c>
      <c r="B2" s="24"/>
      <c r="C2" s="24"/>
      <c r="D2" s="24"/>
      <c r="E2" s="24"/>
      <c r="F2" s="24"/>
      <c r="G2" s="24"/>
      <c r="H2" s="24"/>
      <c r="I2" s="24"/>
      <c r="J2" s="24"/>
    </row>
    <row r="3" spans="1:13">
      <c r="A3" s="95" t="str">
        <f>'[1]1b'!A3</f>
        <v>First Quarter 2014 to Second Quarter 2015</v>
      </c>
      <c r="B3" s="24"/>
      <c r="C3" s="24"/>
      <c r="D3" s="24"/>
      <c r="E3" s="24"/>
      <c r="F3" s="24"/>
      <c r="G3" s="24"/>
      <c r="H3" s="24"/>
      <c r="I3" s="24"/>
      <c r="J3" s="24"/>
    </row>
    <row r="4" spans="1:13">
      <c r="A4" s="65" t="s">
        <v>25</v>
      </c>
      <c r="B4" s="24"/>
      <c r="C4" s="24"/>
      <c r="D4" s="24"/>
      <c r="E4" s="24"/>
      <c r="F4" s="24"/>
      <c r="G4" s="24"/>
      <c r="H4" s="24"/>
      <c r="I4" s="24"/>
      <c r="J4" s="24"/>
    </row>
    <row r="5" spans="1:13" ht="7.15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3" ht="13.9" customHeight="1">
      <c r="A6" s="59"/>
      <c r="B6" s="94" t="s">
        <v>33</v>
      </c>
      <c r="C6" s="93"/>
      <c r="D6" s="93"/>
      <c r="E6" s="93"/>
      <c r="F6" s="93"/>
      <c r="G6" s="93"/>
      <c r="H6" s="92"/>
      <c r="I6" s="91" t="str">
        <f>'[1]1b'!I6:I8</f>
        <v>Percent to Total Q2 2015</v>
      </c>
      <c r="J6" s="90" t="str">
        <f>'[1]1b'!J6:J8</f>
        <v>Growth Rate
Q2 2014  -   Q2 2015</v>
      </c>
    </row>
    <row r="7" spans="1:13" ht="15">
      <c r="A7" s="53" t="s">
        <v>21</v>
      </c>
      <c r="B7" s="88">
        <v>2014</v>
      </c>
      <c r="C7" s="89"/>
      <c r="D7" s="89"/>
      <c r="E7" s="89"/>
      <c r="F7" s="87"/>
      <c r="G7" s="88">
        <v>2015</v>
      </c>
      <c r="H7" s="87"/>
      <c r="I7" s="86"/>
      <c r="J7" s="85"/>
    </row>
    <row r="8" spans="1:13" ht="15.75" thickBot="1">
      <c r="A8" s="49"/>
      <c r="B8" s="84" t="s">
        <v>30</v>
      </c>
      <c r="C8" s="84" t="s">
        <v>29</v>
      </c>
      <c r="D8" s="84" t="s">
        <v>32</v>
      </c>
      <c r="E8" s="84" t="s">
        <v>31</v>
      </c>
      <c r="F8" s="84" t="s">
        <v>11</v>
      </c>
      <c r="G8" s="84" t="s">
        <v>30</v>
      </c>
      <c r="H8" s="84" t="s">
        <v>29</v>
      </c>
      <c r="I8" s="83"/>
      <c r="J8" s="82"/>
    </row>
    <row r="9" spans="1:13" ht="7.9" customHeight="1">
      <c r="A9" s="45"/>
      <c r="B9" s="44"/>
      <c r="C9" s="44"/>
      <c r="D9" s="44"/>
      <c r="E9" s="44"/>
      <c r="F9" s="44"/>
      <c r="G9" s="44"/>
      <c r="H9" s="44"/>
      <c r="I9" s="43"/>
      <c r="J9" s="42"/>
    </row>
    <row r="10" spans="1:13" ht="15">
      <c r="A10" s="37" t="s">
        <v>18</v>
      </c>
      <c r="B10" s="36">
        <v>849.12</v>
      </c>
      <c r="C10" s="36">
        <v>84358.909999999989</v>
      </c>
      <c r="D10" s="36">
        <v>285.88</v>
      </c>
      <c r="E10" s="36">
        <v>214.94588160000001</v>
      </c>
      <c r="F10" s="80">
        <f>SUM(B10:E10)</f>
        <v>85708.855881599986</v>
      </c>
      <c r="G10" s="36">
        <v>755.09999999999991</v>
      </c>
      <c r="H10" s="36">
        <v>9.5300000000000011</v>
      </c>
      <c r="I10" s="26">
        <f>(H10/$H$17)*100</f>
        <v>1.0591848742909707E-2</v>
      </c>
      <c r="J10" s="79">
        <f>IFERROR((H10/C10-1)*100,"-")</f>
        <v>-99.988703030895024</v>
      </c>
      <c r="K10" s="81">
        <f>H10/1000</f>
        <v>9.5300000000000003E-3</v>
      </c>
    </row>
    <row r="11" spans="1:13" ht="15">
      <c r="A11" s="32" t="s">
        <v>17</v>
      </c>
      <c r="B11" s="31">
        <v>46767.100147410005</v>
      </c>
      <c r="C11" s="31">
        <v>102683.10386392</v>
      </c>
      <c r="D11" s="31">
        <v>112619.94999323999</v>
      </c>
      <c r="E11" s="31">
        <v>92687.678999999989</v>
      </c>
      <c r="F11" s="77">
        <f>SUM(B11:E11)</f>
        <v>354757.83300456998</v>
      </c>
      <c r="G11" s="31">
        <v>54623.721217330029</v>
      </c>
      <c r="H11" s="31">
        <v>37394.985821140006</v>
      </c>
      <c r="I11" s="30">
        <f>(H11/$H$17)*100</f>
        <v>41.561598484865478</v>
      </c>
      <c r="J11" s="76">
        <f>IFERROR((H11/C11-1)*100,"-")</f>
        <v>-63.58214310438315</v>
      </c>
      <c r="M11" s="81"/>
    </row>
    <row r="12" spans="1:13" ht="15">
      <c r="A12" s="37" t="s">
        <v>16</v>
      </c>
      <c r="B12" s="36">
        <v>1451.56</v>
      </c>
      <c r="C12" s="36">
        <v>1072</v>
      </c>
      <c r="D12" s="36">
        <v>848.72</v>
      </c>
      <c r="E12" s="36">
        <v>495.37299999999999</v>
      </c>
      <c r="F12" s="80">
        <f>SUM(B12:E12)</f>
        <v>3867.6529999999998</v>
      </c>
      <c r="G12" s="36">
        <v>863.05</v>
      </c>
      <c r="H12" s="36">
        <v>687</v>
      </c>
      <c r="I12" s="26">
        <f>(H12/$H$17)*100</f>
        <v>0.76354670371237854</v>
      </c>
      <c r="J12" s="79">
        <f>IFERROR((H12/C12-1)*100,"-")</f>
        <v>-35.914179104477618</v>
      </c>
    </row>
    <row r="13" spans="1:13" ht="15">
      <c r="A13" s="32" t="s">
        <v>15</v>
      </c>
      <c r="B13" s="31">
        <v>704.77548349999995</v>
      </c>
      <c r="C13" s="31">
        <v>8378.8082583384003</v>
      </c>
      <c r="D13" s="31">
        <v>3089.4293118899996</v>
      </c>
      <c r="E13" s="31">
        <v>867.8447504300002</v>
      </c>
      <c r="F13" s="77">
        <f>SUM(B13:E13)</f>
        <v>13040.857804158399</v>
      </c>
      <c r="G13" s="31">
        <v>4704.2501680899941</v>
      </c>
      <c r="H13" s="31">
        <v>2395.8293926900001</v>
      </c>
      <c r="I13" s="30">
        <f>(H13/$H$17)*100</f>
        <v>2.6627767619296643</v>
      </c>
      <c r="J13" s="76">
        <f>IFERROR((H13/C13-1)*100,"-")</f>
        <v>-71.406084029841296</v>
      </c>
    </row>
    <row r="14" spans="1:13" ht="15">
      <c r="A14" s="28" t="s">
        <v>14</v>
      </c>
      <c r="B14" s="27">
        <v>46.959993430000004</v>
      </c>
      <c r="C14" s="27">
        <v>29.659580000000002</v>
      </c>
      <c r="D14" s="27">
        <v>237.17639999999997</v>
      </c>
      <c r="E14" s="27">
        <v>305.21199999999999</v>
      </c>
      <c r="F14" s="75">
        <f>SUM(B14:E14)</f>
        <v>619.00797342999999</v>
      </c>
      <c r="G14" s="27">
        <v>160.20499999999998</v>
      </c>
      <c r="H14" s="27">
        <v>5034.1643999999969</v>
      </c>
      <c r="I14" s="26">
        <f>(H14/$H$17)*100</f>
        <v>5.5950795248416325</v>
      </c>
      <c r="J14" s="78">
        <f>IFERROR((H14/C14-1)*100,"-")</f>
        <v>16873.147967705532</v>
      </c>
    </row>
    <row r="15" spans="1:13" ht="15">
      <c r="A15" s="32" t="s">
        <v>13</v>
      </c>
      <c r="B15" s="31">
        <v>45899.580000000031</v>
      </c>
      <c r="C15" s="31">
        <v>61080.093000000023</v>
      </c>
      <c r="D15" s="31">
        <v>41233.883999999998</v>
      </c>
      <c r="E15" s="31">
        <v>131263.77530950014</v>
      </c>
      <c r="F15" s="77">
        <f>SUM(B15:E15)</f>
        <v>279477.3323095002</v>
      </c>
      <c r="G15" s="31">
        <v>34839.438999999991</v>
      </c>
      <c r="H15" s="31">
        <v>44036.55555732709</v>
      </c>
      <c r="I15" s="30">
        <f>(H15/$H$17)*100</f>
        <v>48.94318317124327</v>
      </c>
      <c r="J15" s="76">
        <f>IFERROR((H15/C15-1)*100,"-")</f>
        <v>-27.903587904938078</v>
      </c>
    </row>
    <row r="16" spans="1:13" ht="15.75" thickBot="1">
      <c r="A16" s="28" t="s">
        <v>12</v>
      </c>
      <c r="B16" s="27">
        <v>11638.95317921079</v>
      </c>
      <c r="C16" s="27">
        <v>224.72837944373001</v>
      </c>
      <c r="D16" s="27">
        <v>1255.7400734855</v>
      </c>
      <c r="E16" s="27">
        <v>5320.7042472318999</v>
      </c>
      <c r="F16" s="75">
        <f>SUM(B16:E16)</f>
        <v>18440.125879371921</v>
      </c>
      <c r="G16" s="27">
        <v>522.16485225999998</v>
      </c>
      <c r="H16" s="27">
        <v>416.78465267069998</v>
      </c>
      <c r="I16" s="26">
        <f>(H16/$H$17)*100</f>
        <v>0.46322350466466028</v>
      </c>
      <c r="J16" s="74">
        <f>IFERROR((H16/C16-1)*100,"-")</f>
        <v>85.461513006219647</v>
      </c>
    </row>
    <row r="17" spans="1:15" ht="15.75" thickBot="1">
      <c r="A17" s="23" t="s">
        <v>11</v>
      </c>
      <c r="B17" s="22">
        <f>SUM(B10:B16)</f>
        <v>107358.04880355082</v>
      </c>
      <c r="C17" s="22">
        <f>SUM(C10:C16)</f>
        <v>257827.30308170215</v>
      </c>
      <c r="D17" s="22">
        <f>SUM(D10:D16)</f>
        <v>159570.77977861548</v>
      </c>
      <c r="E17" s="22">
        <f>SUM(E10:E16)</f>
        <v>231155.53418876202</v>
      </c>
      <c r="F17" s="22">
        <f>SUM(F10:F16)</f>
        <v>755911.66585263039</v>
      </c>
      <c r="G17" s="22">
        <f>SUM(G10:G16)</f>
        <v>96467.930237680019</v>
      </c>
      <c r="H17" s="22">
        <f>SUM(H10:H16)</f>
        <v>89974.849823827797</v>
      </c>
      <c r="I17" s="73">
        <f>SUM(I10:I16)</f>
        <v>99.999999999999986</v>
      </c>
      <c r="J17" s="72">
        <f>IFERROR((H17/C17-1)*100,"-")</f>
        <v>-65.102668046248027</v>
      </c>
      <c r="L17" s="71"/>
      <c r="M17" s="70"/>
    </row>
    <row r="18" spans="1:15" ht="15">
      <c r="A18" s="13"/>
      <c r="B18" s="35"/>
      <c r="C18" s="35"/>
      <c r="D18" s="35"/>
      <c r="E18" s="35"/>
      <c r="F18" s="35"/>
      <c r="G18" s="35"/>
      <c r="H18" s="35"/>
      <c r="I18" s="35"/>
      <c r="J18" s="41"/>
    </row>
    <row r="19" spans="1:15" ht="12.75" customHeight="1">
      <c r="A19" s="63" t="s">
        <v>28</v>
      </c>
      <c r="B19" s="40"/>
      <c r="C19" s="40"/>
      <c r="D19" s="40"/>
      <c r="E19" s="40"/>
      <c r="F19" s="40"/>
      <c r="G19" s="40"/>
      <c r="H19" s="40"/>
      <c r="I19" s="39"/>
      <c r="J19" s="38"/>
      <c r="K19" s="8"/>
      <c r="L19" s="69"/>
      <c r="M19" s="8"/>
      <c r="N19" s="8"/>
    </row>
    <row r="20" spans="1:15">
      <c r="A20" s="63" t="s">
        <v>27</v>
      </c>
      <c r="B20" s="40"/>
      <c r="C20" s="40"/>
      <c r="D20" s="54"/>
      <c r="E20" s="54"/>
      <c r="F20" s="54"/>
      <c r="G20" s="54"/>
      <c r="H20" s="54"/>
      <c r="I20" s="39"/>
      <c r="J20" s="38"/>
      <c r="K20" s="67"/>
      <c r="L20" s="24"/>
      <c r="M20" s="24"/>
      <c r="N20" s="24"/>
    </row>
    <row r="21" spans="1:15">
      <c r="A21" s="68" t="s">
        <v>26</v>
      </c>
      <c r="B21" s="40"/>
      <c r="C21" s="40"/>
      <c r="D21" s="54"/>
      <c r="E21" s="62"/>
      <c r="F21" s="62"/>
      <c r="G21" s="62"/>
      <c r="H21" s="62"/>
      <c r="I21" s="39"/>
      <c r="J21" s="38"/>
      <c r="K21" s="67"/>
      <c r="L21" s="24"/>
      <c r="M21" s="66"/>
      <c r="N21" s="66"/>
    </row>
    <row r="22" spans="1:15">
      <c r="A22" s="65" t="s">
        <v>25</v>
      </c>
      <c r="B22" s="54"/>
      <c r="C22" s="54"/>
      <c r="D22" s="54"/>
      <c r="E22" s="62"/>
      <c r="F22" s="62"/>
      <c r="G22" s="62"/>
      <c r="H22" s="62"/>
      <c r="I22" s="39"/>
      <c r="J22" s="38"/>
      <c r="L22" s="24"/>
      <c r="M22" s="64"/>
      <c r="N22" s="64"/>
    </row>
    <row r="23" spans="1:15" ht="13.5" thickBot="1">
      <c r="A23" s="63"/>
      <c r="B23" s="54"/>
      <c r="C23" s="54"/>
      <c r="D23" s="54"/>
      <c r="E23" s="62"/>
      <c r="F23" s="61"/>
      <c r="G23" s="61"/>
      <c r="H23" s="61"/>
      <c r="I23" s="39"/>
      <c r="J23" s="38"/>
      <c r="L23" s="24"/>
      <c r="M23" s="60"/>
      <c r="N23" s="60"/>
    </row>
    <row r="24" spans="1:15" ht="15">
      <c r="A24" s="59"/>
      <c r="B24" s="58" t="s">
        <v>24</v>
      </c>
      <c r="C24" s="57"/>
      <c r="D24" s="56" t="s">
        <v>23</v>
      </c>
      <c r="E24" s="55" t="s">
        <v>22</v>
      </c>
      <c r="F24" s="54"/>
      <c r="G24" s="54"/>
      <c r="H24" s="54"/>
      <c r="I24" s="39"/>
      <c r="J24" s="38"/>
    </row>
    <row r="25" spans="1:15" ht="15">
      <c r="A25" s="53" t="s">
        <v>21</v>
      </c>
      <c r="B25" s="52" t="s">
        <v>20</v>
      </c>
      <c r="C25" s="52" t="s">
        <v>19</v>
      </c>
      <c r="D25" s="51"/>
      <c r="E25" s="50"/>
      <c r="F25" s="40"/>
      <c r="G25" s="40"/>
      <c r="H25" s="40"/>
      <c r="I25" s="39"/>
      <c r="J25" s="38"/>
    </row>
    <row r="26" spans="1:15" ht="15.75" thickBot="1">
      <c r="A26" s="49"/>
      <c r="B26" s="48"/>
      <c r="C26" s="48"/>
      <c r="D26" s="47"/>
      <c r="E26" s="46"/>
      <c r="F26" s="40"/>
      <c r="G26" s="40"/>
      <c r="H26" s="40"/>
      <c r="I26" s="39"/>
      <c r="J26" s="38"/>
      <c r="M26" s="24"/>
      <c r="N26" s="24"/>
      <c r="O26" s="24"/>
    </row>
    <row r="27" spans="1:15" ht="15">
      <c r="A27" s="45"/>
      <c r="B27" s="44"/>
      <c r="C27" s="44"/>
      <c r="D27" s="43"/>
      <c r="E27" s="42"/>
      <c r="F27" s="40"/>
      <c r="G27" s="40"/>
      <c r="H27" s="40"/>
      <c r="I27" s="39"/>
      <c r="J27" s="38"/>
      <c r="M27" s="19"/>
      <c r="N27" s="19"/>
      <c r="O27" s="24"/>
    </row>
    <row r="28" spans="1:15" ht="15">
      <c r="A28" s="37" t="s">
        <v>18</v>
      </c>
      <c r="B28" s="36">
        <f>SUM(B10:C10)</f>
        <v>85208.029999999984</v>
      </c>
      <c r="C28" s="36">
        <f>SUM(G10:H10)</f>
        <v>764.62999999999988</v>
      </c>
      <c r="D28" s="35">
        <f>(C28/$C$35)*100</f>
        <v>0.41011510327605444</v>
      </c>
      <c r="E28" s="41">
        <f>IFERROR((C28/B28-1)*100,0)</f>
        <v>-99.102631524282387</v>
      </c>
      <c r="F28" s="40"/>
      <c r="G28" s="40"/>
      <c r="H28" s="40"/>
      <c r="I28" s="39"/>
      <c r="J28" s="38"/>
      <c r="M28" s="19"/>
      <c r="N28" s="19"/>
      <c r="O28" s="24"/>
    </row>
    <row r="29" spans="1:15" ht="15">
      <c r="A29" s="32" t="s">
        <v>17</v>
      </c>
      <c r="B29" s="31">
        <f>SUM(B11:C11)</f>
        <v>149450.20401133</v>
      </c>
      <c r="C29" s="31">
        <f>SUM(G11:H11)</f>
        <v>92018.707038470035</v>
      </c>
      <c r="D29" s="30">
        <f>(C29/$C$35)*100</f>
        <v>49.35493184992891</v>
      </c>
      <c r="E29" s="29">
        <f>IFERROR((C29/B29-1)*100,0)</f>
        <v>-38.428516945019375</v>
      </c>
      <c r="F29" s="33"/>
      <c r="G29" s="33"/>
      <c r="H29" s="33"/>
      <c r="M29" s="35"/>
      <c r="N29" s="35"/>
      <c r="O29" s="24"/>
    </row>
    <row r="30" spans="1:15" ht="15">
      <c r="A30" s="37" t="s">
        <v>16</v>
      </c>
      <c r="B30" s="36">
        <f>SUM(B12:C12)</f>
        <v>2523.56</v>
      </c>
      <c r="C30" s="36">
        <f>SUM(G12:H12)</f>
        <v>1550.05</v>
      </c>
      <c r="D30" s="35">
        <f>(C30/$C$35)*100</f>
        <v>0.83138108082739148</v>
      </c>
      <c r="E30" s="34">
        <f>IFERROR((C30/B30-1)*100,0)</f>
        <v>-38.576851749116322</v>
      </c>
      <c r="F30" s="33"/>
      <c r="G30" s="33"/>
      <c r="H30" s="33"/>
    </row>
    <row r="31" spans="1:15" ht="15">
      <c r="A31" s="32" t="s">
        <v>15</v>
      </c>
      <c r="B31" s="31">
        <f>SUM(B13:C13)</f>
        <v>9083.5837418383999</v>
      </c>
      <c r="C31" s="31">
        <f>SUM(G13:H13)</f>
        <v>7100.0795607799937</v>
      </c>
      <c r="D31" s="30">
        <f>(C31/$C$35)*100</f>
        <v>3.8081815549187068</v>
      </c>
      <c r="E31" s="29">
        <f>IFERROR((C31/B31-1)*100,0)</f>
        <v>-21.836141300954971</v>
      </c>
      <c r="F31" s="33"/>
      <c r="G31" s="33"/>
      <c r="H31" s="33"/>
    </row>
    <row r="32" spans="1:15" ht="15">
      <c r="A32" s="28" t="s">
        <v>14</v>
      </c>
      <c r="B32" s="27">
        <f>SUM(B14:C14)</f>
        <v>76.619573430000003</v>
      </c>
      <c r="C32" s="27">
        <f>SUM(G14:H14)</f>
        <v>5194.3693999999969</v>
      </c>
      <c r="D32" s="26">
        <f>(C32/$C$35)*100</f>
        <v>2.7860394477524761</v>
      </c>
      <c r="E32" s="25">
        <f>IFERROR((C32/B32-1)*100,0)</f>
        <v>6679.4287640423845</v>
      </c>
    </row>
    <row r="33" spans="1:20" ht="15">
      <c r="A33" s="32" t="s">
        <v>13</v>
      </c>
      <c r="B33" s="31">
        <f>SUM(B15:C15)</f>
        <v>106979.67300000005</v>
      </c>
      <c r="C33" s="31">
        <f>SUM(G15:H15)</f>
        <v>78875.994557327082</v>
      </c>
      <c r="D33" s="30">
        <f>(C33/$C$35)*100</f>
        <v>42.305738270640319</v>
      </c>
      <c r="E33" s="29">
        <f>IFERROR((C33/B33-1)*100,0)</f>
        <v>-26.270110624354736</v>
      </c>
      <c r="Q33" s="24"/>
      <c r="R33" s="24"/>
    </row>
    <row r="34" spans="1:20" ht="15.75" thickBot="1">
      <c r="A34" s="28" t="s">
        <v>12</v>
      </c>
      <c r="B34" s="27">
        <f>SUM(B16:C16)</f>
        <v>11863.68155865452</v>
      </c>
      <c r="C34" s="27">
        <f>SUM(G16:H16)</f>
        <v>938.94950493069996</v>
      </c>
      <c r="D34" s="26">
        <f>(C34/$C$35)*100</f>
        <v>0.50361269265612685</v>
      </c>
      <c r="E34" s="25">
        <f>IFERROR((C34/B34-1)*100,0)</f>
        <v>-92.085513250768784</v>
      </c>
      <c r="Q34" s="24"/>
      <c r="R34" s="24"/>
    </row>
    <row r="35" spans="1:20" ht="15.75" thickBot="1">
      <c r="A35" s="23" t="s">
        <v>11</v>
      </c>
      <c r="B35" s="22">
        <f>SUM(B28:B34)</f>
        <v>365185.35188525298</v>
      </c>
      <c r="C35" s="22">
        <f>SUM(C28:C34)</f>
        <v>186442.78006150783</v>
      </c>
      <c r="D35" s="22">
        <f>SUM(D28:D34)</f>
        <v>100</v>
      </c>
      <c r="E35" s="21">
        <f>(C35/B35-1)*100</f>
        <v>-48.945712335118216</v>
      </c>
      <c r="Q35" s="19"/>
      <c r="R35" s="19"/>
      <c r="S35" s="20"/>
      <c r="T35" s="20"/>
    </row>
    <row r="36" spans="1:20" ht="19.149999999999999" customHeight="1">
      <c r="Q36" s="19"/>
      <c r="R36" s="19"/>
      <c r="S36" s="20"/>
      <c r="T36" s="20"/>
    </row>
    <row r="37" spans="1:20">
      <c r="Q37" s="19"/>
      <c r="R37" s="19"/>
    </row>
    <row r="38" spans="1:20">
      <c r="A38" s="13" t="s">
        <v>10</v>
      </c>
      <c r="B38" s="18"/>
      <c r="C38" s="17"/>
      <c r="D38" s="11"/>
      <c r="E38" s="11"/>
      <c r="F38" s="11"/>
      <c r="G38" s="16"/>
      <c r="H38" s="16"/>
      <c r="I38" s="15"/>
      <c r="J38" s="15"/>
      <c r="K38" s="15"/>
      <c r="L38" s="15"/>
      <c r="M38" s="14"/>
      <c r="N38" s="9"/>
    </row>
    <row r="39" spans="1:20">
      <c r="A39" s="13" t="s">
        <v>9</v>
      </c>
      <c r="B39" s="11"/>
      <c r="C39" s="11"/>
      <c r="D39" s="11"/>
      <c r="E39" s="11"/>
      <c r="F39" s="11"/>
      <c r="G39" s="11"/>
      <c r="H39" s="11"/>
      <c r="I39" s="12"/>
      <c r="J39" s="11"/>
      <c r="K39" s="11"/>
      <c r="L39" s="10"/>
      <c r="M39" s="9"/>
      <c r="N39" s="9"/>
    </row>
    <row r="40" spans="1:20" s="7" customFormat="1" ht="12" customHeight="1">
      <c r="A40" s="6" t="s">
        <v>8</v>
      </c>
      <c r="B40" s="6"/>
      <c r="C40" s="6"/>
      <c r="D40" s="6"/>
      <c r="E40" s="6"/>
      <c r="F40" s="6"/>
      <c r="G40" s="6"/>
      <c r="H40" s="6"/>
      <c r="I40" s="6"/>
      <c r="J40" s="6"/>
      <c r="K40" s="8"/>
    </row>
    <row r="41" spans="1:20" s="4" customFormat="1" ht="33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5"/>
    </row>
    <row r="42" spans="1:20">
      <c r="K42" s="1" t="s">
        <v>5</v>
      </c>
    </row>
    <row r="44" spans="1:20">
      <c r="L44" s="1" t="s">
        <v>7</v>
      </c>
      <c r="M44" s="1" t="s">
        <v>6</v>
      </c>
    </row>
    <row r="45" spans="1:20">
      <c r="K45" s="1" t="s">
        <v>2</v>
      </c>
      <c r="L45" s="3">
        <f>'[1]7ab'!E17/1000</f>
        <v>221.7967658010871</v>
      </c>
      <c r="M45" s="3">
        <f>'[1]7ab'!E31/1000</f>
        <v>53.76418656276801</v>
      </c>
    </row>
    <row r="46" spans="1:20">
      <c r="K46" s="1" t="s">
        <v>1</v>
      </c>
      <c r="L46" s="3">
        <f>'[1]7ab'!F17/1000</f>
        <v>36.030537280615015</v>
      </c>
      <c r="M46" s="3">
        <f>'[1]7ab'!F31/1000</f>
        <v>36.210663261059736</v>
      </c>
    </row>
    <row r="47" spans="1:20">
      <c r="K47" s="1" t="s">
        <v>0</v>
      </c>
      <c r="L47" s="3">
        <f>SUM(L45:L46)</f>
        <v>257.8273030817021</v>
      </c>
      <c r="M47" s="3">
        <f>SUM(M45:M46)</f>
        <v>89.974849823827753</v>
      </c>
    </row>
    <row r="50" spans="11:13">
      <c r="K50" s="1" t="s">
        <v>5</v>
      </c>
    </row>
    <row r="52" spans="11:13">
      <c r="L52" s="1" t="s">
        <v>4</v>
      </c>
      <c r="M52" s="1" t="s">
        <v>3</v>
      </c>
    </row>
    <row r="53" spans="11:13">
      <c r="K53" s="1" t="s">
        <v>2</v>
      </c>
      <c r="L53" s="2">
        <f>'[1]7ab'!B50/1000</f>
        <v>291.74139734166698</v>
      </c>
      <c r="M53" s="2">
        <f>'[1]7ab'!E50/1000</f>
        <v>128.41604446848234</v>
      </c>
    </row>
    <row r="54" spans="11:13">
      <c r="K54" s="1" t="s">
        <v>1</v>
      </c>
      <c r="L54" s="2">
        <f>'[1]7ab'!C50/1000</f>
        <v>73.443954543585875</v>
      </c>
      <c r="M54" s="2">
        <f>'[1]7ab'!F50/1000</f>
        <v>58.0267355930254</v>
      </c>
    </row>
    <row r="55" spans="11:13">
      <c r="K55" s="1" t="s">
        <v>0</v>
      </c>
      <c r="L55" s="2">
        <f>SUM(L53:L54)</f>
        <v>365.18535188525289</v>
      </c>
      <c r="M55" s="2">
        <f>SUM(M53:M54)</f>
        <v>186.44278006150773</v>
      </c>
    </row>
  </sheetData>
  <mergeCells count="11">
    <mergeCell ref="A40:J41"/>
    <mergeCell ref="B24:C24"/>
    <mergeCell ref="D24:D26"/>
    <mergeCell ref="E24:E26"/>
    <mergeCell ref="B25:B26"/>
    <mergeCell ref="C25:C26"/>
    <mergeCell ref="I6:I8"/>
    <mergeCell ref="J6:J8"/>
    <mergeCell ref="B7:F7"/>
    <mergeCell ref="B6:G6"/>
    <mergeCell ref="G7:H7"/>
  </mergeCells>
  <printOptions horizontalCentered="1"/>
  <pageMargins left="0.5" right="0.5" top="0.75" bottom="0.5" header="0" footer="0"/>
  <pageSetup paperSize="9" scale="81" orientation="portrait" useFirstPageNumber="1" r:id="rId1"/>
  <headerFooter alignWithMargins="0">
    <oddFooter>&amp;R&amp;9 36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6ab</vt:lpstr>
      <vt:lpstr>'6ab'!Print_Area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2016-08-23T08:49:09Z</dcterms:created>
  <dcterms:modified xsi:type="dcterms:W3CDTF">2016-08-23T08:49:15Z</dcterms:modified>
</cp:coreProperties>
</file>