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defaultThemeVersion="166925"/>
  <mc:AlternateContent xmlns:mc="http://schemas.openxmlformats.org/markup-compatibility/2006">
    <mc:Choice Requires="x15">
      <x15ac:absPath xmlns:x15ac="http://schemas.microsoft.com/office/spreadsheetml/2010/11/ac" url="C:\Users\User\Desktop\Web Content\IMTS\10_October\For upload\"/>
    </mc:Choice>
  </mc:AlternateContent>
  <xr:revisionPtr revIDLastSave="0" documentId="13_ncr:8001_{38D726F2-27CD-4349-AD5A-A9103FB1F3F8}" xr6:coauthVersionLast="47" xr6:coauthVersionMax="47" xr10:uidLastSave="{00000000-0000-0000-0000-000000000000}"/>
  <bookViews>
    <workbookView xWindow="-108" yWindow="-108" windowWidth="23256" windowHeight="12456" tabRatio="797" firstSheet="6" activeTab="6" xr2:uid="{00000000-000D-0000-FFFF-FFFF00000000}"/>
  </bookViews>
  <sheets>
    <sheet name="ECON_CUR" sheetId="54" state="hidden" r:id="rId1"/>
    <sheet name="ECON_PREV" sheetId="55" state="hidden" r:id="rId2"/>
    <sheet name="X" sheetId="56" state="hidden" r:id="rId3"/>
    <sheet name="M" sheetId="57" state="hidden" r:id="rId4"/>
    <sheet name="Table16_r" sheetId="64" state="hidden" r:id="rId5"/>
    <sheet name="TITLE" sheetId="58" state="hidden" r:id="rId6"/>
    <sheet name="Table1" sheetId="81" r:id="rId7"/>
    <sheet name="Table2" sheetId="82" r:id="rId8"/>
    <sheet name="Table3" sheetId="83" r:id="rId9"/>
    <sheet name="Table4" sheetId="84" r:id="rId10"/>
    <sheet name="Table5" sheetId="65" r:id="rId11"/>
    <sheet name="Table6" sheetId="66" r:id="rId12"/>
    <sheet name="Table7" sheetId="67" r:id="rId13"/>
    <sheet name="Table8" sheetId="68" r:id="rId14"/>
    <sheet name="Table9" sheetId="69" r:id="rId15"/>
    <sheet name="Table10" sheetId="70" r:id="rId16"/>
    <sheet name="Table11" sheetId="73" r:id="rId17"/>
    <sheet name="Table12" sheetId="74" r:id="rId18"/>
    <sheet name="Table13" sheetId="75" r:id="rId19"/>
    <sheet name="Table14" sheetId="76" r:id="rId20"/>
    <sheet name="Table15" sheetId="77" r:id="rId21"/>
    <sheet name="Table16" sheetId="78" r:id="rId22"/>
    <sheet name="Table17" sheetId="79" r:id="rId23"/>
    <sheet name="Table18" sheetId="80" r:id="rId24"/>
    <sheet name="Table19" sheetId="85" r:id="rId25"/>
  </sheets>
  <definedNames>
    <definedName name="_xlnm._FilterDatabase" localSheetId="0" hidden="1">ECON_CUR!$AZ$4:$AZ$223</definedName>
    <definedName name="_xlnm._FilterDatabase" localSheetId="1" hidden="1">ECON_PREV!$AZ$4:$AZ$223</definedName>
    <definedName name="_xlnm.Database">#REF!</definedName>
    <definedName name="_xlnm.Print_Area" localSheetId="3">M!$A$1:$AC$50</definedName>
    <definedName name="_xlnm.Print_Area" localSheetId="16">Table11!$A$1:$G$80</definedName>
    <definedName name="_xlnm.Print_Area" localSheetId="10">Table5!$A$1:$G$84</definedName>
    <definedName name="_xlnm.Print_Area" localSheetId="11">Table6!$A$1:$E$79</definedName>
    <definedName name="_xlnm.Print_Area" localSheetId="12">Table7!$A$1:$J$93</definedName>
    <definedName name="_xlnm.Print_Area" localSheetId="13">Table8!$A$1:$H$91</definedName>
    <definedName name="_xlnm.Print_Area" localSheetId="2">X!$A$1:$AE$42</definedName>
    <definedName name="ss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54" i="68" l="1"/>
  <c r="B10" i="55"/>
  <c r="C10" i="55" s="1"/>
  <c r="B9" i="55"/>
  <c r="C9" i="55" s="1"/>
  <c r="C4" i="55"/>
  <c r="B4" i="55"/>
  <c r="B3" i="55"/>
  <c r="C3" i="55" s="1"/>
  <c r="BO5" i="55"/>
  <c r="BO6" i="55"/>
  <c r="BO7" i="55"/>
  <c r="BO8" i="55"/>
  <c r="BO9" i="55"/>
  <c r="BO10" i="55"/>
  <c r="BO11" i="55"/>
  <c r="BO12" i="55"/>
  <c r="BO13" i="55"/>
  <c r="BO14" i="55"/>
  <c r="BO15" i="55"/>
  <c r="BO16" i="55"/>
  <c r="BO17" i="55"/>
  <c r="BO18" i="55"/>
  <c r="BO19" i="55"/>
  <c r="BO20" i="55"/>
  <c r="BO21" i="55"/>
  <c r="BO22" i="55"/>
  <c r="BO23" i="55"/>
  <c r="BO24" i="55"/>
  <c r="BO25" i="55"/>
  <c r="BO26" i="55"/>
  <c r="BO27" i="55"/>
  <c r="BO28" i="55"/>
  <c r="BO29" i="55"/>
  <c r="BO30" i="55"/>
  <c r="BO31" i="55"/>
  <c r="BO32" i="55"/>
  <c r="BO33" i="55"/>
  <c r="BO34" i="55"/>
  <c r="BO35" i="55"/>
  <c r="BO36" i="55"/>
  <c r="BO37" i="55"/>
  <c r="BO38" i="55"/>
  <c r="BO39" i="55"/>
  <c r="BO40" i="55"/>
  <c r="BO41" i="55"/>
  <c r="BO42" i="55"/>
  <c r="BO43" i="55"/>
  <c r="BO44" i="55"/>
  <c r="BO45" i="55"/>
  <c r="BO46" i="55"/>
  <c r="BO47" i="55"/>
  <c r="BO48" i="55"/>
  <c r="BO49" i="55"/>
  <c r="BO50" i="55"/>
  <c r="BO51" i="55"/>
  <c r="BO52" i="55"/>
  <c r="BO53" i="55"/>
  <c r="BO54" i="55"/>
  <c r="BO55" i="55"/>
  <c r="BO56" i="55"/>
  <c r="BO57" i="55"/>
  <c r="BO58" i="55"/>
  <c r="BO59" i="55"/>
  <c r="BO60" i="55"/>
  <c r="BO61" i="55"/>
  <c r="BO62" i="55"/>
  <c r="BO63" i="55"/>
  <c r="BO64" i="55"/>
  <c r="BO65" i="55"/>
  <c r="BO66" i="55"/>
  <c r="BO67" i="55"/>
  <c r="BO68" i="55"/>
  <c r="BO69" i="55"/>
  <c r="BO70" i="55"/>
  <c r="BO71" i="55"/>
  <c r="BO72" i="55"/>
  <c r="BO73" i="55"/>
  <c r="BO74" i="55"/>
  <c r="BO75" i="55"/>
  <c r="BO76" i="55"/>
  <c r="BO77" i="55"/>
  <c r="BO78" i="55"/>
  <c r="BO79" i="55"/>
  <c r="BO80" i="55"/>
  <c r="BO81" i="55"/>
  <c r="BO82" i="55"/>
  <c r="BO83" i="55"/>
  <c r="BO84" i="55"/>
  <c r="BO85" i="55"/>
  <c r="BO86" i="55"/>
  <c r="BO87" i="55"/>
  <c r="BO88" i="55"/>
  <c r="BO89" i="55"/>
  <c r="BO90" i="55"/>
  <c r="BO91" i="55"/>
  <c r="BO92" i="55"/>
  <c r="BO93" i="55"/>
  <c r="BO94" i="55"/>
  <c r="BO95" i="55"/>
  <c r="BO96" i="55"/>
  <c r="BO97" i="55"/>
  <c r="BO98" i="55"/>
  <c r="BO99" i="55"/>
  <c r="BO100" i="55"/>
  <c r="BO101" i="55"/>
  <c r="BO102" i="55"/>
  <c r="BO103" i="55"/>
  <c r="BO104" i="55"/>
  <c r="BO105" i="55"/>
  <c r="BO106" i="55"/>
  <c r="BO107" i="55"/>
  <c r="BO108" i="55"/>
  <c r="BO109" i="55"/>
  <c r="BO110" i="55"/>
  <c r="BO111" i="55"/>
  <c r="BO112" i="55"/>
  <c r="BO113" i="55"/>
  <c r="BO114" i="55"/>
  <c r="BO115" i="55"/>
  <c r="BO116" i="55"/>
  <c r="BO117" i="55"/>
  <c r="BO118" i="55"/>
  <c r="BO119" i="55"/>
  <c r="BO120" i="55"/>
  <c r="BO121" i="55"/>
  <c r="BO122" i="55"/>
  <c r="BO123" i="55"/>
  <c r="BO124" i="55"/>
  <c r="BO125" i="55"/>
  <c r="BO126" i="55"/>
  <c r="BO127" i="55"/>
  <c r="BO128" i="55"/>
  <c r="BO129" i="55"/>
  <c r="BO130" i="55"/>
  <c r="BO131" i="55"/>
  <c r="BO132" i="55"/>
  <c r="BO133" i="55"/>
  <c r="BO134" i="55"/>
  <c r="BO135" i="55"/>
  <c r="BO136" i="55"/>
  <c r="BO137" i="55"/>
  <c r="BO138" i="55"/>
  <c r="BO139" i="55"/>
  <c r="BO140" i="55"/>
  <c r="BO141" i="55"/>
  <c r="BO142" i="55"/>
  <c r="BO143" i="55"/>
  <c r="BO144" i="55"/>
  <c r="BO145" i="55"/>
  <c r="BO146" i="55"/>
  <c r="BO147" i="55"/>
  <c r="BO148" i="55"/>
  <c r="BO149" i="55"/>
  <c r="BO150" i="55"/>
  <c r="BO151" i="55"/>
  <c r="BO152" i="55"/>
  <c r="BO153" i="55"/>
  <c r="BO154" i="55"/>
  <c r="BO155" i="55"/>
  <c r="BO156" i="55"/>
  <c r="BO157" i="55"/>
  <c r="BO158" i="55"/>
  <c r="BO159" i="55"/>
  <c r="BO160" i="55"/>
  <c r="BO161" i="55"/>
  <c r="BO162" i="55"/>
  <c r="BO163" i="55"/>
  <c r="BO164" i="55"/>
  <c r="BO165" i="55"/>
  <c r="BO166" i="55"/>
  <c r="BO167" i="55"/>
  <c r="BO168" i="55"/>
  <c r="BO169" i="55"/>
  <c r="BO170" i="55"/>
  <c r="BO171" i="55"/>
  <c r="BO172" i="55"/>
  <c r="BO173" i="55"/>
  <c r="BO174" i="55"/>
  <c r="BO175" i="55"/>
  <c r="BO176" i="55"/>
  <c r="BO177" i="55"/>
  <c r="BO178" i="55"/>
  <c r="BO179" i="55"/>
  <c r="BO180" i="55"/>
  <c r="BO181" i="55"/>
  <c r="BO182" i="55"/>
  <c r="BO183" i="55"/>
  <c r="BO184" i="55"/>
  <c r="BO185" i="55"/>
  <c r="BO186" i="55"/>
  <c r="BO187" i="55"/>
  <c r="BO188" i="55"/>
  <c r="BO189" i="55"/>
  <c r="BO190" i="55"/>
  <c r="BO191" i="55"/>
  <c r="BO192" i="55"/>
  <c r="BO193" i="55"/>
  <c r="BO194" i="55"/>
  <c r="BO195" i="55"/>
  <c r="BO196" i="55"/>
  <c r="BO197" i="55"/>
  <c r="BO198" i="55"/>
  <c r="BO199" i="55"/>
  <c r="BO200" i="55"/>
  <c r="BO201" i="55"/>
  <c r="BO202" i="55"/>
  <c r="BO203" i="55"/>
  <c r="BO204" i="55"/>
  <c r="BO205" i="55"/>
  <c r="BO206" i="55"/>
  <c r="BO207" i="55"/>
  <c r="BO208" i="55"/>
  <c r="BO209" i="55"/>
  <c r="BO210" i="55"/>
  <c r="BO211" i="55"/>
  <c r="BO212" i="55"/>
  <c r="BO213" i="55"/>
  <c r="BO214" i="55"/>
  <c r="BO215" i="55"/>
  <c r="BO216" i="55"/>
  <c r="BO217" i="55"/>
  <c r="BO218" i="55"/>
  <c r="BO219" i="55"/>
  <c r="BO220" i="55"/>
  <c r="BO221" i="55"/>
  <c r="BO222" i="55"/>
  <c r="BL5" i="55"/>
  <c r="BL6" i="55"/>
  <c r="BL7" i="55"/>
  <c r="BL8" i="55"/>
  <c r="BL9" i="55"/>
  <c r="BL10" i="55"/>
  <c r="BL11" i="55"/>
  <c r="BL12" i="55"/>
  <c r="BL13" i="55"/>
  <c r="BL14" i="55"/>
  <c r="BL15" i="55"/>
  <c r="BL16" i="55"/>
  <c r="BL17" i="55"/>
  <c r="BL18" i="55"/>
  <c r="BL19" i="55"/>
  <c r="BL20" i="55"/>
  <c r="BL21" i="55"/>
  <c r="BL22" i="55"/>
  <c r="BL23" i="55"/>
  <c r="BL24" i="55"/>
  <c r="BL25" i="55"/>
  <c r="BL26" i="55"/>
  <c r="BL27" i="55"/>
  <c r="BL28" i="55"/>
  <c r="BL29" i="55"/>
  <c r="BL30" i="55"/>
  <c r="BL31" i="55"/>
  <c r="BL32" i="55"/>
  <c r="BI5" i="55"/>
  <c r="BI6" i="55"/>
  <c r="BI7" i="55"/>
  <c r="BI8" i="55"/>
  <c r="BI9" i="55"/>
  <c r="BI10" i="55"/>
  <c r="BI11" i="55"/>
  <c r="BI12" i="55"/>
  <c r="BI13" i="55"/>
  <c r="BI14" i="55"/>
  <c r="BI15" i="55"/>
  <c r="BF5" i="55"/>
  <c r="BF6" i="55"/>
  <c r="BF7" i="55"/>
  <c r="BF8" i="55"/>
  <c r="BF9" i="55"/>
  <c r="BF10" i="55"/>
  <c r="BF11" i="55"/>
  <c r="BF12" i="55"/>
  <c r="BF13" i="55"/>
  <c r="BC5" i="55"/>
  <c r="BC6" i="55"/>
  <c r="BC7" i="55"/>
  <c r="BC8" i="55"/>
  <c r="BC9" i="55"/>
  <c r="BC10" i="55"/>
  <c r="BC11" i="55"/>
  <c r="BC12" i="55"/>
  <c r="BC13" i="55"/>
  <c r="BC14" i="55"/>
  <c r="BC15" i="55"/>
  <c r="BC16" i="55"/>
  <c r="BC17" i="55"/>
  <c r="BC18" i="55"/>
  <c r="BC19" i="55"/>
  <c r="BC20" i="55"/>
  <c r="BC21" i="55"/>
  <c r="BC22" i="55"/>
  <c r="BC23" i="55"/>
  <c r="BC24" i="55"/>
  <c r="BC25" i="55"/>
  <c r="BC26" i="55"/>
  <c r="BC27" i="55"/>
  <c r="BC28" i="55"/>
  <c r="BC29" i="55"/>
  <c r="AY5" i="55"/>
  <c r="AY6" i="55"/>
  <c r="AY7" i="55"/>
  <c r="AY8" i="55"/>
  <c r="AY9" i="55"/>
  <c r="AY10" i="55"/>
  <c r="AY11" i="55"/>
  <c r="AY12" i="55"/>
  <c r="AY13" i="55"/>
  <c r="AY14" i="55"/>
  <c r="AY15" i="55"/>
  <c r="AY16" i="55"/>
  <c r="AY17" i="55"/>
  <c r="AY18" i="55"/>
  <c r="AY19" i="55"/>
  <c r="AY20" i="55"/>
  <c r="AY21" i="55"/>
  <c r="AY22" i="55"/>
  <c r="AY23" i="55"/>
  <c r="AY24" i="55"/>
  <c r="AY25" i="55"/>
  <c r="AY26" i="55"/>
  <c r="AY27" i="55"/>
  <c r="AY28" i="55"/>
  <c r="AY29" i="55"/>
  <c r="AY30" i="55"/>
  <c r="AY31" i="55"/>
  <c r="AY32" i="55"/>
  <c r="AY33" i="55"/>
  <c r="AY34" i="55"/>
  <c r="AY35" i="55"/>
  <c r="AY36" i="55"/>
  <c r="AY37" i="55"/>
  <c r="AY38" i="55"/>
  <c r="AY39" i="55"/>
  <c r="AY40" i="55"/>
  <c r="AY41" i="55"/>
  <c r="AY42" i="55"/>
  <c r="AY43" i="55"/>
  <c r="AY44" i="55"/>
  <c r="AY45" i="55"/>
  <c r="AY46" i="55"/>
  <c r="AY47" i="55"/>
  <c r="AY48" i="55"/>
  <c r="AY49" i="55"/>
  <c r="AY50" i="55"/>
  <c r="AY51" i="55"/>
  <c r="AY52" i="55"/>
  <c r="AY53" i="55"/>
  <c r="AY54" i="55"/>
  <c r="AY55" i="55"/>
  <c r="AY56" i="55"/>
  <c r="AY57" i="55"/>
  <c r="AY58" i="55"/>
  <c r="AY59" i="55"/>
  <c r="AY60" i="55"/>
  <c r="AY61" i="55"/>
  <c r="AY62" i="55"/>
  <c r="AY63" i="55"/>
  <c r="AY64" i="55"/>
  <c r="AY65" i="55"/>
  <c r="AY66" i="55"/>
  <c r="AY67" i="55"/>
  <c r="AY68" i="55"/>
  <c r="AY69" i="55"/>
  <c r="AY70" i="55"/>
  <c r="AY71" i="55"/>
  <c r="AY72" i="55"/>
  <c r="AY73" i="55"/>
  <c r="AY74" i="55"/>
  <c r="AY75" i="55"/>
  <c r="AY76" i="55"/>
  <c r="AY77" i="55"/>
  <c r="AY78" i="55"/>
  <c r="AY79" i="55"/>
  <c r="AY80" i="55"/>
  <c r="AY81" i="55"/>
  <c r="AY82" i="55"/>
  <c r="AY83" i="55"/>
  <c r="AY84" i="55"/>
  <c r="AY85" i="55"/>
  <c r="AY86" i="55"/>
  <c r="AY87" i="55"/>
  <c r="AY88" i="55"/>
  <c r="AY89" i="55"/>
  <c r="AY90" i="55"/>
  <c r="AY91" i="55"/>
  <c r="AY92" i="55"/>
  <c r="AY93" i="55"/>
  <c r="AY94" i="55"/>
  <c r="AY95" i="55"/>
  <c r="AY96" i="55"/>
  <c r="AY97" i="55"/>
  <c r="AY98" i="55"/>
  <c r="AY99" i="55"/>
  <c r="AY100" i="55"/>
  <c r="AY101" i="55"/>
  <c r="AY102" i="55"/>
  <c r="AY103" i="55"/>
  <c r="AY104" i="55"/>
  <c r="AY105" i="55"/>
  <c r="AY106" i="55"/>
  <c r="AY107" i="55"/>
  <c r="AY108" i="55"/>
  <c r="AY109" i="55"/>
  <c r="AY110" i="55"/>
  <c r="AY111" i="55"/>
  <c r="AY112" i="55"/>
  <c r="AY113" i="55"/>
  <c r="AY114" i="55"/>
  <c r="AY115" i="55"/>
  <c r="AY116" i="55"/>
  <c r="AY117" i="55"/>
  <c r="AY118" i="55"/>
  <c r="AY119" i="55"/>
  <c r="AY120" i="55"/>
  <c r="AY121" i="55"/>
  <c r="AY122" i="55"/>
  <c r="AY123" i="55"/>
  <c r="AY124" i="55"/>
  <c r="AY125" i="55"/>
  <c r="AY126" i="55"/>
  <c r="AY127" i="55"/>
  <c r="AY128" i="55"/>
  <c r="AY129" i="55"/>
  <c r="AY130" i="55"/>
  <c r="AY131" i="55"/>
  <c r="AY132" i="55"/>
  <c r="AY133" i="55"/>
  <c r="AY134" i="55"/>
  <c r="AY135" i="55"/>
  <c r="AY136" i="55"/>
  <c r="AY137" i="55"/>
  <c r="AY138" i="55"/>
  <c r="AY139" i="55"/>
  <c r="AY140" i="55"/>
  <c r="AY141" i="55"/>
  <c r="AY142" i="55"/>
  <c r="AY143" i="55"/>
  <c r="AY144" i="55"/>
  <c r="AY145" i="55"/>
  <c r="AY146" i="55"/>
  <c r="AY147" i="55"/>
  <c r="AY148" i="55"/>
  <c r="AY149" i="55"/>
  <c r="AY150" i="55"/>
  <c r="AY151" i="55"/>
  <c r="AY152" i="55"/>
  <c r="AY153" i="55"/>
  <c r="AY154" i="55"/>
  <c r="AY155" i="55"/>
  <c r="AY156" i="55"/>
  <c r="AY157" i="55"/>
  <c r="AY158" i="55"/>
  <c r="AY159" i="55"/>
  <c r="AY160" i="55"/>
  <c r="AY161" i="55"/>
  <c r="AY162" i="55"/>
  <c r="AY163" i="55"/>
  <c r="AY164" i="55"/>
  <c r="AY165" i="55"/>
  <c r="AY166" i="55"/>
  <c r="AY167" i="55"/>
  <c r="AY168" i="55"/>
  <c r="AY169" i="55"/>
  <c r="AY170" i="55"/>
  <c r="AY171" i="55"/>
  <c r="AY172" i="55"/>
  <c r="AY173" i="55"/>
  <c r="AY174" i="55"/>
  <c r="AY175" i="55"/>
  <c r="AY176" i="55"/>
  <c r="AY177" i="55"/>
  <c r="AY178" i="55"/>
  <c r="AY179" i="55"/>
  <c r="AY180" i="55"/>
  <c r="AY181" i="55"/>
  <c r="AY182" i="55"/>
  <c r="AY183" i="55"/>
  <c r="AY184" i="55"/>
  <c r="AY185" i="55"/>
  <c r="AY186" i="55"/>
  <c r="AY187" i="55"/>
  <c r="AY188" i="55"/>
  <c r="AY189" i="55"/>
  <c r="AY190" i="55"/>
  <c r="AY191" i="55"/>
  <c r="AY192" i="55"/>
  <c r="AY193" i="55"/>
  <c r="AY194" i="55"/>
  <c r="AY195" i="55"/>
  <c r="AY196" i="55"/>
  <c r="AY197" i="55"/>
  <c r="AY198" i="55"/>
  <c r="AY199" i="55"/>
  <c r="AY200" i="55"/>
  <c r="AY201" i="55"/>
  <c r="AY202" i="55"/>
  <c r="AY203" i="55"/>
  <c r="AY204" i="55"/>
  <c r="AY205" i="55"/>
  <c r="AY206" i="55"/>
  <c r="AY207" i="55"/>
  <c r="AY208" i="55"/>
  <c r="AY209" i="55"/>
  <c r="AY210" i="55"/>
  <c r="AY211" i="55"/>
  <c r="AY212" i="55"/>
  <c r="AY213" i="55"/>
  <c r="AY214" i="55"/>
  <c r="AY215" i="55"/>
  <c r="AY216" i="55"/>
  <c r="AY217" i="55"/>
  <c r="AY218" i="55"/>
  <c r="AY219" i="55"/>
  <c r="AY220" i="55"/>
  <c r="AY221" i="55"/>
  <c r="AY222" i="55"/>
  <c r="AV5" i="55"/>
  <c r="AV6" i="55"/>
  <c r="AV7" i="55"/>
  <c r="AV8" i="55"/>
  <c r="AV9" i="55"/>
  <c r="AV10" i="55"/>
  <c r="AV11" i="55"/>
  <c r="AV12" i="55"/>
  <c r="AV13" i="55"/>
  <c r="AV14" i="55"/>
  <c r="AV15" i="55"/>
  <c r="AV16" i="55"/>
  <c r="AV17" i="55"/>
  <c r="AV18" i="55"/>
  <c r="AV19" i="55"/>
  <c r="AV20" i="55"/>
  <c r="AV21" i="55"/>
  <c r="AV22" i="55"/>
  <c r="AV23" i="55"/>
  <c r="AV24" i="55"/>
  <c r="AV25" i="55"/>
  <c r="AV26" i="55"/>
  <c r="AV27" i="55"/>
  <c r="AV28" i="55"/>
  <c r="AV29" i="55"/>
  <c r="AV30" i="55"/>
  <c r="AV31" i="55"/>
  <c r="AV32" i="55"/>
  <c r="AS5" i="55"/>
  <c r="AS6" i="55"/>
  <c r="AS7" i="55"/>
  <c r="AS8" i="55"/>
  <c r="AS9" i="55"/>
  <c r="AS10" i="55"/>
  <c r="AS11" i="55"/>
  <c r="AS12" i="55"/>
  <c r="AS13" i="55"/>
  <c r="AS14" i="55"/>
  <c r="AS15" i="55"/>
  <c r="AP5" i="55"/>
  <c r="AP6" i="55"/>
  <c r="AP7" i="55"/>
  <c r="AP8" i="55"/>
  <c r="AP9" i="55"/>
  <c r="AP10" i="55"/>
  <c r="AP11" i="55"/>
  <c r="AP12" i="55"/>
  <c r="AP13" i="55"/>
  <c r="AM5" i="55"/>
  <c r="AM6" i="55"/>
  <c r="AM7" i="55"/>
  <c r="AM8" i="55"/>
  <c r="AM9" i="55"/>
  <c r="AM10" i="55"/>
  <c r="AM11" i="55"/>
  <c r="AM12" i="55"/>
  <c r="AM13" i="55"/>
  <c r="AM14" i="55"/>
  <c r="AM15" i="55"/>
  <c r="AM16" i="55"/>
  <c r="AM17" i="55"/>
  <c r="AM18" i="55"/>
  <c r="AM19" i="55"/>
  <c r="AM20" i="55"/>
  <c r="AM21" i="55"/>
  <c r="AM22" i="55"/>
  <c r="AM23" i="55"/>
  <c r="AM24" i="55"/>
  <c r="AM25" i="55"/>
  <c r="AM26" i="55"/>
  <c r="AM27" i="55"/>
  <c r="AM28" i="55"/>
  <c r="AM29" i="55"/>
  <c r="AH5" i="55"/>
  <c r="AH6" i="55"/>
  <c r="AH7" i="55"/>
  <c r="AH8" i="55"/>
  <c r="AH9" i="55"/>
  <c r="AH10" i="55"/>
  <c r="AH11" i="55"/>
  <c r="AH12" i="55"/>
  <c r="AH13" i="55"/>
  <c r="AH14" i="55"/>
  <c r="AH15" i="55"/>
  <c r="AH16" i="55"/>
  <c r="AH17" i="55"/>
  <c r="AH18" i="55"/>
  <c r="AH19" i="55"/>
  <c r="AH20" i="55"/>
  <c r="AH21" i="55"/>
  <c r="AH22" i="55"/>
  <c r="AH23" i="55"/>
  <c r="AH24" i="55"/>
  <c r="AH25" i="55"/>
  <c r="AH26" i="55"/>
  <c r="AH27" i="55"/>
  <c r="AH28" i="55"/>
  <c r="AH29" i="55"/>
  <c r="AH30" i="55"/>
  <c r="AH31" i="55"/>
  <c r="AH32" i="55"/>
  <c r="AH33" i="55"/>
  <c r="AH34" i="55"/>
  <c r="AH35" i="55"/>
  <c r="AH36" i="55"/>
  <c r="AH37" i="55"/>
  <c r="AH38" i="55"/>
  <c r="AH39" i="55"/>
  <c r="AH40" i="55"/>
  <c r="AH41" i="55"/>
  <c r="AH42" i="55"/>
  <c r="AH43" i="55"/>
  <c r="AH44" i="55"/>
  <c r="AH45" i="55"/>
  <c r="AH46" i="55"/>
  <c r="AH47" i="55"/>
  <c r="AH48" i="55"/>
  <c r="AH49" i="55"/>
  <c r="AH50" i="55"/>
  <c r="AH51" i="55"/>
  <c r="AH52" i="55"/>
  <c r="AH53" i="55"/>
  <c r="AH54" i="55"/>
  <c r="AH55" i="55"/>
  <c r="AH56" i="55"/>
  <c r="AH57" i="55"/>
  <c r="AH58" i="55"/>
  <c r="AH59" i="55"/>
  <c r="AH60" i="55"/>
  <c r="AH61" i="55"/>
  <c r="AH62" i="55"/>
  <c r="AH63" i="55"/>
  <c r="AH64" i="55"/>
  <c r="AH65" i="55"/>
  <c r="AH66" i="55"/>
  <c r="AH67" i="55"/>
  <c r="AH68" i="55"/>
  <c r="AH69" i="55"/>
  <c r="AH70" i="55"/>
  <c r="AH71" i="55"/>
  <c r="AH72" i="55"/>
  <c r="AH73" i="55"/>
  <c r="AH74" i="55"/>
  <c r="AH75" i="55"/>
  <c r="AH76" i="55"/>
  <c r="AH77" i="55"/>
  <c r="AH78" i="55"/>
  <c r="AH79" i="55"/>
  <c r="AH80" i="55"/>
  <c r="AH81" i="55"/>
  <c r="AH82" i="55"/>
  <c r="AH83" i="55"/>
  <c r="AH84" i="55"/>
  <c r="AH85" i="55"/>
  <c r="AH86" i="55"/>
  <c r="AH87" i="55"/>
  <c r="AH88" i="55"/>
  <c r="AH89" i="55"/>
  <c r="AH90" i="55"/>
  <c r="AH91" i="55"/>
  <c r="AH92" i="55"/>
  <c r="AH93" i="55"/>
  <c r="AH94" i="55"/>
  <c r="AH95" i="55"/>
  <c r="AH96" i="55"/>
  <c r="AH97" i="55"/>
  <c r="AH98" i="55"/>
  <c r="AH99" i="55"/>
  <c r="AH100" i="55"/>
  <c r="AH101" i="55"/>
  <c r="AH102" i="55"/>
  <c r="AH103" i="55"/>
  <c r="AH104" i="55"/>
  <c r="AH105" i="55"/>
  <c r="AH106" i="55"/>
  <c r="AH107" i="55"/>
  <c r="AH108" i="55"/>
  <c r="AH109" i="55"/>
  <c r="AH110" i="55"/>
  <c r="AH111" i="55"/>
  <c r="AH112" i="55"/>
  <c r="AH113" i="55"/>
  <c r="AH114" i="55"/>
  <c r="AH115" i="55"/>
  <c r="AH116" i="55"/>
  <c r="AH117" i="55"/>
  <c r="AH118" i="55"/>
  <c r="AH119" i="55"/>
  <c r="AH120" i="55"/>
  <c r="AH121" i="55"/>
  <c r="AH122" i="55"/>
  <c r="AH123" i="55"/>
  <c r="AH124" i="55"/>
  <c r="AH125" i="55"/>
  <c r="AH126" i="55"/>
  <c r="AH127" i="55"/>
  <c r="AH128" i="55"/>
  <c r="AH129" i="55"/>
  <c r="AH130" i="55"/>
  <c r="AH131" i="55"/>
  <c r="AH132" i="55"/>
  <c r="AH133" i="55"/>
  <c r="AH134" i="55"/>
  <c r="AH135" i="55"/>
  <c r="AH136" i="55"/>
  <c r="AH137" i="55"/>
  <c r="AH138" i="55"/>
  <c r="AH139" i="55"/>
  <c r="AH140" i="55"/>
  <c r="AH141" i="55"/>
  <c r="AH142" i="55"/>
  <c r="AH143" i="55"/>
  <c r="AH144" i="55"/>
  <c r="AH145" i="55"/>
  <c r="AH146" i="55"/>
  <c r="AH147" i="55"/>
  <c r="AH148" i="55"/>
  <c r="AH149" i="55"/>
  <c r="AH150" i="55"/>
  <c r="AH151" i="55"/>
  <c r="AH152" i="55"/>
  <c r="AH153" i="55"/>
  <c r="AH154" i="55"/>
  <c r="AH155" i="55"/>
  <c r="AH156" i="55"/>
  <c r="AH157" i="55"/>
  <c r="AH158" i="55"/>
  <c r="AH159" i="55"/>
  <c r="AH160" i="55"/>
  <c r="AH161" i="55"/>
  <c r="AH162" i="55"/>
  <c r="AH163" i="55"/>
  <c r="AH164" i="55"/>
  <c r="AH165" i="55"/>
  <c r="AH166" i="55"/>
  <c r="AH167" i="55"/>
  <c r="AH168" i="55"/>
  <c r="AH169" i="55"/>
  <c r="AH170" i="55"/>
  <c r="AH171" i="55"/>
  <c r="AH172" i="55"/>
  <c r="AH173" i="55"/>
  <c r="AH174" i="55"/>
  <c r="AH175" i="55"/>
  <c r="AH176" i="55"/>
  <c r="AH177" i="55"/>
  <c r="AH178" i="55"/>
  <c r="AH179" i="55"/>
  <c r="AH180" i="55"/>
  <c r="AH181" i="55"/>
  <c r="AH182" i="55"/>
  <c r="AH183" i="55"/>
  <c r="AH184" i="55"/>
  <c r="AH185" i="55"/>
  <c r="AH186" i="55"/>
  <c r="AH187" i="55"/>
  <c r="AH188" i="55"/>
  <c r="AH189" i="55"/>
  <c r="AH190" i="55"/>
  <c r="AH191" i="55"/>
  <c r="AH192" i="55"/>
  <c r="AH193" i="55"/>
  <c r="AH194" i="55"/>
  <c r="AH195" i="55"/>
  <c r="AH196" i="55"/>
  <c r="AH197" i="55"/>
  <c r="AH198" i="55"/>
  <c r="AH199" i="55"/>
  <c r="AH200" i="55"/>
  <c r="AH201" i="55"/>
  <c r="AH202" i="55"/>
  <c r="AH203" i="55"/>
  <c r="AH204" i="55"/>
  <c r="AH205" i="55"/>
  <c r="AH206" i="55"/>
  <c r="AH207" i="55"/>
  <c r="AH208" i="55"/>
  <c r="AH209" i="55"/>
  <c r="AH210" i="55"/>
  <c r="AH211" i="55"/>
  <c r="AH212" i="55"/>
  <c r="AH213" i="55"/>
  <c r="AH214" i="55"/>
  <c r="AH215" i="55"/>
  <c r="AH216" i="55"/>
  <c r="AH217" i="55"/>
  <c r="AH218" i="55"/>
  <c r="AH219" i="55"/>
  <c r="AH220" i="55"/>
  <c r="AH221" i="55"/>
  <c r="AH222" i="55"/>
  <c r="AE5" i="55"/>
  <c r="AE6" i="55"/>
  <c r="AE7" i="55"/>
  <c r="AE8" i="55"/>
  <c r="AE9" i="55"/>
  <c r="AE10" i="55"/>
  <c r="AE11" i="55"/>
  <c r="AE12" i="55"/>
  <c r="AE13" i="55"/>
  <c r="AE14" i="55"/>
  <c r="AE15" i="55"/>
  <c r="AE16" i="55"/>
  <c r="AE17" i="55"/>
  <c r="AE18" i="55"/>
  <c r="AE19" i="55"/>
  <c r="AE20" i="55"/>
  <c r="AE21" i="55"/>
  <c r="AE22" i="55"/>
  <c r="AE23" i="55"/>
  <c r="AE24" i="55"/>
  <c r="AE25" i="55"/>
  <c r="AE26" i="55"/>
  <c r="AE27" i="55"/>
  <c r="AE28" i="55"/>
  <c r="AE29" i="55"/>
  <c r="AE30" i="55"/>
  <c r="AE31" i="55"/>
  <c r="AE32" i="55"/>
  <c r="AB5" i="55"/>
  <c r="AB6" i="55"/>
  <c r="AB7" i="55"/>
  <c r="AB8" i="55"/>
  <c r="AB9" i="55"/>
  <c r="AB10" i="55"/>
  <c r="AB11" i="55"/>
  <c r="AB12" i="55"/>
  <c r="AB13" i="55"/>
  <c r="AB14" i="55"/>
  <c r="AB15" i="55"/>
  <c r="Y5" i="55"/>
  <c r="Y6" i="55"/>
  <c r="Y7" i="55"/>
  <c r="Y8" i="55"/>
  <c r="Y9" i="55"/>
  <c r="Y10" i="55"/>
  <c r="Y11" i="55"/>
  <c r="Y12" i="55"/>
  <c r="Y13" i="55"/>
  <c r="V5" i="55"/>
  <c r="V6" i="55"/>
  <c r="V7" i="55"/>
  <c r="V8" i="55"/>
  <c r="V9" i="55"/>
  <c r="V10" i="55"/>
  <c r="V11" i="55"/>
  <c r="V12" i="55"/>
  <c r="V13" i="55"/>
  <c r="V14" i="55"/>
  <c r="V15" i="55"/>
  <c r="V16" i="55"/>
  <c r="V17" i="55"/>
  <c r="V18" i="55"/>
  <c r="V19" i="55"/>
  <c r="V20" i="55"/>
  <c r="V21" i="55"/>
  <c r="V22" i="55"/>
  <c r="V23" i="55"/>
  <c r="V24" i="55"/>
  <c r="V25" i="55"/>
  <c r="V26" i="55"/>
  <c r="V27" i="55"/>
  <c r="V28" i="55"/>
  <c r="V29" i="55"/>
  <c r="R5" i="55"/>
  <c r="R6" i="55"/>
  <c r="R7" i="55"/>
  <c r="R8" i="55"/>
  <c r="R9" i="55"/>
  <c r="R10" i="55"/>
  <c r="R11" i="55"/>
  <c r="R12" i="55"/>
  <c r="R13" i="55"/>
  <c r="R14" i="55"/>
  <c r="R15" i="55"/>
  <c r="R16" i="55"/>
  <c r="R17" i="55"/>
  <c r="R18" i="55"/>
  <c r="R19" i="55"/>
  <c r="R20" i="55"/>
  <c r="R21" i="55"/>
  <c r="R22" i="55"/>
  <c r="R23" i="55"/>
  <c r="R24" i="55"/>
  <c r="R25" i="55"/>
  <c r="R26" i="55"/>
  <c r="R27" i="55"/>
  <c r="R28" i="55"/>
  <c r="R29" i="55"/>
  <c r="R30" i="55"/>
  <c r="R31" i="55"/>
  <c r="R32" i="55"/>
  <c r="R33" i="55"/>
  <c r="R34" i="55"/>
  <c r="R35" i="55"/>
  <c r="R36" i="55"/>
  <c r="R37" i="55"/>
  <c r="R38" i="55"/>
  <c r="R39" i="55"/>
  <c r="R40" i="55"/>
  <c r="R41" i="55"/>
  <c r="R42" i="55"/>
  <c r="R43" i="55"/>
  <c r="R44" i="55"/>
  <c r="R45" i="55"/>
  <c r="R46" i="55"/>
  <c r="R47" i="55"/>
  <c r="R48" i="55"/>
  <c r="R49" i="55"/>
  <c r="R50" i="55"/>
  <c r="R51" i="55"/>
  <c r="R52" i="55"/>
  <c r="R53" i="55"/>
  <c r="R54" i="55"/>
  <c r="R55" i="55"/>
  <c r="R56" i="55"/>
  <c r="R57" i="55"/>
  <c r="R58" i="55"/>
  <c r="R59" i="55"/>
  <c r="R60" i="55"/>
  <c r="R61" i="55"/>
  <c r="R62" i="55"/>
  <c r="R63" i="55"/>
  <c r="R64" i="55"/>
  <c r="R65" i="55"/>
  <c r="R66" i="55"/>
  <c r="R67" i="55"/>
  <c r="R68" i="55"/>
  <c r="R69" i="55"/>
  <c r="R70" i="55"/>
  <c r="R71" i="55"/>
  <c r="R72" i="55"/>
  <c r="R73" i="55"/>
  <c r="R74" i="55"/>
  <c r="R75" i="55"/>
  <c r="R76" i="55"/>
  <c r="R77" i="55"/>
  <c r="R78" i="55"/>
  <c r="R79" i="55"/>
  <c r="R80" i="55"/>
  <c r="R81" i="55"/>
  <c r="R82" i="55"/>
  <c r="R83" i="55"/>
  <c r="R84" i="55"/>
  <c r="R85" i="55"/>
  <c r="R86" i="55"/>
  <c r="R87" i="55"/>
  <c r="R88" i="55"/>
  <c r="R89" i="55"/>
  <c r="R90" i="55"/>
  <c r="R91" i="55"/>
  <c r="R92" i="55"/>
  <c r="R93" i="55"/>
  <c r="R94" i="55"/>
  <c r="R95" i="55"/>
  <c r="R96" i="55"/>
  <c r="R97" i="55"/>
  <c r="R98" i="55"/>
  <c r="R99" i="55"/>
  <c r="R100" i="55"/>
  <c r="R101" i="55"/>
  <c r="R102" i="55"/>
  <c r="R103" i="55"/>
  <c r="R104" i="55"/>
  <c r="R105" i="55"/>
  <c r="R106" i="55"/>
  <c r="R107" i="55"/>
  <c r="R108" i="55"/>
  <c r="R109" i="55"/>
  <c r="R110" i="55"/>
  <c r="R111" i="55"/>
  <c r="R112" i="55"/>
  <c r="R113" i="55"/>
  <c r="R114" i="55"/>
  <c r="R115" i="55"/>
  <c r="R116" i="55"/>
  <c r="R117" i="55"/>
  <c r="R118" i="55"/>
  <c r="R119" i="55"/>
  <c r="R120" i="55"/>
  <c r="R121" i="55"/>
  <c r="R122" i="55"/>
  <c r="R123" i="55"/>
  <c r="R124" i="55"/>
  <c r="R125" i="55"/>
  <c r="R126" i="55"/>
  <c r="R127" i="55"/>
  <c r="R128" i="55"/>
  <c r="R129" i="55"/>
  <c r="R130" i="55"/>
  <c r="R131" i="55"/>
  <c r="R132" i="55"/>
  <c r="R133" i="55"/>
  <c r="R134" i="55"/>
  <c r="R135" i="55"/>
  <c r="R136" i="55"/>
  <c r="R137" i="55"/>
  <c r="R138" i="55"/>
  <c r="R139" i="55"/>
  <c r="R140" i="55"/>
  <c r="R141" i="55"/>
  <c r="R142" i="55"/>
  <c r="R143" i="55"/>
  <c r="R144" i="55"/>
  <c r="R145" i="55"/>
  <c r="R146" i="55"/>
  <c r="R147" i="55"/>
  <c r="R148" i="55"/>
  <c r="R149" i="55"/>
  <c r="R150" i="55"/>
  <c r="R151" i="55"/>
  <c r="R152" i="55"/>
  <c r="R153" i="55"/>
  <c r="R154" i="55"/>
  <c r="R155" i="55"/>
  <c r="R156" i="55"/>
  <c r="R157" i="55"/>
  <c r="R158" i="55"/>
  <c r="R159" i="55"/>
  <c r="R160" i="55"/>
  <c r="R161" i="55"/>
  <c r="R162" i="55"/>
  <c r="R163" i="55"/>
  <c r="R164" i="55"/>
  <c r="R165" i="55"/>
  <c r="R166" i="55"/>
  <c r="R167" i="55"/>
  <c r="R168" i="55"/>
  <c r="R169" i="55"/>
  <c r="R170" i="55"/>
  <c r="R171" i="55"/>
  <c r="R172" i="55"/>
  <c r="R173" i="55"/>
  <c r="R174" i="55"/>
  <c r="R175" i="55"/>
  <c r="R176" i="55"/>
  <c r="R177" i="55"/>
  <c r="R178" i="55"/>
  <c r="R179" i="55"/>
  <c r="R180" i="55"/>
  <c r="R181" i="55"/>
  <c r="R182" i="55"/>
  <c r="R183" i="55"/>
  <c r="R184" i="55"/>
  <c r="R185" i="55"/>
  <c r="R186" i="55"/>
  <c r="R187" i="55"/>
  <c r="R188" i="55"/>
  <c r="R189" i="55"/>
  <c r="R190" i="55"/>
  <c r="R191" i="55"/>
  <c r="R192" i="55"/>
  <c r="R193" i="55"/>
  <c r="R194" i="55"/>
  <c r="R195" i="55"/>
  <c r="R196" i="55"/>
  <c r="R197" i="55"/>
  <c r="R198" i="55"/>
  <c r="R199" i="55"/>
  <c r="R200" i="55"/>
  <c r="R201" i="55"/>
  <c r="R202" i="55"/>
  <c r="R203" i="55"/>
  <c r="R204" i="55"/>
  <c r="R205" i="55"/>
  <c r="R206" i="55"/>
  <c r="R207" i="55"/>
  <c r="R208" i="55"/>
  <c r="R209" i="55"/>
  <c r="R210" i="55"/>
  <c r="R211" i="55"/>
  <c r="R212" i="55"/>
  <c r="R213" i="55"/>
  <c r="R214" i="55"/>
  <c r="R215" i="55"/>
  <c r="R216" i="55"/>
  <c r="R217" i="55"/>
  <c r="R218" i="55"/>
  <c r="R219" i="55"/>
  <c r="R220" i="55"/>
  <c r="R221" i="55"/>
  <c r="R222" i="55"/>
  <c r="O5" i="55"/>
  <c r="O6" i="55"/>
  <c r="O7" i="55"/>
  <c r="O8" i="55"/>
  <c r="O9" i="55"/>
  <c r="O10" i="55"/>
  <c r="O11" i="55"/>
  <c r="O12" i="55"/>
  <c r="O13" i="55"/>
  <c r="O14" i="55"/>
  <c r="O15" i="55"/>
  <c r="O16" i="55"/>
  <c r="O17" i="55"/>
  <c r="O18" i="55"/>
  <c r="O19" i="55"/>
  <c r="O20" i="55"/>
  <c r="O21" i="55"/>
  <c r="O22" i="55"/>
  <c r="O23" i="55"/>
  <c r="O24" i="55"/>
  <c r="O25" i="55"/>
  <c r="O26" i="55"/>
  <c r="O27" i="55"/>
  <c r="O28" i="55"/>
  <c r="O29" i="55"/>
  <c r="O30" i="55"/>
  <c r="O31" i="55"/>
  <c r="O32" i="55"/>
  <c r="L5" i="55"/>
  <c r="L6" i="55"/>
  <c r="L7" i="55"/>
  <c r="L8" i="55"/>
  <c r="L9" i="55"/>
  <c r="L10" i="55"/>
  <c r="L11" i="55"/>
  <c r="L12" i="55"/>
  <c r="L13" i="55"/>
  <c r="L14" i="55"/>
  <c r="L15" i="55"/>
  <c r="I5" i="55"/>
  <c r="I6" i="55"/>
  <c r="I7" i="55"/>
  <c r="I8" i="55"/>
  <c r="I9" i="55"/>
  <c r="I10" i="55"/>
  <c r="I11" i="55"/>
  <c r="I12" i="55"/>
  <c r="I13" i="55"/>
  <c r="F5" i="55"/>
  <c r="F6" i="55"/>
  <c r="F7" i="55"/>
  <c r="F8" i="55"/>
  <c r="F9" i="55"/>
  <c r="F10" i="55"/>
  <c r="F11" i="55"/>
  <c r="F12" i="55"/>
  <c r="F13" i="55"/>
  <c r="F14" i="55"/>
  <c r="F15" i="55"/>
  <c r="F16" i="55"/>
  <c r="F17" i="55"/>
  <c r="F18" i="55"/>
  <c r="F19" i="55"/>
  <c r="F20" i="55"/>
  <c r="F21" i="55"/>
  <c r="F22" i="55"/>
  <c r="F23" i="55"/>
  <c r="F24" i="55"/>
  <c r="F25" i="55"/>
  <c r="F26" i="55"/>
  <c r="F27" i="55"/>
  <c r="F28" i="55"/>
  <c r="F29" i="55"/>
  <c r="C10" i="54"/>
  <c r="B10" i="54"/>
  <c r="B9" i="54"/>
  <c r="C9" i="54" s="1"/>
  <c r="C4" i="54"/>
  <c r="B4" i="54"/>
  <c r="C3" i="54"/>
  <c r="B3" i="54"/>
  <c r="BO5" i="54"/>
  <c r="BO6" i="54"/>
  <c r="BO7" i="54"/>
  <c r="BO8" i="54"/>
  <c r="BO9" i="54"/>
  <c r="BO10" i="54"/>
  <c r="BO11" i="54"/>
  <c r="BO12" i="54"/>
  <c r="BO13" i="54"/>
  <c r="BO14" i="54"/>
  <c r="BO15" i="54"/>
  <c r="BO16" i="54"/>
  <c r="BO17" i="54"/>
  <c r="BO18" i="54"/>
  <c r="BO19" i="54"/>
  <c r="BO20" i="54"/>
  <c r="BO21" i="54"/>
  <c r="BO22" i="54"/>
  <c r="BO23" i="54"/>
  <c r="BO24" i="54"/>
  <c r="BO25" i="54"/>
  <c r="BO26" i="54"/>
  <c r="BO27" i="54"/>
  <c r="BO28" i="54"/>
  <c r="BO29" i="54"/>
  <c r="BO30" i="54"/>
  <c r="BO31" i="54"/>
  <c r="BO32" i="54"/>
  <c r="BO33" i="54"/>
  <c r="BO34" i="54"/>
  <c r="BO35" i="54"/>
  <c r="BO36" i="54"/>
  <c r="BO37" i="54"/>
  <c r="BO38" i="54"/>
  <c r="BO39" i="54"/>
  <c r="BO40" i="54"/>
  <c r="BO41" i="54"/>
  <c r="BO42" i="54"/>
  <c r="BO43" i="54"/>
  <c r="BO44" i="54"/>
  <c r="BO45" i="54"/>
  <c r="BO46" i="54"/>
  <c r="BO47" i="54"/>
  <c r="BO48" i="54"/>
  <c r="BO49" i="54"/>
  <c r="BO50" i="54"/>
  <c r="BO51" i="54"/>
  <c r="BO52" i="54"/>
  <c r="BO53" i="54"/>
  <c r="BO54" i="54"/>
  <c r="BO55" i="54"/>
  <c r="BO56" i="54"/>
  <c r="BO57" i="54"/>
  <c r="BO58" i="54"/>
  <c r="BO59" i="54"/>
  <c r="BO60" i="54"/>
  <c r="BO61" i="54"/>
  <c r="BO62" i="54"/>
  <c r="BO63" i="54"/>
  <c r="BO64" i="54"/>
  <c r="BO65" i="54"/>
  <c r="BO66" i="54"/>
  <c r="BO67" i="54"/>
  <c r="BO68" i="54"/>
  <c r="BO69" i="54"/>
  <c r="BO70" i="54"/>
  <c r="BO71" i="54"/>
  <c r="BO72" i="54"/>
  <c r="BO73" i="54"/>
  <c r="BO74" i="54"/>
  <c r="BO75" i="54"/>
  <c r="BO76" i="54"/>
  <c r="BO77" i="54"/>
  <c r="BO78" i="54"/>
  <c r="BO79" i="54"/>
  <c r="BO80" i="54"/>
  <c r="BO81" i="54"/>
  <c r="BO82" i="54"/>
  <c r="BO83" i="54"/>
  <c r="BO84" i="54"/>
  <c r="BO85" i="54"/>
  <c r="BO86" i="54"/>
  <c r="BO87" i="54"/>
  <c r="BO88" i="54"/>
  <c r="BO89" i="54"/>
  <c r="BO90" i="54"/>
  <c r="BO91" i="54"/>
  <c r="BO92" i="54"/>
  <c r="BO93" i="54"/>
  <c r="BO94" i="54"/>
  <c r="BO95" i="54"/>
  <c r="BO96" i="54"/>
  <c r="BO97" i="54"/>
  <c r="BO98" i="54"/>
  <c r="BO99" i="54"/>
  <c r="BO100" i="54"/>
  <c r="BO101" i="54"/>
  <c r="BO102" i="54"/>
  <c r="BO103" i="54"/>
  <c r="BO104" i="54"/>
  <c r="BO105" i="54"/>
  <c r="BO106" i="54"/>
  <c r="BO107" i="54"/>
  <c r="BO108" i="54"/>
  <c r="BO109" i="54"/>
  <c r="BO110" i="54"/>
  <c r="BO111" i="54"/>
  <c r="BO112" i="54"/>
  <c r="BO113" i="54"/>
  <c r="BO114" i="54"/>
  <c r="BO115" i="54"/>
  <c r="BO116" i="54"/>
  <c r="BO117" i="54"/>
  <c r="BO118" i="54"/>
  <c r="BO119" i="54"/>
  <c r="BO120" i="54"/>
  <c r="BO121" i="54"/>
  <c r="BO122" i="54"/>
  <c r="BO123" i="54"/>
  <c r="BO124" i="54"/>
  <c r="BO125" i="54"/>
  <c r="BO126" i="54"/>
  <c r="BO127" i="54"/>
  <c r="BO128" i="54"/>
  <c r="BO129" i="54"/>
  <c r="BO130" i="54"/>
  <c r="BO131" i="54"/>
  <c r="BO132" i="54"/>
  <c r="BO133" i="54"/>
  <c r="BO134" i="54"/>
  <c r="BO135" i="54"/>
  <c r="BO136" i="54"/>
  <c r="BO137" i="54"/>
  <c r="BO138" i="54"/>
  <c r="BO139" i="54"/>
  <c r="BO140" i="54"/>
  <c r="BO141" i="54"/>
  <c r="BO142" i="54"/>
  <c r="BO143" i="54"/>
  <c r="BO144" i="54"/>
  <c r="BO145" i="54"/>
  <c r="BO146" i="54"/>
  <c r="BO147" i="54"/>
  <c r="BO148" i="54"/>
  <c r="BO149" i="54"/>
  <c r="BO150" i="54"/>
  <c r="BO151" i="54"/>
  <c r="BO152" i="54"/>
  <c r="BO153" i="54"/>
  <c r="BO154" i="54"/>
  <c r="BO155" i="54"/>
  <c r="BO156" i="54"/>
  <c r="BO157" i="54"/>
  <c r="BO158" i="54"/>
  <c r="BO159" i="54"/>
  <c r="BO160" i="54"/>
  <c r="BO161" i="54"/>
  <c r="BO162" i="54"/>
  <c r="BO163" i="54"/>
  <c r="BO164" i="54"/>
  <c r="BO165" i="54"/>
  <c r="BO166" i="54"/>
  <c r="BO167" i="54"/>
  <c r="BO168" i="54"/>
  <c r="BO169" i="54"/>
  <c r="BO170" i="54"/>
  <c r="BO171" i="54"/>
  <c r="BO172" i="54"/>
  <c r="BO173" i="54"/>
  <c r="BO174" i="54"/>
  <c r="BO175" i="54"/>
  <c r="BO176" i="54"/>
  <c r="BO177" i="54"/>
  <c r="BO178" i="54"/>
  <c r="BO179" i="54"/>
  <c r="BO180" i="54"/>
  <c r="BO181" i="54"/>
  <c r="BO182" i="54"/>
  <c r="BO183" i="54"/>
  <c r="BO184" i="54"/>
  <c r="BO185" i="54"/>
  <c r="BO186" i="54"/>
  <c r="BO187" i="54"/>
  <c r="BO188" i="54"/>
  <c r="BO189" i="54"/>
  <c r="BO190" i="54"/>
  <c r="BO191" i="54"/>
  <c r="BO192" i="54"/>
  <c r="BO193" i="54"/>
  <c r="BO194" i="54"/>
  <c r="BO195" i="54"/>
  <c r="BO196" i="54"/>
  <c r="BO197" i="54"/>
  <c r="BO198" i="54"/>
  <c r="BO199" i="54"/>
  <c r="BO200" i="54"/>
  <c r="BO201" i="54"/>
  <c r="BO202" i="54"/>
  <c r="BO203" i="54"/>
  <c r="BO204" i="54"/>
  <c r="BO205" i="54"/>
  <c r="BO206" i="54"/>
  <c r="BO207" i="54"/>
  <c r="BO208" i="54"/>
  <c r="BO209" i="54"/>
  <c r="BO210" i="54"/>
  <c r="BO211" i="54"/>
  <c r="BO212" i="54"/>
  <c r="BO213" i="54"/>
  <c r="BO214" i="54"/>
  <c r="BO215" i="54"/>
  <c r="BO216" i="54"/>
  <c r="BO217" i="54"/>
  <c r="BO218" i="54"/>
  <c r="BO219" i="54"/>
  <c r="BO220" i="54"/>
  <c r="BO221" i="54"/>
  <c r="BO222" i="54"/>
  <c r="BL5" i="54"/>
  <c r="BL6" i="54"/>
  <c r="BL7" i="54"/>
  <c r="BL8" i="54"/>
  <c r="BL9" i="54"/>
  <c r="BL10" i="54"/>
  <c r="BL11" i="54"/>
  <c r="BL12" i="54"/>
  <c r="BL13" i="54"/>
  <c r="BL14" i="54"/>
  <c r="BL15" i="54"/>
  <c r="BL16" i="54"/>
  <c r="BL17" i="54"/>
  <c r="BL18" i="54"/>
  <c r="BL19" i="54"/>
  <c r="BL20" i="54"/>
  <c r="BL21" i="54"/>
  <c r="BL22" i="54"/>
  <c r="BL23" i="54"/>
  <c r="BL24" i="54"/>
  <c r="BL25" i="54"/>
  <c r="BL26" i="54"/>
  <c r="BL27" i="54"/>
  <c r="BL28" i="54"/>
  <c r="BL29" i="54"/>
  <c r="BL30" i="54"/>
  <c r="BL31" i="54"/>
  <c r="BL32" i="54"/>
  <c r="BI5" i="54"/>
  <c r="BI6" i="54"/>
  <c r="BI7" i="54"/>
  <c r="BI8" i="54"/>
  <c r="BI9" i="54"/>
  <c r="BI10" i="54"/>
  <c r="BI11" i="54"/>
  <c r="BI12" i="54"/>
  <c r="BI13" i="54"/>
  <c r="BI14" i="54"/>
  <c r="BI15" i="54"/>
  <c r="BF5" i="54"/>
  <c r="BF6" i="54"/>
  <c r="BF7" i="54"/>
  <c r="BF8" i="54"/>
  <c r="BF9" i="54"/>
  <c r="BF10" i="54"/>
  <c r="BF11" i="54"/>
  <c r="BF12" i="54"/>
  <c r="BF13" i="54"/>
  <c r="BC5" i="54"/>
  <c r="BC6" i="54"/>
  <c r="BC7" i="54"/>
  <c r="BC8" i="54"/>
  <c r="BC9" i="54"/>
  <c r="BC10" i="54"/>
  <c r="BC11" i="54"/>
  <c r="BC12" i="54"/>
  <c r="BC13" i="54"/>
  <c r="BC14" i="54"/>
  <c r="BC15" i="54"/>
  <c r="BC16" i="54"/>
  <c r="BC17" i="54"/>
  <c r="BC18" i="54"/>
  <c r="BC19" i="54"/>
  <c r="BC20" i="54"/>
  <c r="BC21" i="54"/>
  <c r="BC22" i="54"/>
  <c r="BC23" i="54"/>
  <c r="BC24" i="54"/>
  <c r="BC25" i="54"/>
  <c r="BC26" i="54"/>
  <c r="BC27" i="54"/>
  <c r="BC28" i="54"/>
  <c r="BC29" i="54"/>
  <c r="AY5" i="54"/>
  <c r="AY6" i="54"/>
  <c r="AY7" i="54"/>
  <c r="AY8" i="54"/>
  <c r="AY9" i="54"/>
  <c r="AY10" i="54"/>
  <c r="AY11" i="54"/>
  <c r="AY12" i="54"/>
  <c r="AY13" i="54"/>
  <c r="AY14" i="54"/>
  <c r="AY15" i="54"/>
  <c r="AY16" i="54"/>
  <c r="AY17" i="54"/>
  <c r="AY18" i="54"/>
  <c r="AY19" i="54"/>
  <c r="AY20" i="54"/>
  <c r="AY21" i="54"/>
  <c r="AY22" i="54"/>
  <c r="AY23" i="54"/>
  <c r="AY24" i="54"/>
  <c r="AY25" i="54"/>
  <c r="AY26" i="54"/>
  <c r="AY27" i="54"/>
  <c r="AY28" i="54"/>
  <c r="AY29" i="54"/>
  <c r="AY30" i="54"/>
  <c r="AY31" i="54"/>
  <c r="AY32" i="54"/>
  <c r="AY33" i="54"/>
  <c r="AY34" i="54"/>
  <c r="AY35" i="54"/>
  <c r="AY36" i="54"/>
  <c r="AY37" i="54"/>
  <c r="AY38" i="54"/>
  <c r="AY39" i="54"/>
  <c r="AY40" i="54"/>
  <c r="AY41" i="54"/>
  <c r="AY42" i="54"/>
  <c r="AY43" i="54"/>
  <c r="AY44" i="54"/>
  <c r="AY45" i="54"/>
  <c r="AY46" i="54"/>
  <c r="AY47" i="54"/>
  <c r="AY48" i="54"/>
  <c r="AY49" i="54"/>
  <c r="AY50" i="54"/>
  <c r="AY51" i="54"/>
  <c r="AY52" i="54"/>
  <c r="AY53" i="54"/>
  <c r="AY54" i="54"/>
  <c r="AY55" i="54"/>
  <c r="AY56" i="54"/>
  <c r="AY57" i="54"/>
  <c r="AY58" i="54"/>
  <c r="AY59" i="54"/>
  <c r="AY60" i="54"/>
  <c r="AY61" i="54"/>
  <c r="AY62" i="54"/>
  <c r="AY63" i="54"/>
  <c r="AY64" i="54"/>
  <c r="AY65" i="54"/>
  <c r="AY66" i="54"/>
  <c r="AY67" i="54"/>
  <c r="AY68" i="54"/>
  <c r="AY69" i="54"/>
  <c r="AY70" i="54"/>
  <c r="AY71" i="54"/>
  <c r="AY72" i="54"/>
  <c r="AY73" i="54"/>
  <c r="AY74" i="54"/>
  <c r="AY75" i="54"/>
  <c r="AY76" i="54"/>
  <c r="AY77" i="54"/>
  <c r="AY78" i="54"/>
  <c r="AY79" i="54"/>
  <c r="AY80" i="54"/>
  <c r="AY81" i="54"/>
  <c r="AY82" i="54"/>
  <c r="AY83" i="54"/>
  <c r="AY84" i="54"/>
  <c r="AY85" i="54"/>
  <c r="AY86" i="54"/>
  <c r="AY87" i="54"/>
  <c r="AY88" i="54"/>
  <c r="AY89" i="54"/>
  <c r="AY90" i="54"/>
  <c r="AY91" i="54"/>
  <c r="AY92" i="54"/>
  <c r="AY93" i="54"/>
  <c r="AY94" i="54"/>
  <c r="AY95" i="54"/>
  <c r="AY96" i="54"/>
  <c r="AY97" i="54"/>
  <c r="AY98" i="54"/>
  <c r="AY99" i="54"/>
  <c r="AY100" i="54"/>
  <c r="AY101" i="54"/>
  <c r="AY102" i="54"/>
  <c r="AY103" i="54"/>
  <c r="AY104" i="54"/>
  <c r="AY105" i="54"/>
  <c r="AY106" i="54"/>
  <c r="AY107" i="54"/>
  <c r="AY108" i="54"/>
  <c r="AY109" i="54"/>
  <c r="AY110" i="54"/>
  <c r="AY111" i="54"/>
  <c r="AY112" i="54"/>
  <c r="AY113" i="54"/>
  <c r="AY114" i="54"/>
  <c r="AY115" i="54"/>
  <c r="AY116" i="54"/>
  <c r="AY117" i="54"/>
  <c r="AY118" i="54"/>
  <c r="AY119" i="54"/>
  <c r="AY120" i="54"/>
  <c r="AY121" i="54"/>
  <c r="AY122" i="54"/>
  <c r="AY123" i="54"/>
  <c r="AY124" i="54"/>
  <c r="AY125" i="54"/>
  <c r="AY126" i="54"/>
  <c r="AY127" i="54"/>
  <c r="AY128" i="54"/>
  <c r="AY129" i="54"/>
  <c r="AY130" i="54"/>
  <c r="AY131" i="54"/>
  <c r="AY132" i="54"/>
  <c r="AY133" i="54"/>
  <c r="AY134" i="54"/>
  <c r="AY135" i="54"/>
  <c r="AY136" i="54"/>
  <c r="AY137" i="54"/>
  <c r="AY138" i="54"/>
  <c r="AY139" i="54"/>
  <c r="AY140" i="54"/>
  <c r="AY141" i="54"/>
  <c r="AY142" i="54"/>
  <c r="AY143" i="54"/>
  <c r="AY144" i="54"/>
  <c r="AY145" i="54"/>
  <c r="AY146" i="54"/>
  <c r="AY147" i="54"/>
  <c r="AY148" i="54"/>
  <c r="AY149" i="54"/>
  <c r="AY150" i="54"/>
  <c r="AY151" i="54"/>
  <c r="AY152" i="54"/>
  <c r="AY153" i="54"/>
  <c r="AY154" i="54"/>
  <c r="AY155" i="54"/>
  <c r="AY156" i="54"/>
  <c r="AY157" i="54"/>
  <c r="AY158" i="54"/>
  <c r="AY159" i="54"/>
  <c r="AY160" i="54"/>
  <c r="AY161" i="54"/>
  <c r="AY162" i="54"/>
  <c r="AY163" i="54"/>
  <c r="AY164" i="54"/>
  <c r="AY165" i="54"/>
  <c r="AY166" i="54"/>
  <c r="AY167" i="54"/>
  <c r="AY168" i="54"/>
  <c r="AY169" i="54"/>
  <c r="AY170" i="54"/>
  <c r="AY171" i="54"/>
  <c r="AY172" i="54"/>
  <c r="AY173" i="54"/>
  <c r="AY174" i="54"/>
  <c r="AY175" i="54"/>
  <c r="AY176" i="54"/>
  <c r="AY177" i="54"/>
  <c r="AY178" i="54"/>
  <c r="AY179" i="54"/>
  <c r="AY180" i="54"/>
  <c r="AY181" i="54"/>
  <c r="AY182" i="54"/>
  <c r="AY183" i="54"/>
  <c r="AY184" i="54"/>
  <c r="AY185" i="54"/>
  <c r="AY186" i="54"/>
  <c r="AY187" i="54"/>
  <c r="AY188" i="54"/>
  <c r="AY189" i="54"/>
  <c r="AY190" i="54"/>
  <c r="AY191" i="54"/>
  <c r="AY192" i="54"/>
  <c r="AY193" i="54"/>
  <c r="AY194" i="54"/>
  <c r="AY195" i="54"/>
  <c r="AY196" i="54"/>
  <c r="AY197" i="54"/>
  <c r="AY198" i="54"/>
  <c r="AY199" i="54"/>
  <c r="AY200" i="54"/>
  <c r="AY201" i="54"/>
  <c r="AY202" i="54"/>
  <c r="AY203" i="54"/>
  <c r="AY204" i="54"/>
  <c r="AY205" i="54"/>
  <c r="AY206" i="54"/>
  <c r="AY207" i="54"/>
  <c r="AY208" i="54"/>
  <c r="AY209" i="54"/>
  <c r="AY210" i="54"/>
  <c r="AY211" i="54"/>
  <c r="AY212" i="54"/>
  <c r="AY213" i="54"/>
  <c r="AY214" i="54"/>
  <c r="AY215" i="54"/>
  <c r="AY216" i="54"/>
  <c r="AY217" i="54"/>
  <c r="AY218" i="54"/>
  <c r="AY219" i="54"/>
  <c r="AY220" i="54"/>
  <c r="AY221" i="54"/>
  <c r="AY222" i="54"/>
  <c r="AV5" i="54"/>
  <c r="AV6" i="54"/>
  <c r="AV7" i="54"/>
  <c r="AV8" i="54"/>
  <c r="AV9" i="54"/>
  <c r="AV10" i="54"/>
  <c r="AV11" i="54"/>
  <c r="AV12" i="54"/>
  <c r="AV13" i="54"/>
  <c r="AV14" i="54"/>
  <c r="AV15" i="54"/>
  <c r="AV16" i="54"/>
  <c r="AV17" i="54"/>
  <c r="AV18" i="54"/>
  <c r="AV19" i="54"/>
  <c r="AV20" i="54"/>
  <c r="AV21" i="54"/>
  <c r="AV22" i="54"/>
  <c r="AV23" i="54"/>
  <c r="AV24" i="54"/>
  <c r="AV25" i="54"/>
  <c r="AV26" i="54"/>
  <c r="AV27" i="54"/>
  <c r="AV28" i="54"/>
  <c r="AV29" i="54"/>
  <c r="AV30" i="54"/>
  <c r="AV31" i="54"/>
  <c r="AV32" i="54"/>
  <c r="AS5" i="54"/>
  <c r="AS6" i="54"/>
  <c r="AS7" i="54"/>
  <c r="AS8" i="54"/>
  <c r="AS9" i="54"/>
  <c r="AS10" i="54"/>
  <c r="AS11" i="54"/>
  <c r="AS12" i="54"/>
  <c r="AS13" i="54"/>
  <c r="AS14" i="54"/>
  <c r="AS15" i="54"/>
  <c r="AP5" i="54"/>
  <c r="AP6" i="54"/>
  <c r="AP7" i="54"/>
  <c r="AP8" i="54"/>
  <c r="AP9" i="54"/>
  <c r="AP10" i="54"/>
  <c r="AP11" i="54"/>
  <c r="AP12" i="54"/>
  <c r="AP13" i="54"/>
  <c r="AM5" i="54"/>
  <c r="AM6" i="54"/>
  <c r="AM7" i="54"/>
  <c r="AM8" i="54"/>
  <c r="AM9" i="54"/>
  <c r="AM10" i="54"/>
  <c r="AM11" i="54"/>
  <c r="AM12" i="54"/>
  <c r="AM13" i="54"/>
  <c r="AM14" i="54"/>
  <c r="AM15" i="54"/>
  <c r="AM16" i="54"/>
  <c r="AM17" i="54"/>
  <c r="AM18" i="54"/>
  <c r="AM19" i="54"/>
  <c r="AM20" i="54"/>
  <c r="AM21" i="54"/>
  <c r="AM22" i="54"/>
  <c r="AM23" i="54"/>
  <c r="AM24" i="54"/>
  <c r="AM25" i="54"/>
  <c r="AM26" i="54"/>
  <c r="AM27" i="54"/>
  <c r="AM28" i="54"/>
  <c r="AM29" i="54"/>
  <c r="AH5" i="54"/>
  <c r="AH6" i="54"/>
  <c r="AH7" i="54"/>
  <c r="AH8" i="54"/>
  <c r="AH9" i="54"/>
  <c r="AH10" i="54"/>
  <c r="AH11" i="54"/>
  <c r="AH12" i="54"/>
  <c r="AH13" i="54"/>
  <c r="AH14" i="54"/>
  <c r="AH15" i="54"/>
  <c r="AH16" i="54"/>
  <c r="AH17" i="54"/>
  <c r="AH18" i="54"/>
  <c r="AH19" i="54"/>
  <c r="AH20" i="54"/>
  <c r="AH21" i="54"/>
  <c r="AH22" i="54"/>
  <c r="AH23" i="54"/>
  <c r="AH24" i="54"/>
  <c r="AH25" i="54"/>
  <c r="AH26" i="54"/>
  <c r="AH27" i="54"/>
  <c r="AH28" i="54"/>
  <c r="AH29" i="54"/>
  <c r="AH30" i="54"/>
  <c r="AH31" i="54"/>
  <c r="AH32" i="54"/>
  <c r="AH33" i="54"/>
  <c r="AH34" i="54"/>
  <c r="AH35" i="54"/>
  <c r="AH36" i="54"/>
  <c r="AH37" i="54"/>
  <c r="AH38" i="54"/>
  <c r="AH39" i="54"/>
  <c r="AH40" i="54"/>
  <c r="AH41" i="54"/>
  <c r="AH42" i="54"/>
  <c r="AH43" i="54"/>
  <c r="AH44" i="54"/>
  <c r="AH45" i="54"/>
  <c r="AH46" i="54"/>
  <c r="AH47" i="54"/>
  <c r="AH48" i="54"/>
  <c r="AH49" i="54"/>
  <c r="AH50" i="54"/>
  <c r="AH51" i="54"/>
  <c r="AH52" i="54"/>
  <c r="AH53" i="54"/>
  <c r="AH54" i="54"/>
  <c r="AH55" i="54"/>
  <c r="AH56" i="54"/>
  <c r="AH57" i="54"/>
  <c r="AH58" i="54"/>
  <c r="AH59" i="54"/>
  <c r="AH60" i="54"/>
  <c r="AH61" i="54"/>
  <c r="AH62" i="54"/>
  <c r="AH63" i="54"/>
  <c r="AH64" i="54"/>
  <c r="AH65" i="54"/>
  <c r="AH66" i="54"/>
  <c r="AH67" i="54"/>
  <c r="AH68" i="54"/>
  <c r="AH69" i="54"/>
  <c r="AH70" i="54"/>
  <c r="AH71" i="54"/>
  <c r="AH72" i="54"/>
  <c r="AH73" i="54"/>
  <c r="AH74" i="54"/>
  <c r="AH75" i="54"/>
  <c r="AH76" i="54"/>
  <c r="AH77" i="54"/>
  <c r="AH78" i="54"/>
  <c r="AH79" i="54"/>
  <c r="AH80" i="54"/>
  <c r="AH81" i="54"/>
  <c r="AH82" i="54"/>
  <c r="AH83" i="54"/>
  <c r="AH84" i="54"/>
  <c r="AH85" i="54"/>
  <c r="AH86" i="54"/>
  <c r="AH87" i="54"/>
  <c r="AH88" i="54"/>
  <c r="AH89" i="54"/>
  <c r="AH90" i="54"/>
  <c r="AH91" i="54"/>
  <c r="AH92" i="54"/>
  <c r="AH93" i="54"/>
  <c r="AH94" i="54"/>
  <c r="AH95" i="54"/>
  <c r="AH96" i="54"/>
  <c r="AH97" i="54"/>
  <c r="AH98" i="54"/>
  <c r="AH99" i="54"/>
  <c r="AH100" i="54"/>
  <c r="AH101" i="54"/>
  <c r="AH102" i="54"/>
  <c r="AH103" i="54"/>
  <c r="AH104" i="54"/>
  <c r="AH105" i="54"/>
  <c r="AH106" i="54"/>
  <c r="AH107" i="54"/>
  <c r="AH108" i="54"/>
  <c r="AH109" i="54"/>
  <c r="AH110" i="54"/>
  <c r="AH111" i="54"/>
  <c r="AH112" i="54"/>
  <c r="AH113" i="54"/>
  <c r="AH114" i="54"/>
  <c r="AH115" i="54"/>
  <c r="AH116" i="54"/>
  <c r="AH117" i="54"/>
  <c r="AH118" i="54"/>
  <c r="AH119" i="54"/>
  <c r="AH120" i="54"/>
  <c r="AH121" i="54"/>
  <c r="AH122" i="54"/>
  <c r="AH123" i="54"/>
  <c r="AH124" i="54"/>
  <c r="AH125" i="54"/>
  <c r="AH126" i="54"/>
  <c r="AH127" i="54"/>
  <c r="AH128" i="54"/>
  <c r="AH129" i="54"/>
  <c r="AH130" i="54"/>
  <c r="AH131" i="54"/>
  <c r="AH132" i="54"/>
  <c r="AH133" i="54"/>
  <c r="AH134" i="54"/>
  <c r="AH135" i="54"/>
  <c r="AH136" i="54"/>
  <c r="AH137" i="54"/>
  <c r="AH138" i="54"/>
  <c r="AH139" i="54"/>
  <c r="AH140" i="54"/>
  <c r="AH141" i="54"/>
  <c r="AH142" i="54"/>
  <c r="AH143" i="54"/>
  <c r="AH144" i="54"/>
  <c r="AH145" i="54"/>
  <c r="AH146" i="54"/>
  <c r="AH147" i="54"/>
  <c r="AH148" i="54"/>
  <c r="AH149" i="54"/>
  <c r="AH150" i="54"/>
  <c r="AH151" i="54"/>
  <c r="AH152" i="54"/>
  <c r="AH153" i="54"/>
  <c r="AH154" i="54"/>
  <c r="AH155" i="54"/>
  <c r="AH156" i="54"/>
  <c r="AH157" i="54"/>
  <c r="AH158" i="54"/>
  <c r="AH159" i="54"/>
  <c r="AH160" i="54"/>
  <c r="AH161" i="54"/>
  <c r="AH162" i="54"/>
  <c r="AH163" i="54"/>
  <c r="AH164" i="54"/>
  <c r="AH165" i="54"/>
  <c r="AH166" i="54"/>
  <c r="AH167" i="54"/>
  <c r="AH168" i="54"/>
  <c r="AH169" i="54"/>
  <c r="AH170" i="54"/>
  <c r="AH171" i="54"/>
  <c r="AH172" i="54"/>
  <c r="AH173" i="54"/>
  <c r="AH174" i="54"/>
  <c r="AH175" i="54"/>
  <c r="AH176" i="54"/>
  <c r="AH177" i="54"/>
  <c r="AH178" i="54"/>
  <c r="AH179" i="54"/>
  <c r="AH180" i="54"/>
  <c r="AH181" i="54"/>
  <c r="AH182" i="54"/>
  <c r="AH183" i="54"/>
  <c r="AH184" i="54"/>
  <c r="AH185" i="54"/>
  <c r="AH186" i="54"/>
  <c r="AH187" i="54"/>
  <c r="AH188" i="54"/>
  <c r="AH189" i="54"/>
  <c r="AH190" i="54"/>
  <c r="AH191" i="54"/>
  <c r="AH192" i="54"/>
  <c r="AH193" i="54"/>
  <c r="AH194" i="54"/>
  <c r="AH195" i="54"/>
  <c r="AH196" i="54"/>
  <c r="AH197" i="54"/>
  <c r="AH198" i="54"/>
  <c r="AH199" i="54"/>
  <c r="AH200" i="54"/>
  <c r="AH201" i="54"/>
  <c r="AH202" i="54"/>
  <c r="AH203" i="54"/>
  <c r="AH204" i="54"/>
  <c r="AH205" i="54"/>
  <c r="AH206" i="54"/>
  <c r="AH207" i="54"/>
  <c r="AH208" i="54"/>
  <c r="AH209" i="54"/>
  <c r="AH210" i="54"/>
  <c r="AH211" i="54"/>
  <c r="AH212" i="54"/>
  <c r="AH213" i="54"/>
  <c r="AH214" i="54"/>
  <c r="AH215" i="54"/>
  <c r="AH216" i="54"/>
  <c r="AH217" i="54"/>
  <c r="AH218" i="54"/>
  <c r="AH219" i="54"/>
  <c r="AH220" i="54"/>
  <c r="AH221" i="54"/>
  <c r="AH222" i="54"/>
  <c r="AE5" i="54"/>
  <c r="AE6" i="54"/>
  <c r="AE7" i="54"/>
  <c r="AE8" i="54"/>
  <c r="AE9" i="54"/>
  <c r="AE10" i="54"/>
  <c r="AE11" i="54"/>
  <c r="AE12" i="54"/>
  <c r="AE13" i="54"/>
  <c r="AE14" i="54"/>
  <c r="AE15" i="54"/>
  <c r="AE16" i="54"/>
  <c r="AE17" i="54"/>
  <c r="AE18" i="54"/>
  <c r="AE19" i="54"/>
  <c r="AE20" i="54"/>
  <c r="AE21" i="54"/>
  <c r="AE22" i="54"/>
  <c r="AE23" i="54"/>
  <c r="AE24" i="54"/>
  <c r="AE25" i="54"/>
  <c r="AE26" i="54"/>
  <c r="AE27" i="54"/>
  <c r="AE28" i="54"/>
  <c r="AE29" i="54"/>
  <c r="AE30" i="54"/>
  <c r="AE31" i="54"/>
  <c r="AE32" i="54"/>
  <c r="AB5" i="54"/>
  <c r="AB6" i="54"/>
  <c r="AB7" i="54"/>
  <c r="AB8" i="54"/>
  <c r="AB9" i="54"/>
  <c r="AB10" i="54"/>
  <c r="AB11" i="54"/>
  <c r="AB12" i="54"/>
  <c r="AB13" i="54"/>
  <c r="AB14" i="54"/>
  <c r="AB15" i="54"/>
  <c r="Y5" i="54"/>
  <c r="Y6" i="54"/>
  <c r="Y7" i="54"/>
  <c r="Y8" i="54"/>
  <c r="Y9" i="54"/>
  <c r="Y10" i="54"/>
  <c r="Y11" i="54"/>
  <c r="Y12" i="54"/>
  <c r="Y13" i="54"/>
  <c r="V5" i="54"/>
  <c r="V6" i="54"/>
  <c r="V7" i="54"/>
  <c r="V8" i="54"/>
  <c r="V9" i="54"/>
  <c r="V10" i="54"/>
  <c r="V11" i="54"/>
  <c r="V12" i="54"/>
  <c r="V13" i="54"/>
  <c r="V14" i="54"/>
  <c r="V15" i="54"/>
  <c r="V16" i="54"/>
  <c r="V17" i="54"/>
  <c r="V18" i="54"/>
  <c r="V19" i="54"/>
  <c r="V20" i="54"/>
  <c r="V21" i="54"/>
  <c r="V22" i="54"/>
  <c r="V23" i="54"/>
  <c r="V24" i="54"/>
  <c r="V25" i="54"/>
  <c r="V26" i="54"/>
  <c r="V27" i="54"/>
  <c r="V28" i="54"/>
  <c r="V29" i="54"/>
  <c r="R5" i="54"/>
  <c r="R6" i="54"/>
  <c r="R7" i="54"/>
  <c r="R8" i="54"/>
  <c r="R9" i="54"/>
  <c r="R10" i="54"/>
  <c r="R11" i="54"/>
  <c r="R12" i="54"/>
  <c r="R13" i="54"/>
  <c r="R14" i="54"/>
  <c r="R15" i="54"/>
  <c r="R16" i="54"/>
  <c r="R17" i="54"/>
  <c r="R18" i="54"/>
  <c r="R19" i="54"/>
  <c r="R20" i="54"/>
  <c r="R21" i="54"/>
  <c r="R22" i="54"/>
  <c r="R23" i="54"/>
  <c r="R24" i="54"/>
  <c r="R25" i="54"/>
  <c r="R26" i="54"/>
  <c r="R27" i="54"/>
  <c r="R28" i="54"/>
  <c r="R29" i="54"/>
  <c r="R30" i="54"/>
  <c r="R31" i="54"/>
  <c r="R32" i="54"/>
  <c r="R33" i="54"/>
  <c r="R34" i="54"/>
  <c r="R35" i="54"/>
  <c r="R36" i="54"/>
  <c r="R37" i="54"/>
  <c r="R38" i="54"/>
  <c r="R39" i="54"/>
  <c r="R40" i="54"/>
  <c r="R41" i="54"/>
  <c r="R42" i="54"/>
  <c r="R43" i="54"/>
  <c r="R44" i="54"/>
  <c r="R45" i="54"/>
  <c r="R46" i="54"/>
  <c r="R47" i="54"/>
  <c r="R48" i="54"/>
  <c r="R49" i="54"/>
  <c r="R50" i="54"/>
  <c r="R51" i="54"/>
  <c r="R52" i="54"/>
  <c r="R53" i="54"/>
  <c r="R54" i="54"/>
  <c r="R55" i="54"/>
  <c r="R56" i="54"/>
  <c r="R57" i="54"/>
  <c r="R58" i="54"/>
  <c r="R59" i="54"/>
  <c r="R60" i="54"/>
  <c r="R61" i="54"/>
  <c r="R62" i="54"/>
  <c r="R63" i="54"/>
  <c r="R64" i="54"/>
  <c r="R65" i="54"/>
  <c r="R66" i="54"/>
  <c r="R67" i="54"/>
  <c r="R68" i="54"/>
  <c r="R69" i="54"/>
  <c r="R70" i="54"/>
  <c r="R71" i="54"/>
  <c r="R72" i="54"/>
  <c r="R73" i="54"/>
  <c r="R74" i="54"/>
  <c r="R75" i="54"/>
  <c r="R76" i="54"/>
  <c r="R77" i="54"/>
  <c r="R78" i="54"/>
  <c r="R79" i="54"/>
  <c r="R80" i="54"/>
  <c r="R81" i="54"/>
  <c r="R82" i="54"/>
  <c r="R83" i="54"/>
  <c r="R84" i="54"/>
  <c r="R85" i="54"/>
  <c r="R86" i="54"/>
  <c r="R87" i="54"/>
  <c r="R88" i="54"/>
  <c r="R89" i="54"/>
  <c r="R90" i="54"/>
  <c r="R91" i="54"/>
  <c r="R92" i="54"/>
  <c r="R93" i="54"/>
  <c r="R94" i="54"/>
  <c r="R95" i="54"/>
  <c r="R96" i="54"/>
  <c r="R97" i="54"/>
  <c r="R98" i="54"/>
  <c r="R99" i="54"/>
  <c r="R100" i="54"/>
  <c r="R101" i="54"/>
  <c r="R102" i="54"/>
  <c r="R103" i="54"/>
  <c r="R104" i="54"/>
  <c r="R105" i="54"/>
  <c r="R106" i="54"/>
  <c r="R107" i="54"/>
  <c r="R108" i="54"/>
  <c r="R109" i="54"/>
  <c r="R110" i="54"/>
  <c r="R111" i="54"/>
  <c r="R112" i="54"/>
  <c r="R113" i="54"/>
  <c r="R114" i="54"/>
  <c r="R115" i="54"/>
  <c r="R116" i="54"/>
  <c r="R117" i="54"/>
  <c r="R118" i="54"/>
  <c r="R119" i="54"/>
  <c r="R120" i="54"/>
  <c r="R121" i="54"/>
  <c r="R122" i="54"/>
  <c r="R123" i="54"/>
  <c r="R124" i="54"/>
  <c r="R125" i="54"/>
  <c r="R126" i="54"/>
  <c r="R127" i="54"/>
  <c r="R128" i="54"/>
  <c r="R129" i="54"/>
  <c r="R130" i="54"/>
  <c r="R131" i="54"/>
  <c r="R132" i="54"/>
  <c r="R133" i="54"/>
  <c r="R134" i="54"/>
  <c r="R135" i="54"/>
  <c r="R136" i="54"/>
  <c r="R137" i="54"/>
  <c r="R138" i="54"/>
  <c r="R139" i="54"/>
  <c r="R140" i="54"/>
  <c r="R141" i="54"/>
  <c r="R142" i="54"/>
  <c r="R143" i="54"/>
  <c r="R144" i="54"/>
  <c r="R145" i="54"/>
  <c r="R146" i="54"/>
  <c r="R147" i="54"/>
  <c r="R148" i="54"/>
  <c r="R149" i="54"/>
  <c r="R150" i="54"/>
  <c r="R151" i="54"/>
  <c r="R152" i="54"/>
  <c r="R153" i="54"/>
  <c r="R154" i="54"/>
  <c r="R155" i="54"/>
  <c r="R156" i="54"/>
  <c r="R157" i="54"/>
  <c r="R158" i="54"/>
  <c r="R159" i="54"/>
  <c r="R160" i="54"/>
  <c r="R161" i="54"/>
  <c r="R162" i="54"/>
  <c r="R163" i="54"/>
  <c r="R164" i="54"/>
  <c r="R165" i="54"/>
  <c r="R166" i="54"/>
  <c r="R167" i="54"/>
  <c r="R168" i="54"/>
  <c r="R169" i="54"/>
  <c r="R170" i="54"/>
  <c r="R171" i="54"/>
  <c r="R172" i="54"/>
  <c r="R173" i="54"/>
  <c r="R174" i="54"/>
  <c r="R175" i="54"/>
  <c r="R176" i="54"/>
  <c r="R177" i="54"/>
  <c r="R178" i="54"/>
  <c r="R179" i="54"/>
  <c r="R180" i="54"/>
  <c r="R181" i="54"/>
  <c r="R182" i="54"/>
  <c r="R183" i="54"/>
  <c r="R184" i="54"/>
  <c r="R185" i="54"/>
  <c r="R186" i="54"/>
  <c r="R187" i="54"/>
  <c r="R188" i="54"/>
  <c r="R189" i="54"/>
  <c r="R190" i="54"/>
  <c r="R191" i="54"/>
  <c r="R192" i="54"/>
  <c r="R193" i="54"/>
  <c r="R194" i="54"/>
  <c r="R195" i="54"/>
  <c r="R196" i="54"/>
  <c r="R197" i="54"/>
  <c r="R198" i="54"/>
  <c r="R199" i="54"/>
  <c r="R200" i="54"/>
  <c r="R201" i="54"/>
  <c r="R202" i="54"/>
  <c r="R203" i="54"/>
  <c r="R204" i="54"/>
  <c r="R205" i="54"/>
  <c r="R206" i="54"/>
  <c r="R207" i="54"/>
  <c r="R208" i="54"/>
  <c r="R209" i="54"/>
  <c r="R210" i="54"/>
  <c r="R211" i="54"/>
  <c r="R212" i="54"/>
  <c r="R213" i="54"/>
  <c r="R214" i="54"/>
  <c r="R215" i="54"/>
  <c r="R216" i="54"/>
  <c r="R217" i="54"/>
  <c r="R218" i="54"/>
  <c r="R219" i="54"/>
  <c r="R220" i="54"/>
  <c r="R221" i="54"/>
  <c r="R222" i="54"/>
  <c r="O5" i="54"/>
  <c r="O6" i="54"/>
  <c r="O7" i="54"/>
  <c r="O8" i="54"/>
  <c r="O9" i="54"/>
  <c r="O10" i="54"/>
  <c r="O11" i="54"/>
  <c r="O12" i="54"/>
  <c r="O13" i="54"/>
  <c r="O14" i="54"/>
  <c r="O15" i="54"/>
  <c r="O16" i="54"/>
  <c r="O17" i="54"/>
  <c r="O18" i="54"/>
  <c r="O19" i="54"/>
  <c r="O20" i="54"/>
  <c r="O21" i="54"/>
  <c r="O22" i="54"/>
  <c r="O23" i="54"/>
  <c r="O24" i="54"/>
  <c r="O25" i="54"/>
  <c r="O26" i="54"/>
  <c r="O27" i="54"/>
  <c r="O28" i="54"/>
  <c r="O29" i="54"/>
  <c r="O30" i="54"/>
  <c r="O31" i="54"/>
  <c r="O32" i="54"/>
  <c r="L5" i="54"/>
  <c r="L6" i="54"/>
  <c r="L7" i="54"/>
  <c r="L8" i="54"/>
  <c r="L9" i="54"/>
  <c r="L10" i="54"/>
  <c r="L11" i="54"/>
  <c r="L12" i="54"/>
  <c r="L13" i="54"/>
  <c r="L14" i="54"/>
  <c r="L15" i="54"/>
  <c r="I5" i="54"/>
  <c r="I6" i="54"/>
  <c r="I7" i="54"/>
  <c r="I8" i="54"/>
  <c r="I9" i="54"/>
  <c r="I10" i="54"/>
  <c r="I11" i="54"/>
  <c r="I12" i="54"/>
  <c r="I13" i="54"/>
  <c r="F5" i="54"/>
  <c r="F6" i="54"/>
  <c r="F7" i="54"/>
  <c r="F8" i="54"/>
  <c r="F9" i="54"/>
  <c r="F10" i="54"/>
  <c r="F11" i="54"/>
  <c r="F12" i="54"/>
  <c r="F13" i="54"/>
  <c r="F14" i="54"/>
  <c r="F15" i="54"/>
  <c r="F16" i="54"/>
  <c r="F17" i="54"/>
  <c r="F18" i="54"/>
  <c r="F19" i="54"/>
  <c r="F20" i="54"/>
  <c r="F21" i="54"/>
  <c r="F22" i="54"/>
  <c r="F23" i="54"/>
  <c r="F24" i="54"/>
  <c r="F25" i="54"/>
  <c r="F26" i="54"/>
  <c r="F27" i="54"/>
  <c r="F28" i="54"/>
  <c r="F29" i="54"/>
  <c r="G3" i="58"/>
  <c r="E25" i="58" s="1"/>
  <c r="E3" i="58"/>
  <c r="E19" i="58" s="1"/>
  <c r="G19" i="58" l="1"/>
  <c r="K19" i="58"/>
  <c r="K4" i="57"/>
  <c r="G4" i="57"/>
  <c r="C4" i="57"/>
  <c r="K8" i="57" l="1"/>
  <c r="C8" i="57"/>
  <c r="E8" i="57"/>
  <c r="M8" i="57"/>
  <c r="G4" i="56" l="1"/>
  <c r="C4" i="56"/>
  <c r="K3" i="58" l="1"/>
  <c r="G8" i="56" l="1"/>
  <c r="E8" i="56"/>
  <c r="C8" i="56"/>
  <c r="I8" i="56"/>
  <c r="D3" i="58"/>
  <c r="A1" i="57" s="1"/>
  <c r="D10" i="58" l="1"/>
  <c r="G5" i="56" s="1"/>
  <c r="D25" i="58"/>
  <c r="A1" i="64" s="1"/>
  <c r="A1" i="56"/>
  <c r="L8" i="56"/>
  <c r="K8" i="56"/>
  <c r="D9" i="58"/>
  <c r="I3" i="58"/>
  <c r="D14" i="58" s="1"/>
  <c r="E5" i="56" l="1"/>
  <c r="I19" i="58"/>
  <c r="E5" i="57" s="1"/>
  <c r="M5" i="57"/>
  <c r="C5" i="56"/>
  <c r="D19" i="58"/>
  <c r="C5" i="57" s="1"/>
  <c r="K5" i="57"/>
  <c r="D12" i="58"/>
  <c r="I5" i="56" s="1"/>
  <c r="O8" i="58" l="1"/>
  <c r="O4" i="58"/>
  <c r="I5" i="57"/>
  <c r="BO223" i="55" l="1"/>
  <c r="BO4" i="55" s="1"/>
  <c r="AH223" i="55"/>
  <c r="AH4" i="55" s="1"/>
  <c r="BO223" i="54"/>
  <c r="BO4" i="54" s="1"/>
  <c r="AS16" i="54"/>
  <c r="AS4" i="54" s="1"/>
  <c r="AH223" i="54"/>
  <c r="AH4" i="54" s="1"/>
  <c r="R223" i="54"/>
  <c r="R4" i="54" s="1"/>
  <c r="G14" i="56" s="1"/>
  <c r="F10" i="58"/>
  <c r="K14" i="57" l="1"/>
  <c r="L14" i="57" s="1"/>
  <c r="C14" i="57"/>
  <c r="D14" i="57" s="1"/>
  <c r="M14" i="57"/>
  <c r="N14" i="57" s="1"/>
  <c r="E14" i="57"/>
  <c r="F14" i="57" s="1"/>
  <c r="I12" i="56"/>
  <c r="H14" i="56"/>
  <c r="I14" i="57"/>
  <c r="G14" i="57"/>
  <c r="AB16" i="54"/>
  <c r="AB4" i="54" s="1"/>
  <c r="AP14" i="54"/>
  <c r="AP4" i="54" s="1"/>
  <c r="AM30" i="55"/>
  <c r="AM4" i="55" s="1"/>
  <c r="AS16" i="55"/>
  <c r="AS4" i="55" s="1"/>
  <c r="AE33" i="55"/>
  <c r="AE4" i="55" s="1"/>
  <c r="AE33" i="54"/>
  <c r="AE4" i="54" s="1"/>
  <c r="V30" i="54"/>
  <c r="V4" i="54" s="1"/>
  <c r="V30" i="55"/>
  <c r="V4" i="55" s="1"/>
  <c r="L16" i="54"/>
  <c r="L4" i="54" s="1"/>
  <c r="Y14" i="54"/>
  <c r="Y4" i="54" s="1"/>
  <c r="I14" i="54"/>
  <c r="I4" i="54" s="1"/>
  <c r="BC30" i="54"/>
  <c r="BC4" i="54" s="1"/>
  <c r="BL33" i="54"/>
  <c r="BL4" i="54" s="1"/>
  <c r="I14" i="55"/>
  <c r="I4" i="55" s="1"/>
  <c r="AV33" i="55"/>
  <c r="AV4" i="55" s="1"/>
  <c r="F30" i="54"/>
  <c r="F4" i="54" s="1"/>
  <c r="O33" i="54"/>
  <c r="O4" i="54" s="1"/>
  <c r="BI16" i="54"/>
  <c r="BI4" i="54" s="1"/>
  <c r="BI16" i="55"/>
  <c r="BI4" i="55" s="1"/>
  <c r="AY223" i="54"/>
  <c r="AY4" i="54" s="1"/>
  <c r="I14" i="56" s="1"/>
  <c r="BC30" i="55"/>
  <c r="BC4" i="55" s="1"/>
  <c r="BL33" i="55"/>
  <c r="BL4" i="55" s="1"/>
  <c r="F30" i="55"/>
  <c r="F4" i="55" s="1"/>
  <c r="AV33" i="54"/>
  <c r="AV4" i="54" s="1"/>
  <c r="BF14" i="54"/>
  <c r="BF4" i="54" s="1"/>
  <c r="O33" i="55"/>
  <c r="O4" i="55" s="1"/>
  <c r="AM30" i="54"/>
  <c r="AM4" i="54" s="1"/>
  <c r="I8" i="57"/>
  <c r="P8" i="57" s="1"/>
  <c r="AB16" i="55"/>
  <c r="AB4" i="55" s="1"/>
  <c r="AP14" i="55"/>
  <c r="AP4" i="55" s="1"/>
  <c r="AY223" i="55"/>
  <c r="AY4" i="55" s="1"/>
  <c r="E14" i="56" s="1"/>
  <c r="F14" i="56" s="1"/>
  <c r="R223" i="55"/>
  <c r="R4" i="55" s="1"/>
  <c r="C14" i="56" s="1"/>
  <c r="D14" i="56" s="1"/>
  <c r="BF14" i="55"/>
  <c r="BF4" i="55" s="1"/>
  <c r="G8" i="57"/>
  <c r="O8" i="57" s="1"/>
  <c r="L16" i="55"/>
  <c r="L4" i="55" s="1"/>
  <c r="Y14" i="55"/>
  <c r="Y4" i="55" s="1"/>
  <c r="G5" i="57"/>
  <c r="F9" i="58"/>
  <c r="P14" i="57" l="1"/>
  <c r="O14" i="57"/>
  <c r="K12" i="57"/>
  <c r="L12" i="57" s="1"/>
  <c r="C12" i="57"/>
  <c r="D12" i="57" s="1"/>
  <c r="C13" i="57"/>
  <c r="D13" i="57" s="1"/>
  <c r="K13" i="57"/>
  <c r="L13" i="57" s="1"/>
  <c r="K10" i="57"/>
  <c r="L10" i="57" s="1"/>
  <c r="C10" i="57"/>
  <c r="D10" i="57" s="1"/>
  <c r="K11" i="57"/>
  <c r="L11" i="57" s="1"/>
  <c r="C11" i="57"/>
  <c r="D11" i="57" s="1"/>
  <c r="E12" i="57"/>
  <c r="F12" i="57" s="1"/>
  <c r="M12" i="57"/>
  <c r="N12" i="57" s="1"/>
  <c r="E13" i="57"/>
  <c r="F13" i="57" s="1"/>
  <c r="M13" i="57"/>
  <c r="N13" i="57" s="1"/>
  <c r="M10" i="57"/>
  <c r="N10" i="57" s="1"/>
  <c r="E10" i="57"/>
  <c r="F10" i="57" s="1"/>
  <c r="E11" i="57"/>
  <c r="F11" i="57" s="1"/>
  <c r="M11" i="57"/>
  <c r="N11" i="57" s="1"/>
  <c r="K14" i="56"/>
  <c r="L14" i="56"/>
  <c r="J12" i="56"/>
  <c r="E10" i="56"/>
  <c r="F10" i="56" s="1"/>
  <c r="I13" i="56"/>
  <c r="G10" i="56"/>
  <c r="C10" i="56"/>
  <c r="D10" i="56" s="1"/>
  <c r="C11" i="56"/>
  <c r="D11" i="56" s="1"/>
  <c r="E13" i="56"/>
  <c r="F13" i="56" s="1"/>
  <c r="C12" i="56"/>
  <c r="D12" i="56" s="1"/>
  <c r="I10" i="56"/>
  <c r="E12" i="56"/>
  <c r="F12" i="56" s="1"/>
  <c r="E11" i="56"/>
  <c r="F11" i="56" s="1"/>
  <c r="G11" i="56"/>
  <c r="C13" i="56"/>
  <c r="D13" i="56" s="1"/>
  <c r="I11" i="56"/>
  <c r="G13" i="56"/>
  <c r="G12" i="56"/>
  <c r="J14" i="56"/>
  <c r="D13" i="64"/>
  <c r="E13" i="64"/>
  <c r="D7" i="64"/>
  <c r="E7" i="64"/>
  <c r="G12" i="57"/>
  <c r="G13" i="57"/>
  <c r="G10" i="57"/>
  <c r="I13" i="57"/>
  <c r="I10" i="57"/>
  <c r="G11" i="57"/>
  <c r="I11" i="57"/>
  <c r="I12" i="57"/>
  <c r="J14" i="57"/>
  <c r="H14" i="57"/>
  <c r="O12" i="57" l="1"/>
  <c r="P13" i="57"/>
  <c r="O13" i="57"/>
  <c r="P12" i="57"/>
  <c r="O11" i="57"/>
  <c r="P11" i="57"/>
  <c r="P10" i="57"/>
  <c r="O10" i="57"/>
  <c r="J11" i="57"/>
  <c r="J13" i="57"/>
  <c r="J12" i="57"/>
  <c r="J10" i="57"/>
  <c r="K12" i="56"/>
  <c r="C13" i="64"/>
  <c r="K10" i="56"/>
  <c r="K11" i="56"/>
  <c r="K13" i="56"/>
  <c r="J11" i="56"/>
  <c r="L11" i="56"/>
  <c r="L12" i="56"/>
  <c r="J13" i="56"/>
  <c r="L13" i="56"/>
  <c r="J10" i="56"/>
  <c r="L10" i="56"/>
  <c r="H11" i="56"/>
  <c r="H10" i="56"/>
  <c r="H12" i="56"/>
  <c r="H13" i="56"/>
  <c r="F13" i="64"/>
  <c r="C7" i="64"/>
  <c r="F7" i="64"/>
  <c r="E12" i="64"/>
  <c r="E9" i="64"/>
  <c r="H10" i="57"/>
  <c r="D9" i="64"/>
  <c r="H13" i="57"/>
  <c r="D12" i="64"/>
  <c r="E11" i="64"/>
  <c r="H11" i="57"/>
  <c r="D10" i="64"/>
  <c r="H12" i="57"/>
  <c r="D11" i="64"/>
  <c r="E10" i="64"/>
  <c r="C12" i="64" l="1"/>
  <c r="C11" i="64"/>
  <c r="F10" i="64"/>
  <c r="C9" i="64"/>
  <c r="C10" i="64"/>
  <c r="F11" i="64"/>
  <c r="F9" i="64"/>
  <c r="F12" i="64"/>
</calcChain>
</file>

<file path=xl/sharedStrings.xml><?xml version="1.0" encoding="utf-8"?>
<sst xmlns="http://schemas.openxmlformats.org/spreadsheetml/2006/main" count="3741" uniqueCount="716">
  <si>
    <t>% Share</t>
  </si>
  <si>
    <t>(1)</t>
  </si>
  <si>
    <t>(2)</t>
  </si>
  <si>
    <t>(3)</t>
  </si>
  <si>
    <t>(4)</t>
  </si>
  <si>
    <t>(5)</t>
  </si>
  <si>
    <t>(6)</t>
  </si>
  <si>
    <t>(7)</t>
  </si>
  <si>
    <t>(8)</t>
  </si>
  <si>
    <t>p</t>
  </si>
  <si>
    <t>r</t>
  </si>
  <si>
    <t>revised</t>
  </si>
  <si>
    <t>Total Exports</t>
  </si>
  <si>
    <t>Annual Growth Rate (%)</t>
  </si>
  <si>
    <t>Current</t>
  </si>
  <si>
    <t>Cumulative</t>
  </si>
  <si>
    <t>(9)</t>
  </si>
  <si>
    <t>(10)</t>
  </si>
  <si>
    <t>Economic Bloc</t>
  </si>
  <si>
    <t>Total Imports</t>
  </si>
  <si>
    <t>A P E C</t>
  </si>
  <si>
    <t>820</t>
  </si>
  <si>
    <t>164</t>
  </si>
  <si>
    <t>168</t>
  </si>
  <si>
    <t>892</t>
  </si>
  <si>
    <t>780</t>
  </si>
  <si>
    <t>500</t>
  </si>
  <si>
    <t>720</t>
  </si>
  <si>
    <t>440</t>
  </si>
  <si>
    <t>412</t>
  </si>
  <si>
    <t>364</t>
  </si>
  <si>
    <t>108</t>
  </si>
  <si>
    <t>632</t>
  </si>
  <si>
    <t>380</t>
  </si>
  <si>
    <t>036</t>
  </si>
  <si>
    <t>592</t>
  </si>
  <si>
    <t>128</t>
  </si>
  <si>
    <t>860</t>
  </si>
  <si>
    <t>864</t>
  </si>
  <si>
    <t>872</t>
  </si>
  <si>
    <t>536</t>
  </si>
  <si>
    <t>640</t>
  </si>
  <si>
    <t>160</t>
  </si>
  <si>
    <t>484</t>
  </si>
  <si>
    <t>548</t>
  </si>
  <si>
    <t>436</t>
  </si>
  <si>
    <t>428</t>
  </si>
  <si>
    <t>448</t>
  </si>
  <si>
    <t>504</t>
  </si>
  <si>
    <t>508</t>
  </si>
  <si>
    <t>116</t>
  </si>
  <si>
    <t>ASEAN</t>
  </si>
  <si>
    <t>040</t>
  </si>
  <si>
    <t>064</t>
  </si>
  <si>
    <t>112</t>
  </si>
  <si>
    <t>198</t>
  </si>
  <si>
    <t>204</t>
  </si>
  <si>
    <t>208</t>
  </si>
  <si>
    <t>212</t>
  </si>
  <si>
    <t>244</t>
  </si>
  <si>
    <t>264</t>
  </si>
  <si>
    <t>268</t>
  </si>
  <si>
    <t>309</t>
  </si>
  <si>
    <t>324</t>
  </si>
  <si>
    <t>368</t>
  </si>
  <si>
    <t>392</t>
  </si>
  <si>
    <t>400</t>
  </si>
  <si>
    <t>828</t>
  </si>
  <si>
    <t>476</t>
  </si>
  <si>
    <t>480</t>
  </si>
  <si>
    <t>520</t>
  </si>
  <si>
    <t>576</t>
  </si>
  <si>
    <t>648</t>
  </si>
  <si>
    <t>652</t>
  </si>
  <si>
    <t>672</t>
  </si>
  <si>
    <t>721</t>
  </si>
  <si>
    <t>722</t>
  </si>
  <si>
    <t>740</t>
  </si>
  <si>
    <t>764</t>
  </si>
  <si>
    <t>856</t>
  </si>
  <si>
    <t>EU</t>
  </si>
  <si>
    <t>004</t>
  </si>
  <si>
    <t>008</t>
  </si>
  <si>
    <t>012</t>
  </si>
  <si>
    <t>016</t>
  </si>
  <si>
    <t>020</t>
  </si>
  <si>
    <t>024</t>
  </si>
  <si>
    <t>025</t>
  </si>
  <si>
    <t>026</t>
  </si>
  <si>
    <t>028</t>
  </si>
  <si>
    <t>032</t>
  </si>
  <si>
    <t>033</t>
  </si>
  <si>
    <t>034</t>
  </si>
  <si>
    <t>042</t>
  </si>
  <si>
    <t>044</t>
  </si>
  <si>
    <t>048</t>
  </si>
  <si>
    <t>052</t>
  </si>
  <si>
    <t>056</t>
  </si>
  <si>
    <t>060</t>
  </si>
  <si>
    <t>068</t>
  </si>
  <si>
    <t>072</t>
  </si>
  <si>
    <t>076</t>
  </si>
  <si>
    <t>080</t>
  </si>
  <si>
    <t>084</t>
  </si>
  <si>
    <t>086</t>
  </si>
  <si>
    <t>088</t>
  </si>
  <si>
    <t>090</t>
  </si>
  <si>
    <t>092</t>
  </si>
  <si>
    <t>096</t>
  </si>
  <si>
    <t>100</t>
  </si>
  <si>
    <t>104</t>
  </si>
  <si>
    <t>120</t>
  </si>
  <si>
    <t>124</t>
  </si>
  <si>
    <t>132</t>
  </si>
  <si>
    <t>136</t>
  </si>
  <si>
    <t>140</t>
  </si>
  <si>
    <t>144</t>
  </si>
  <si>
    <t>148</t>
  </si>
  <si>
    <t>150</t>
  </si>
  <si>
    <t>152</t>
  </si>
  <si>
    <t>156</t>
  </si>
  <si>
    <t>166</t>
  </si>
  <si>
    <t>172</t>
  </si>
  <si>
    <t>176</t>
  </si>
  <si>
    <t>180</t>
  </si>
  <si>
    <t>184</t>
  </si>
  <si>
    <t>188</t>
  </si>
  <si>
    <t>192</t>
  </si>
  <si>
    <t>196</t>
  </si>
  <si>
    <t>200</t>
  </si>
  <si>
    <t>202</t>
  </si>
  <si>
    <t>216</t>
  </si>
  <si>
    <t>220</t>
  </si>
  <si>
    <t>224</t>
  </si>
  <si>
    <t>226</t>
  </si>
  <si>
    <t>228</t>
  </si>
  <si>
    <t>232</t>
  </si>
  <si>
    <t>236</t>
  </si>
  <si>
    <t>240</t>
  </si>
  <si>
    <t>242</t>
  </si>
  <si>
    <t>248</t>
  </si>
  <si>
    <t>252</t>
  </si>
  <si>
    <t>256</t>
  </si>
  <si>
    <t>260</t>
  </si>
  <si>
    <t>270</t>
  </si>
  <si>
    <t>272</t>
  </si>
  <si>
    <t>276</t>
  </si>
  <si>
    <t>278</t>
  </si>
  <si>
    <t>280</t>
  </si>
  <si>
    <t>284</t>
  </si>
  <si>
    <t>286</t>
  </si>
  <si>
    <t>288</t>
  </si>
  <si>
    <t>292</t>
  </si>
  <si>
    <t>296</t>
  </si>
  <si>
    <t>299</t>
  </si>
  <si>
    <t>312</t>
  </si>
  <si>
    <t>316</t>
  </si>
  <si>
    <t>320</t>
  </si>
  <si>
    <t>328</t>
  </si>
  <si>
    <t>332</t>
  </si>
  <si>
    <t>336</t>
  </si>
  <si>
    <t>340</t>
  </si>
  <si>
    <t>344</t>
  </si>
  <si>
    <t>348</t>
  </si>
  <si>
    <t>352</t>
  </si>
  <si>
    <t>356</t>
  </si>
  <si>
    <t>358</t>
  </si>
  <si>
    <t>360</t>
  </si>
  <si>
    <t>372</t>
  </si>
  <si>
    <t>376</t>
  </si>
  <si>
    <t>384</t>
  </si>
  <si>
    <t>388</t>
  </si>
  <si>
    <t>396</t>
  </si>
  <si>
    <t>404</t>
  </si>
  <si>
    <t>408</t>
  </si>
  <si>
    <t>416</t>
  </si>
  <si>
    <t>420</t>
  </si>
  <si>
    <t>424</t>
  </si>
  <si>
    <t>430</t>
  </si>
  <si>
    <t>432</t>
  </si>
  <si>
    <t>433</t>
  </si>
  <si>
    <t>434</t>
  </si>
  <si>
    <t>442</t>
  </si>
  <si>
    <t>444</t>
  </si>
  <si>
    <t>452</t>
  </si>
  <si>
    <t>456</t>
  </si>
  <si>
    <t>460</t>
  </si>
  <si>
    <t>464</t>
  </si>
  <si>
    <t>468</t>
  </si>
  <si>
    <t>472</t>
  </si>
  <si>
    <t>486</t>
  </si>
  <si>
    <t>488</t>
  </si>
  <si>
    <t>492</t>
  </si>
  <si>
    <t>496</t>
  </si>
  <si>
    <t>512</t>
  </si>
  <si>
    <t>516</t>
  </si>
  <si>
    <t>522</t>
  </si>
  <si>
    <t>524</t>
  </si>
  <si>
    <t>528</t>
  </si>
  <si>
    <t>532</t>
  </si>
  <si>
    <t>534</t>
  </si>
  <si>
    <t>538</t>
  </si>
  <si>
    <t>540</t>
  </si>
  <si>
    <t>542</t>
  </si>
  <si>
    <t>544</t>
  </si>
  <si>
    <t>550</t>
  </si>
  <si>
    <t>552</t>
  </si>
  <si>
    <t>556</t>
  </si>
  <si>
    <t>560</t>
  </si>
  <si>
    <t>564</t>
  </si>
  <si>
    <t>568</t>
  </si>
  <si>
    <t>572</t>
  </si>
  <si>
    <t>580</t>
  </si>
  <si>
    <t>582</t>
  </si>
  <si>
    <t>584</t>
  </si>
  <si>
    <t>588</t>
  </si>
  <si>
    <t>596</t>
  </si>
  <si>
    <t>600</t>
  </si>
  <si>
    <t>604</t>
  </si>
  <si>
    <t>605</t>
  </si>
  <si>
    <t>607</t>
  </si>
  <si>
    <t>608</t>
  </si>
  <si>
    <t>609</t>
  </si>
  <si>
    <t>612</t>
  </si>
  <si>
    <t>616</t>
  </si>
  <si>
    <t>620</t>
  </si>
  <si>
    <t>624</t>
  </si>
  <si>
    <t>626</t>
  </si>
  <si>
    <t>628</t>
  </si>
  <si>
    <t>636</t>
  </si>
  <si>
    <t>646</t>
  </si>
  <si>
    <t>656</t>
  </si>
  <si>
    <t>660</t>
  </si>
  <si>
    <t>664</t>
  </si>
  <si>
    <t>668</t>
  </si>
  <si>
    <t>676</t>
  </si>
  <si>
    <t>680</t>
  </si>
  <si>
    <t>684</t>
  </si>
  <si>
    <t>688</t>
  </si>
  <si>
    <t>690</t>
  </si>
  <si>
    <t>692</t>
  </si>
  <si>
    <t>696</t>
  </si>
  <si>
    <t>698</t>
  </si>
  <si>
    <t>700</t>
  </si>
  <si>
    <t>704</t>
  </si>
  <si>
    <t>708</t>
  </si>
  <si>
    <t>710</t>
  </si>
  <si>
    <t>712</t>
  </si>
  <si>
    <t>716</t>
  </si>
  <si>
    <t>724</t>
  </si>
  <si>
    <t>728</t>
  </si>
  <si>
    <t>732</t>
  </si>
  <si>
    <t>736</t>
  </si>
  <si>
    <t>744</t>
  </si>
  <si>
    <t>748</t>
  </si>
  <si>
    <t>752</t>
  </si>
  <si>
    <t>756</t>
  </si>
  <si>
    <t>758</t>
  </si>
  <si>
    <t>760</t>
  </si>
  <si>
    <t>768</t>
  </si>
  <si>
    <t>772</t>
  </si>
  <si>
    <t>774</t>
  </si>
  <si>
    <t>776</t>
  </si>
  <si>
    <t>784</t>
  </si>
  <si>
    <t>788</t>
  </si>
  <si>
    <t>792</t>
  </si>
  <si>
    <t>796</t>
  </si>
  <si>
    <t>800</t>
  </si>
  <si>
    <t>804</t>
  </si>
  <si>
    <t>808</t>
  </si>
  <si>
    <t>810</t>
  </si>
  <si>
    <t>812</t>
  </si>
  <si>
    <t>814</t>
  </si>
  <si>
    <t>816</t>
  </si>
  <si>
    <t>824</t>
  </si>
  <si>
    <t>832</t>
  </si>
  <si>
    <t>836</t>
  </si>
  <si>
    <t>840</t>
  </si>
  <si>
    <t>844</t>
  </si>
  <si>
    <t>853</t>
  </si>
  <si>
    <t>866</t>
  </si>
  <si>
    <t>868</t>
  </si>
  <si>
    <t>869</t>
  </si>
  <si>
    <t>870</t>
  </si>
  <si>
    <t>874</t>
  </si>
  <si>
    <t>876</t>
  </si>
  <si>
    <t>880</t>
  </si>
  <si>
    <t>884</t>
  </si>
  <si>
    <t>888</t>
  </si>
  <si>
    <t>896</t>
  </si>
  <si>
    <t>900</t>
  </si>
  <si>
    <t>902</t>
  </si>
  <si>
    <t>904</t>
  </si>
  <si>
    <t>908</t>
  </si>
  <si>
    <t>912</t>
  </si>
  <si>
    <t>920</t>
  </si>
  <si>
    <t>924</t>
  </si>
  <si>
    <t>999</t>
  </si>
  <si>
    <t>OTHERS</t>
  </si>
  <si>
    <t>X</t>
  </si>
  <si>
    <t>M</t>
  </si>
  <si>
    <t>TOTAL X</t>
  </si>
  <si>
    <t>TOTAL M</t>
  </si>
  <si>
    <t>CUMULATIVE</t>
  </si>
  <si>
    <t>MONTHLY</t>
  </si>
  <si>
    <t>monthly</t>
  </si>
  <si>
    <t>cumulative</t>
  </si>
  <si>
    <t>month</t>
  </si>
  <si>
    <t>current year</t>
  </si>
  <si>
    <t>previous year</t>
  </si>
  <si>
    <t>and</t>
  </si>
  <si>
    <r>
      <t xml:space="preserve">January </t>
    </r>
    <r>
      <rPr>
        <vertAlign val="superscript"/>
        <sz val="11"/>
        <color theme="1"/>
        <rFont val="Calibri"/>
        <family val="2"/>
        <scheme val="minor"/>
      </rPr>
      <t>p</t>
    </r>
  </si>
  <si>
    <t>EAST ASIA</t>
  </si>
  <si>
    <t>735</t>
  </si>
  <si>
    <t>cumu</t>
  </si>
  <si>
    <t>prelim</t>
  </si>
  <si>
    <t>PRECEDING YEAR</t>
  </si>
  <si>
    <t>FoR Table 1</t>
  </si>
  <si>
    <t xml:space="preserve"> TABLE 1  Total Trade by Month and Year: </t>
  </si>
  <si>
    <t xml:space="preserve"> TABLE 2  Growth Rate by Month and Year: </t>
  </si>
  <si>
    <t>for table 1a</t>
  </si>
  <si>
    <t>(FOB Value in million USD)</t>
  </si>
  <si>
    <r>
      <t xml:space="preserve">APEC </t>
    </r>
    <r>
      <rPr>
        <vertAlign val="superscript"/>
        <sz val="10"/>
        <color indexed="8"/>
        <rFont val="Arial"/>
        <family val="2"/>
      </rPr>
      <t>1/</t>
    </r>
  </si>
  <si>
    <r>
      <t>East Asia</t>
    </r>
    <r>
      <rPr>
        <vertAlign val="superscript"/>
        <sz val="10"/>
        <rFont val="Arial"/>
        <family val="2"/>
      </rPr>
      <t xml:space="preserve"> 2/</t>
    </r>
  </si>
  <si>
    <r>
      <t xml:space="preserve">ASEAN </t>
    </r>
    <r>
      <rPr>
        <vertAlign val="superscript"/>
        <sz val="10"/>
        <rFont val="Arial"/>
        <family val="2"/>
      </rPr>
      <t>3/</t>
    </r>
  </si>
  <si>
    <r>
      <t>European Union ( EU )</t>
    </r>
    <r>
      <rPr>
        <vertAlign val="superscript"/>
        <sz val="10"/>
        <rFont val="Arial"/>
        <family val="2"/>
      </rPr>
      <t xml:space="preserve"> 4/</t>
    </r>
  </si>
  <si>
    <r>
      <t xml:space="preserve">Rest of the World </t>
    </r>
    <r>
      <rPr>
        <vertAlign val="superscript"/>
        <sz val="10"/>
        <rFont val="Arial"/>
        <family val="2"/>
      </rPr>
      <t>5/</t>
    </r>
  </si>
  <si>
    <t>Details do not add up to total due to some countries which are in multiple economic blocs.</t>
  </si>
  <si>
    <t>1/ - includes Australia, Brunei Darussalam, Canada, Chile, China, Taiwan, Hong Kong, Indonesia, Japan, Republic of Korea, Malaysia,Mexico, New Zealand, Papua New Guinea, Peru, Russia, Singapore, Thailand, Vietnam, and United States of America (includes Alaska and Hawaii)</t>
  </si>
  <si>
    <t>2/ - includes China, Hong Kong, Japan, Macau, Mongolia, Republic of Korea, and Taiwan</t>
  </si>
  <si>
    <t>3/ - includes Brunei Darussalam, Cambodia, Indonesia, Laos, Malaysia, Myanmar,  Singapore, Thailand, and Vietnam</t>
  </si>
  <si>
    <t>5/ - includes all countries not included in the economic bloc</t>
  </si>
  <si>
    <t>p - preliminary</t>
  </si>
  <si>
    <t>Source: Philippine Statistics Authority</t>
  </si>
  <si>
    <t xml:space="preserve">TABLE 9. Philippine Export Statistics for Selected Economic Blocs: </t>
  </si>
  <si>
    <t>Percent Share
(%)</t>
  </si>
  <si>
    <t>Annual Growth Rate
(%)</t>
  </si>
  <si>
    <r>
      <t xml:space="preserve">Imports </t>
    </r>
    <r>
      <rPr>
        <b/>
        <vertAlign val="superscript"/>
        <sz val="10"/>
        <color theme="1"/>
        <rFont val="Arial"/>
        <family val="2"/>
      </rPr>
      <t>P</t>
    </r>
  </si>
  <si>
    <r>
      <t xml:space="preserve">Exports </t>
    </r>
    <r>
      <rPr>
        <b/>
        <vertAlign val="superscript"/>
        <sz val="10"/>
        <color theme="1"/>
        <rFont val="Arial"/>
        <family val="2"/>
      </rPr>
      <t>P</t>
    </r>
  </si>
  <si>
    <t>TABLE 16.  Philippine Import Statistics for Selected Economic Blocs:</t>
  </si>
  <si>
    <t xml:space="preserve">TABLE 18.  Balance of Trade for Selected Economic Blocs: </t>
  </si>
  <si>
    <r>
      <t>Balance of Trade in Goods</t>
    </r>
    <r>
      <rPr>
        <b/>
        <vertAlign val="superscript"/>
        <sz val="10"/>
        <color theme="1"/>
        <rFont val="Arial"/>
        <family val="2"/>
      </rPr>
      <t xml:space="preserve"> p</t>
    </r>
  </si>
  <si>
    <r>
      <t xml:space="preserve">Total Trade </t>
    </r>
    <r>
      <rPr>
        <b/>
        <vertAlign val="superscript"/>
        <sz val="10"/>
        <color theme="1"/>
        <rFont val="Arial"/>
        <family val="2"/>
      </rPr>
      <t>p</t>
    </r>
  </si>
  <si>
    <t>Total</t>
  </si>
  <si>
    <t>4/ - includes Austria, Belgium, Bulgaria, Croatia, Cyprus, Czech Republic, Denmark, Estonia, Finland, France, Germany, Greece, Hungary, Ireland, Italy, Latvia, Lithuania, Luxembourg, Malta, Netherlands, Poland, Portugal, Romania, Slovakia, Slovenia,  Spain, and Sweden</t>
  </si>
  <si>
    <t>June</t>
  </si>
  <si>
    <t>Commodity Groups</t>
  </si>
  <si>
    <t>Electronic Products</t>
  </si>
  <si>
    <t>a) Components/Devices (Semiconductors)</t>
  </si>
  <si>
    <t>b) Electronic Data Processing</t>
  </si>
  <si>
    <t>c) Office Equipment</t>
  </si>
  <si>
    <t>d) Consumer Electronics</t>
  </si>
  <si>
    <t>e) Telecommunication</t>
  </si>
  <si>
    <t>f) Communication/Radar</t>
  </si>
  <si>
    <t>g) Control and Instrumentation</t>
  </si>
  <si>
    <t>h) Medical/Industrial Instrumentation</t>
  </si>
  <si>
    <t>i) Automotive Electronics</t>
  </si>
  <si>
    <t>Other Mineral Products</t>
  </si>
  <si>
    <t>Chemicals</t>
  </si>
  <si>
    <t>Bananas (Fresh)</t>
  </si>
  <si>
    <t>Processed Food and Beverages</t>
  </si>
  <si>
    <t>Articles of Apparel and Clothing Accessories</t>
  </si>
  <si>
    <t>Travel Goods and Handbags</t>
  </si>
  <si>
    <t>Pineapple and Pineapple Products</t>
  </si>
  <si>
    <t>Woodcrafts and Furniture</t>
  </si>
  <si>
    <t>Processed Tropical Fruits</t>
  </si>
  <si>
    <t>Other Products Manufactured from Materials Imported on Consignment Basis</t>
  </si>
  <si>
    <t>Textile Yarns/Fabrics</t>
  </si>
  <si>
    <t>Seaweeds and Carageenan</t>
  </si>
  <si>
    <t>Non-Metallic Mineral Manufactures</t>
  </si>
  <si>
    <t>Lumber</t>
  </si>
  <si>
    <t>Copper Concentrates</t>
  </si>
  <si>
    <t>Unmanufactured Tobacco</t>
  </si>
  <si>
    <t>Natural Rubber</t>
  </si>
  <si>
    <t>Other Agro-based</t>
  </si>
  <si>
    <t>Other Fruits and Vegetables</t>
  </si>
  <si>
    <t>Activated Carbon</t>
  </si>
  <si>
    <t>Other Coconut Product</t>
  </si>
  <si>
    <t>Footwear</t>
  </si>
  <si>
    <t>Chromium Ore</t>
  </si>
  <si>
    <t>Other Forest Products</t>
  </si>
  <si>
    <t>Iron Ore Agglomerates</t>
  </si>
  <si>
    <t>Basketworks</t>
  </si>
  <si>
    <t>Plywood</t>
  </si>
  <si>
    <t>Copra Oil Cake or Meal</t>
  </si>
  <si>
    <t>Fine Jewelry</t>
  </si>
  <si>
    <t>Abaca Fibers</t>
  </si>
  <si>
    <t>Mangoes</t>
  </si>
  <si>
    <t>Christmas Decor</t>
  </si>
  <si>
    <t>Others</t>
  </si>
  <si>
    <t>Major Type of Goods</t>
  </si>
  <si>
    <t>Total Agro-Based Products</t>
  </si>
  <si>
    <t>Agro-Based Products</t>
  </si>
  <si>
    <t>Coconut Products</t>
  </si>
  <si>
    <t>Copra</t>
  </si>
  <si>
    <t>Coconut Oil</t>
  </si>
  <si>
    <t>Desiccated Coconut</t>
  </si>
  <si>
    <t>Copra Meal/Cake</t>
  </si>
  <si>
    <t>Sugar and Products</t>
  </si>
  <si>
    <t>Centrifugal and Refined</t>
  </si>
  <si>
    <t>Molasses</t>
  </si>
  <si>
    <t>Fruits and Vegetables</t>
  </si>
  <si>
    <t>Canned Pineapple</t>
  </si>
  <si>
    <t>Pineapple Juice</t>
  </si>
  <si>
    <t>Pineapple Concentrates</t>
  </si>
  <si>
    <t>Bananas</t>
  </si>
  <si>
    <t>Other Agro-Based Products</t>
  </si>
  <si>
    <t>Coffee, Raw, not Roasted</t>
  </si>
  <si>
    <t>Tobacco Unmanufactured</t>
  </si>
  <si>
    <t>Ramie Fibers, Raw or Roasted</t>
  </si>
  <si>
    <t>Seaweeds, Dried</t>
  </si>
  <si>
    <t>Rice</t>
  </si>
  <si>
    <t>Forest Products</t>
  </si>
  <si>
    <t>Logs</t>
  </si>
  <si>
    <t>Veneer Sheets/Corestocks</t>
  </si>
  <si>
    <t>Mineral Products</t>
  </si>
  <si>
    <t>Copper Metal</t>
  </si>
  <si>
    <t>Gold</t>
  </si>
  <si>
    <t>Nickel</t>
  </si>
  <si>
    <t>Petroleum Products</t>
  </si>
  <si>
    <t>Manufactured Goods</t>
  </si>
  <si>
    <t>Components/Devices (Semiconductors)</t>
  </si>
  <si>
    <t>Electronic Data Processing</t>
  </si>
  <si>
    <t>Office Equipment</t>
  </si>
  <si>
    <t>Consumer Electronics</t>
  </si>
  <si>
    <t>Telecommunication</t>
  </si>
  <si>
    <t>Communication/Radar</t>
  </si>
  <si>
    <t>Control and Instrumentation</t>
  </si>
  <si>
    <t>Medical/Industrial Instrumentation</t>
  </si>
  <si>
    <t>Automotive Electronics</t>
  </si>
  <si>
    <t>Other Electronics</t>
  </si>
  <si>
    <t>Garments</t>
  </si>
  <si>
    <t>Wood Manufactures</t>
  </si>
  <si>
    <t>Furniture and Fixtures</t>
  </si>
  <si>
    <t>Machinery and Transport Equipment</t>
  </si>
  <si>
    <t>Processed food and Beverages</t>
  </si>
  <si>
    <t>Iron and Steel</t>
  </si>
  <si>
    <t>Basketwork, Wickerwork and Other Articles of Plaiting Materials</t>
  </si>
  <si>
    <t>Special Transactions</t>
  </si>
  <si>
    <t>Re-Export</t>
  </si>
  <si>
    <t>a</t>
  </si>
  <si>
    <t>-</t>
  </si>
  <si>
    <t>b</t>
  </si>
  <si>
    <t>Countries</t>
  </si>
  <si>
    <t xml:space="preserve">Hong Kong                                                                                                                                                                                                                                                     </t>
  </si>
  <si>
    <t xml:space="preserve">Singapore                                                                                                                                                                                                                                                     </t>
  </si>
  <si>
    <t xml:space="preserve">Thailand                                                                                                                                                                                                                                                      </t>
  </si>
  <si>
    <t xml:space="preserve">Netherlands                                                                                                                                                                                                                                                   </t>
  </si>
  <si>
    <t xml:space="preserve">Taiwan                                                                                                                                                                                                                                                        </t>
  </si>
  <si>
    <t xml:space="preserve">Germany                                                                                                                                                                                                                                                       </t>
  </si>
  <si>
    <t xml:space="preserve">Vietnam                                                                                                                                                                                                                                                       </t>
  </si>
  <si>
    <t xml:space="preserve">India                                                                                                                                                                                                                                                         </t>
  </si>
  <si>
    <t xml:space="preserve">France                                                                                                                                                                                                                                                        </t>
  </si>
  <si>
    <t xml:space="preserve">Mexico                                                                                                                                                                                                                                                        </t>
  </si>
  <si>
    <t xml:space="preserve">Indonesia                                                                                                                                                                                                                                                     </t>
  </si>
  <si>
    <t xml:space="preserve">Canada                                                                                                                                                                                                                                                        </t>
  </si>
  <si>
    <t xml:space="preserve">United Arab Emirates                                                                                                                                                                                                                                          </t>
  </si>
  <si>
    <t xml:space="preserve">Australia                                                                                                                                                                                                                                                     </t>
  </si>
  <si>
    <t xml:space="preserve">UK Great Britain and N. Ireland                                                                                                                                                                                                                               </t>
  </si>
  <si>
    <t>Month/Year</t>
  </si>
  <si>
    <t>Total Trade</t>
  </si>
  <si>
    <t>Balance of Trade in Goods</t>
  </si>
  <si>
    <t>Imports</t>
  </si>
  <si>
    <t>Exports</t>
  </si>
  <si>
    <t>January</t>
  </si>
  <si>
    <t>February</t>
  </si>
  <si>
    <t>March</t>
  </si>
  <si>
    <t>April</t>
  </si>
  <si>
    <t>May</t>
  </si>
  <si>
    <t>July</t>
  </si>
  <si>
    <t>August</t>
  </si>
  <si>
    <t>September</t>
  </si>
  <si>
    <t>October</t>
  </si>
  <si>
    <t>November</t>
  </si>
  <si>
    <t>December</t>
  </si>
  <si>
    <t>Mineral Fuels, Lubricants and Related Materials</t>
  </si>
  <si>
    <t>Transport Equipment</t>
  </si>
  <si>
    <t>Industrial Machinery and Equipment</t>
  </si>
  <si>
    <t>Miscellaneous Manufactured Articles</t>
  </si>
  <si>
    <t>Cereals and Cereal Preparations</t>
  </si>
  <si>
    <t>Feeding Stuff For Animals (Not Including Unmilled Cereals)</t>
  </si>
  <si>
    <t>Metalliferous Ores and Metal Scrap</t>
  </si>
  <si>
    <t>Medicinal and Pharmaceutical Products</t>
  </si>
  <si>
    <t>Metal Products</t>
  </si>
  <si>
    <t>Organic and Inorganic Chemicals</t>
  </si>
  <si>
    <t>Power Generating and Specialized Machinery</t>
  </si>
  <si>
    <t>Chemical Materials and Products, n.e.s.</t>
  </si>
  <si>
    <t>Other chemicals</t>
  </si>
  <si>
    <t>Paper and Paper Products</t>
  </si>
  <si>
    <t>Professional, Scientific and Controlling Instruments; Photographic and Optical Goods, n.e.s.; Watches and Clocks</t>
  </si>
  <si>
    <t>Non-Ferrous Metal</t>
  </si>
  <si>
    <t>Fertilizers, Manufactured</t>
  </si>
  <si>
    <t>Dairy Products</t>
  </si>
  <si>
    <t>Articles of Apparel, accessories</t>
  </si>
  <si>
    <t>Other Crude Materials, inedible</t>
  </si>
  <si>
    <t>Rubber Manufacture</t>
  </si>
  <si>
    <t>Beverages and Tobacco Manufactures</t>
  </si>
  <si>
    <t>Home Appliances</t>
  </si>
  <si>
    <t>Other Manufactured Goods</t>
  </si>
  <si>
    <t>Dyeing, Tanning and Coloring Materials</t>
  </si>
  <si>
    <t>Tobacco, unmanufactured</t>
  </si>
  <si>
    <t>Other Special Transactions</t>
  </si>
  <si>
    <t>Office and EDP Machines</t>
  </si>
  <si>
    <t>Artificial Resins</t>
  </si>
  <si>
    <t>Chemical Compounds</t>
  </si>
  <si>
    <t>Corn</t>
  </si>
  <si>
    <t>Iron Ore, not agglomerated</t>
  </si>
  <si>
    <t>Capital Goods</t>
  </si>
  <si>
    <t>Power Generating and Specialized Machines</t>
  </si>
  <si>
    <t>Aircraft, Ships and Boats</t>
  </si>
  <si>
    <t>Raw Materials and Intermediate Goods</t>
  </si>
  <si>
    <t>Unprocessed Raw Materials</t>
  </si>
  <si>
    <t xml:space="preserve">     Wheat</t>
  </si>
  <si>
    <t xml:space="preserve">     Corn</t>
  </si>
  <si>
    <t xml:space="preserve">     Crude materials, inedible</t>
  </si>
  <si>
    <t xml:space="preserve">           Pulp and waste paper</t>
  </si>
  <si>
    <t xml:space="preserve">           Cotton</t>
  </si>
  <si>
    <t xml:space="preserve">           Metalliferous ores</t>
  </si>
  <si>
    <t xml:space="preserve">           Others</t>
  </si>
  <si>
    <t xml:space="preserve">     Tobacco, unmanufactured</t>
  </si>
  <si>
    <t>Semi-Processed Raw Materials</t>
  </si>
  <si>
    <t xml:space="preserve">     Feeding stuffs for animals</t>
  </si>
  <si>
    <t xml:space="preserve">     Animal and vegetable oils and fats</t>
  </si>
  <si>
    <t xml:space="preserve">     Chemical</t>
  </si>
  <si>
    <t xml:space="preserve">           Chemical compounds</t>
  </si>
  <si>
    <t xml:space="preserve">           Urea</t>
  </si>
  <si>
    <t xml:space="preserve">           Artificial resins</t>
  </si>
  <si>
    <t xml:space="preserve">     Manufactured goods</t>
  </si>
  <si>
    <t xml:space="preserve">           Paper and paper products</t>
  </si>
  <si>
    <t xml:space="preserve">           Textile yarn, fabrics and made-up articles</t>
  </si>
  <si>
    <t xml:space="preserve">           Non-metallic mineral manufactures</t>
  </si>
  <si>
    <t xml:space="preserve">           Iron and steel</t>
  </si>
  <si>
    <t xml:space="preserve">           Non-ferrous metals</t>
  </si>
  <si>
    <t xml:space="preserve">           Metal products</t>
  </si>
  <si>
    <t xml:space="preserve">     Embroideries</t>
  </si>
  <si>
    <t xml:space="preserve">     Iron ore, not agglomerated</t>
  </si>
  <si>
    <t>Coal, Coke</t>
  </si>
  <si>
    <t>Petroleum crude</t>
  </si>
  <si>
    <t>Consumer Goods</t>
  </si>
  <si>
    <t>Durable</t>
  </si>
  <si>
    <t xml:space="preserve">     Passenger cars and motorized cycle</t>
  </si>
  <si>
    <t xml:space="preserve">     Home appliances</t>
  </si>
  <si>
    <t>Non-Durable</t>
  </si>
  <si>
    <t xml:space="preserve">     Food and live animals chiefly for food</t>
  </si>
  <si>
    <t xml:space="preserve">           Dairy products</t>
  </si>
  <si>
    <t xml:space="preserve">           Fish and fish preparation</t>
  </si>
  <si>
    <t xml:space="preserve">           Rice</t>
  </si>
  <si>
    <t xml:space="preserve">           Fruits and vegetables</t>
  </si>
  <si>
    <t>Articles temporarily imported and exported</t>
  </si>
  <si>
    <t xml:space="preserve">Saudi Arabia                                                                                                                                                                                                                                                  </t>
  </si>
  <si>
    <t xml:space="preserve">Brazil                                                                                                                                                                                                                                                        </t>
  </si>
  <si>
    <t xml:space="preserve">Israel                                                                                                                                                                                                                                                        </t>
  </si>
  <si>
    <t xml:space="preserve">Italy                                                                                                                                                                                                                                                         </t>
  </si>
  <si>
    <t xml:space="preserve"> </t>
  </si>
  <si>
    <t xml:space="preserve">Japan                                                                                                                                                                                                                                                         </t>
  </si>
  <si>
    <t xml:space="preserve">Malaysia                                                                                                                                                                                                                                                      </t>
  </si>
  <si>
    <t>Other Countries</t>
  </si>
  <si>
    <t>Top 10 Countries Total</t>
  </si>
  <si>
    <r>
      <t xml:space="preserve">October </t>
    </r>
    <r>
      <rPr>
        <b/>
        <vertAlign val="superscript"/>
        <sz val="10"/>
        <rFont val="Arial"/>
        <family val="2"/>
      </rPr>
      <t>p</t>
    </r>
  </si>
  <si>
    <r>
      <t xml:space="preserve">Jan-Oct </t>
    </r>
    <r>
      <rPr>
        <b/>
        <vertAlign val="superscript"/>
        <sz val="10"/>
        <rFont val="Arial"/>
        <family val="2"/>
      </rPr>
      <t>p</t>
    </r>
  </si>
  <si>
    <t>Table 1. Philippine Total Trade and Year-on-Year Growth Rates by Month and Year: 2021-2023</t>
  </si>
  <si>
    <t xml:space="preserve"> (FOB Value in million USD)</t>
  </si>
  <si>
    <t>Growth Rate
(%)</t>
  </si>
  <si>
    <r>
      <t xml:space="preserve">January </t>
    </r>
    <r>
      <rPr>
        <vertAlign val="superscript"/>
        <sz val="10"/>
        <rFont val="Arial"/>
        <family val="2"/>
      </rPr>
      <t>r</t>
    </r>
  </si>
  <si>
    <r>
      <t xml:space="preserve">February </t>
    </r>
    <r>
      <rPr>
        <vertAlign val="superscript"/>
        <sz val="10"/>
        <rFont val="Arial"/>
        <family val="2"/>
      </rPr>
      <t>r</t>
    </r>
  </si>
  <si>
    <r>
      <t xml:space="preserve">March </t>
    </r>
    <r>
      <rPr>
        <vertAlign val="superscript"/>
        <sz val="10"/>
        <rFont val="Arial"/>
        <family val="2"/>
      </rPr>
      <t>r</t>
    </r>
  </si>
  <si>
    <r>
      <t xml:space="preserve">April </t>
    </r>
    <r>
      <rPr>
        <vertAlign val="superscript"/>
        <sz val="10"/>
        <rFont val="Arial"/>
        <family val="2"/>
      </rPr>
      <t>r</t>
    </r>
  </si>
  <si>
    <r>
      <t xml:space="preserve">May </t>
    </r>
    <r>
      <rPr>
        <vertAlign val="superscript"/>
        <sz val="10"/>
        <rFont val="Arial"/>
        <family val="2"/>
      </rPr>
      <t>r</t>
    </r>
  </si>
  <si>
    <r>
      <t xml:space="preserve">June </t>
    </r>
    <r>
      <rPr>
        <vertAlign val="superscript"/>
        <sz val="10"/>
        <rFont val="Arial"/>
        <family val="2"/>
      </rPr>
      <t>r</t>
    </r>
  </si>
  <si>
    <r>
      <t xml:space="preserve">July </t>
    </r>
    <r>
      <rPr>
        <vertAlign val="superscript"/>
        <sz val="10"/>
        <rFont val="Arial"/>
        <family val="2"/>
      </rPr>
      <t>r</t>
    </r>
  </si>
  <si>
    <r>
      <t xml:space="preserve">August </t>
    </r>
    <r>
      <rPr>
        <vertAlign val="superscript"/>
        <sz val="10"/>
        <rFont val="Arial"/>
        <family val="2"/>
      </rPr>
      <t>r</t>
    </r>
  </si>
  <si>
    <t>r -  revised</t>
  </si>
  <si>
    <t xml:space="preserve">Note: Details may not add up to total due to rounding. </t>
  </si>
  <si>
    <r>
      <t xml:space="preserve">September </t>
    </r>
    <r>
      <rPr>
        <vertAlign val="superscript"/>
        <sz val="10"/>
        <rFont val="Arial"/>
        <family val="2"/>
      </rPr>
      <t>r</t>
    </r>
  </si>
  <si>
    <r>
      <t xml:space="preserve">October </t>
    </r>
    <r>
      <rPr>
        <vertAlign val="superscript"/>
        <sz val="10"/>
        <rFont val="Arial"/>
        <family val="2"/>
      </rPr>
      <t>p</t>
    </r>
  </si>
  <si>
    <t>Table 2. Philippine Imports and Year-on-Year Growth Rates by Month and Year: 2021-2023</t>
  </si>
  <si>
    <t>Table 3. Philippine Exports and Year-on-Year Growth Rates by Month and Year: 2021-2023</t>
  </si>
  <si>
    <t>Table 4. Philippine Balance of Trade in Goods and Year-on-Year Growth Rates by Month and Year: 2021-2023</t>
  </si>
  <si>
    <t>Growth Rate
 (%)</t>
  </si>
  <si>
    <r>
      <t>Table 5. Philippine Exports by Commodity Group: October 2022 and 2023</t>
    </r>
    <r>
      <rPr>
        <vertAlign val="superscript"/>
        <sz val="10"/>
        <rFont val="Arial"/>
        <family val="2"/>
      </rPr>
      <t>p</t>
    </r>
  </si>
  <si>
    <r>
      <t xml:space="preserve">Ignition Wiring Set and Other Wiring Sets Used in Vehicles, Aircrafts and Ships </t>
    </r>
    <r>
      <rPr>
        <vertAlign val="superscript"/>
        <sz val="10"/>
        <rFont val="Arial"/>
        <family val="2"/>
      </rPr>
      <t>1/</t>
    </r>
  </si>
  <si>
    <t>Cathodes and Sections Of Cathodes, Of Refined Copper</t>
  </si>
  <si>
    <r>
      <t xml:space="preserve">Coconut Oil </t>
    </r>
    <r>
      <rPr>
        <vertAlign val="superscript"/>
        <sz val="10"/>
        <rFont val="Arial"/>
        <family val="2"/>
      </rPr>
      <t>2/</t>
    </r>
  </si>
  <si>
    <r>
      <t xml:space="preserve">Metal Components </t>
    </r>
    <r>
      <rPr>
        <vertAlign val="superscript"/>
        <sz val="10"/>
        <rFont val="Arial"/>
        <family val="2"/>
      </rPr>
      <t>3/</t>
    </r>
  </si>
  <si>
    <t>Top Ten Exports Total</t>
  </si>
  <si>
    <t>Electronic Equipment and Parts</t>
  </si>
  <si>
    <r>
      <t xml:space="preserve">Gold </t>
    </r>
    <r>
      <rPr>
        <vertAlign val="superscript"/>
        <sz val="10"/>
        <rFont val="Arial"/>
        <family val="2"/>
      </rPr>
      <t>4/</t>
    </r>
  </si>
  <si>
    <t>Miscellaneous Manufactured Articles, n.e.s.</t>
  </si>
  <si>
    <t>Fish, Fresh or Preserved Of Which; Shrimps and Prawns</t>
  </si>
  <si>
    <r>
      <t xml:space="preserve">Tuna </t>
    </r>
    <r>
      <rPr>
        <vertAlign val="superscript"/>
        <sz val="10"/>
        <rFont val="Arial"/>
        <family val="2"/>
      </rPr>
      <t>5/</t>
    </r>
  </si>
  <si>
    <t>Baby Carriage, Toys, Games, and Sporting Goods</t>
  </si>
  <si>
    <t xml:space="preserve">Ceramic Tiles and Decor </t>
  </si>
  <si>
    <t>1/ - consists only of electrical wiring harness for motor vehicles</t>
  </si>
  <si>
    <t>5/ - includes fresh, frozen, prepared or preserved in airtight containers</t>
  </si>
  <si>
    <t>0.0 - percent shares are less than 0.05 but not equal to zero</t>
  </si>
  <si>
    <t>n.e.s. - Not Elsewhere Specified</t>
  </si>
  <si>
    <t>Note: Growth rates were computed from actual values.</t>
  </si>
  <si>
    <t>2/ - includes crude and refined</t>
  </si>
  <si>
    <t>3/ - excludes brakes and servo-brakes</t>
  </si>
  <si>
    <t>4/ - extracted from copper ores and concentrates</t>
  </si>
  <si>
    <t>b - growth rate is more than 1,000 percent</t>
  </si>
  <si>
    <t>a - growth rate is more than 1,000 percent</t>
  </si>
  <si>
    <t>Growth Rate 
(%)</t>
  </si>
  <si>
    <r>
      <t>Table 6. Philippine Exports by Commodity Group: January to October, 2022 and 2023</t>
    </r>
    <r>
      <rPr>
        <vertAlign val="superscript"/>
        <sz val="10"/>
        <rFont val="Arial"/>
        <family val="2"/>
      </rPr>
      <t>p</t>
    </r>
  </si>
  <si>
    <t>Jan-Oct</t>
  </si>
  <si>
    <r>
      <t>Table 7. Philippine Exports by Major Type of Goods: October 2022 and 2023</t>
    </r>
    <r>
      <rPr>
        <vertAlign val="superscript"/>
        <sz val="10"/>
        <rFont val="Arial"/>
        <family val="2"/>
      </rPr>
      <t>p</t>
    </r>
  </si>
  <si>
    <t>Baby Carriage, Toys, Games and Sporting Goods</t>
  </si>
  <si>
    <t>a - no export data</t>
  </si>
  <si>
    <t>- no percent shares/no growth rates</t>
  </si>
  <si>
    <t>0.00 - value is less than USD 5000</t>
  </si>
  <si>
    <t>Note: Details may not add up to total due to rounding.</t>
  </si>
  <si>
    <r>
      <t>Table 8. Philippine Exports by Major Type of Goods: January to October, 2022 and 2023</t>
    </r>
    <r>
      <rPr>
        <vertAlign val="superscript"/>
        <sz val="10"/>
        <rFont val="Arial"/>
        <family val="2"/>
      </rPr>
      <t>p</t>
    </r>
  </si>
  <si>
    <t>- no growth rates</t>
  </si>
  <si>
    <t>2023</t>
  </si>
  <si>
    <r>
      <t>Table 9. Philippine Export Statistics for the Top Ten Countries: October 2022 and 2023</t>
    </r>
    <r>
      <rPr>
        <vertAlign val="superscript"/>
        <sz val="10"/>
        <rFont val="Arial"/>
        <family val="2"/>
      </rPr>
      <t>p</t>
    </r>
  </si>
  <si>
    <t>People's Republic of China</t>
  </si>
  <si>
    <t>United States of America</t>
  </si>
  <si>
    <t>Japan</t>
  </si>
  <si>
    <t>Republic of Korea</t>
  </si>
  <si>
    <t xml:space="preserve">Republic of China (Taiwan)                                                                                                                                                                                                                                                 </t>
  </si>
  <si>
    <t>Malaysia</t>
  </si>
  <si>
    <r>
      <t xml:space="preserve">Asia-Pacific Economic Cooperation (APEC) </t>
    </r>
    <r>
      <rPr>
        <vertAlign val="superscript"/>
        <sz val="10"/>
        <rFont val="Arial"/>
        <family val="2"/>
      </rPr>
      <t>1/</t>
    </r>
  </si>
  <si>
    <r>
      <t xml:space="preserve">Association of Southeast Asian Nations (ASEAN) </t>
    </r>
    <r>
      <rPr>
        <vertAlign val="superscript"/>
        <sz val="10"/>
        <rFont val="Arial"/>
        <family val="2"/>
      </rPr>
      <t>4/</t>
    </r>
  </si>
  <si>
    <r>
      <t>European Union (EU)</t>
    </r>
    <r>
      <rPr>
        <vertAlign val="superscript"/>
        <sz val="10"/>
        <rFont val="Arial"/>
        <family val="2"/>
      </rPr>
      <t xml:space="preserve"> 5/</t>
    </r>
  </si>
  <si>
    <r>
      <t xml:space="preserve">Rest of the World </t>
    </r>
    <r>
      <rPr>
        <vertAlign val="superscript"/>
        <sz val="10"/>
        <rFont val="Arial"/>
        <family val="2"/>
      </rPr>
      <t>6/</t>
    </r>
  </si>
  <si>
    <t>1/ - includes Australia, Brunei Darussalam, Canada, Chile, Chinese Taipei, Hong Kong, Indonesia, Japan, Malaysia, Mexico, New Zealand, Papua New Guinea, People’s Republic of China, Peru, Republic of Korea, Russia, Singapore, Thailand, United States of America, and Vietnam</t>
  </si>
  <si>
    <t>4/ - includes Brunei Darussalam, Cambodia, Indonesia, Lao People's Democratic Republic, Malaysia, Myanmar, Singapore, Thailand, and Vietnam</t>
  </si>
  <si>
    <t>5/ - includes Austria, Belgium, Bulgaria, Croatia, Cyprus, Czech Republic, Denmark, Estonia, Finland, France, Germany, Greece, Hungary, Ireland, Italy, Latvia, Lithuania, Luxembourg, Malta, Netherlands, Poland, Portugal, Romania, Slovakia, Slovenia, Spain, and Sweden</t>
  </si>
  <si>
    <t>6/ - includes all countries not included in the economic bloc</t>
  </si>
  <si>
    <t>Note: Details do not add up to total due to some countries which are in multiple economic blocs.</t>
  </si>
  <si>
    <r>
      <t>Table 10. Philippine Export Statistics for Selected Economic Blocs: October 2022 and 2023</t>
    </r>
    <r>
      <rPr>
        <vertAlign val="superscript"/>
        <sz val="10"/>
        <rFont val="Arial"/>
        <family val="2"/>
      </rPr>
      <t>p</t>
    </r>
  </si>
  <si>
    <r>
      <t>Regional Comprehensive Economic Partnership (RCEP)</t>
    </r>
    <r>
      <rPr>
        <vertAlign val="superscript"/>
        <sz val="10"/>
        <rFont val="Arial"/>
        <family val="2"/>
      </rPr>
      <t xml:space="preserve"> 2/</t>
    </r>
  </si>
  <si>
    <r>
      <t>East Asia</t>
    </r>
    <r>
      <rPr>
        <vertAlign val="superscript"/>
        <sz val="10"/>
        <rFont val="Arial"/>
        <family val="2"/>
      </rPr>
      <t xml:space="preserve"> 3/</t>
    </r>
  </si>
  <si>
    <t>2/ - includes Australia, Brunei Darussalam, Cambodia, Indonesia, Japan, Lao People's Democratic Republic, Malaysia, Myanmar, New Zealand, People's Republic of China, Republic of Korea, Singapore, Thailand, and Vietnam</t>
  </si>
  <si>
    <t>3/ - includes Hong Kong, Japan, Macau, Mongolia, People’s Republic of China, Republic of Korea, and Republic of China (Taiwan)</t>
  </si>
  <si>
    <r>
      <t>Table 11. Philippine Imports by Commodity Group: October 2022 and 2023</t>
    </r>
    <r>
      <rPr>
        <vertAlign val="superscript"/>
        <sz val="10"/>
        <rFont val="Arial"/>
        <family val="2"/>
      </rPr>
      <t>p</t>
    </r>
  </si>
  <si>
    <t>Other Food and Live Animals</t>
  </si>
  <si>
    <r>
      <t xml:space="preserve">Telecommunication Equipment and Electrical Machinery </t>
    </r>
    <r>
      <rPr>
        <vertAlign val="superscript"/>
        <sz val="10"/>
        <rFont val="Arial"/>
        <family val="2"/>
      </rPr>
      <t>1/</t>
    </r>
  </si>
  <si>
    <t>Top Ten Imports Total</t>
  </si>
  <si>
    <t>Plastics in Primary and Non-Primary Forms</t>
  </si>
  <si>
    <t>Animal and Vegetable Oils and Fats</t>
  </si>
  <si>
    <r>
      <t xml:space="preserve">Textile Yarn, Fabrics, Made-Up Articles and Related Products </t>
    </r>
    <r>
      <rPr>
        <vertAlign val="superscript"/>
        <sz val="10"/>
        <rFont val="Arial"/>
        <family val="2"/>
      </rPr>
      <t>2/</t>
    </r>
  </si>
  <si>
    <t>Fish and Fish Preparations</t>
  </si>
  <si>
    <t>Textiles Fiber and Their Waste</t>
  </si>
  <si>
    <t>Pulp and Waste Paper</t>
  </si>
  <si>
    <t>Other Mineral Fuels and Lubricant</t>
  </si>
  <si>
    <t>1/ - includes telecommunications and sound recording and reproducing apparatus and equipment</t>
  </si>
  <si>
    <t>2/ - includes on consignment and not on consignment</t>
  </si>
  <si>
    <t>a - no import data</t>
  </si>
  <si>
    <r>
      <t>Table 12. Philippine Imports by Commodity Group: January to October, 2022 and 2023</t>
    </r>
    <r>
      <rPr>
        <vertAlign val="superscript"/>
        <sz val="10"/>
        <rFont val="Arial"/>
        <family val="2"/>
      </rPr>
      <t>p</t>
    </r>
  </si>
  <si>
    <t>- no growth rate</t>
  </si>
  <si>
    <r>
      <t>Table 13. Philippine Imports by Major Type of Goods: October 2022 and 2023</t>
    </r>
    <r>
      <rPr>
        <vertAlign val="superscript"/>
        <sz val="10"/>
        <rFont val="Arial"/>
        <family val="2"/>
      </rPr>
      <t>p</t>
    </r>
  </si>
  <si>
    <t>Telecommunication Equipment and Electrical Machinery</t>
  </si>
  <si>
    <t>Land Transport Equipment excluding Passenger Cars and Motorized cycle</t>
  </si>
  <si>
    <t>Professional Scientific and Control Instrumentation, Photographic Equipment and Optical Goods</t>
  </si>
  <si>
    <t xml:space="preserve">     Unmilled cereals excluding rice and corn</t>
  </si>
  <si>
    <t xml:space="preserve">           Synthetic Fibers</t>
  </si>
  <si>
    <t xml:space="preserve">           Medicinal and pharmaceutical chemicals</t>
  </si>
  <si>
    <t xml:space="preserve">           Fertilizer excluding urea</t>
  </si>
  <si>
    <t xml:space="preserve">     Materials/Accessories for the manufacture of   
     electronic equipment</t>
  </si>
  <si>
    <r>
      <t xml:space="preserve">Others </t>
    </r>
    <r>
      <rPr>
        <vertAlign val="superscript"/>
        <sz val="10"/>
        <rFont val="Arial"/>
        <family val="2"/>
      </rPr>
      <t>1/</t>
    </r>
  </si>
  <si>
    <t xml:space="preserve">     Miscellaneous manufactures</t>
  </si>
  <si>
    <t xml:space="preserve">     Beverages and tobacco manufacture</t>
  </si>
  <si>
    <t xml:space="preserve">     Articles of apparel, accessories</t>
  </si>
  <si>
    <t>- no percent shares/no growth rate</t>
  </si>
  <si>
    <t>1/ - includes diesel fuel and fuel oils, light oils and preparations, aviation turbine fuel, and other mineral fuels, lubricant and related materials</t>
  </si>
  <si>
    <r>
      <t>Table 14. Philippine Imports by Major Type of Goods: January to October, 2022 and 2023</t>
    </r>
    <r>
      <rPr>
        <vertAlign val="superscript"/>
        <sz val="10"/>
        <rFont val="Arial"/>
        <family val="2"/>
      </rPr>
      <t>p</t>
    </r>
  </si>
  <si>
    <r>
      <t>Table 15. Philippine Imports for the Top Ten Countries: October 2022 and 2023</t>
    </r>
    <r>
      <rPr>
        <vertAlign val="superscript"/>
        <sz val="10"/>
        <rFont val="Arial"/>
        <family val="2"/>
      </rPr>
      <t>p</t>
    </r>
  </si>
  <si>
    <t xml:space="preserve">Republic of Korea </t>
  </si>
  <si>
    <t>Republic of China (Taiwan)</t>
  </si>
  <si>
    <r>
      <t>Table 16. Philippine Import Statistics for Selected Economic Blocs: October 2022 and 2023</t>
    </r>
    <r>
      <rPr>
        <vertAlign val="superscript"/>
        <sz val="10"/>
        <rFont val="Arial"/>
        <family val="2"/>
      </rPr>
      <t>p</t>
    </r>
  </si>
  <si>
    <r>
      <t xml:space="preserve">Total Trade </t>
    </r>
    <r>
      <rPr>
        <b/>
        <vertAlign val="superscript"/>
        <sz val="10"/>
        <rFont val="Arial"/>
        <family val="2"/>
      </rPr>
      <t>p</t>
    </r>
  </si>
  <si>
    <r>
      <t xml:space="preserve">Imports </t>
    </r>
    <r>
      <rPr>
        <b/>
        <vertAlign val="superscript"/>
        <sz val="10"/>
        <rFont val="Arial"/>
        <family val="2"/>
      </rPr>
      <t>p</t>
    </r>
  </si>
  <si>
    <r>
      <t xml:space="preserve">Exports </t>
    </r>
    <r>
      <rPr>
        <b/>
        <vertAlign val="superscript"/>
        <sz val="10"/>
        <rFont val="Arial"/>
        <family val="2"/>
      </rPr>
      <t>p</t>
    </r>
  </si>
  <si>
    <r>
      <t xml:space="preserve">Balance of Trade in Goods </t>
    </r>
    <r>
      <rPr>
        <b/>
        <vertAlign val="superscript"/>
        <sz val="10"/>
        <rFont val="Arial"/>
        <family val="2"/>
      </rPr>
      <t>p</t>
    </r>
  </si>
  <si>
    <r>
      <t>Table 17. Balance of Trade by Major Trading Partner: October 2023</t>
    </r>
    <r>
      <rPr>
        <vertAlign val="superscript"/>
        <sz val="10"/>
        <rFont val="Arial"/>
        <family val="2"/>
      </rPr>
      <t>p</t>
    </r>
  </si>
  <si>
    <t xml:space="preserve">United States of America                                                                                                                                                                                                                                      </t>
  </si>
  <si>
    <r>
      <t>Table 18. Balance of Trade for Selected Economic Blocs: October 2023</t>
    </r>
    <r>
      <rPr>
        <vertAlign val="superscript"/>
        <sz val="10"/>
        <rFont val="Arial"/>
        <family val="2"/>
      </rPr>
      <t>p</t>
    </r>
  </si>
  <si>
    <t>Geographic Regions</t>
  </si>
  <si>
    <t>Exports to</t>
  </si>
  <si>
    <t>Imports from</t>
  </si>
  <si>
    <r>
      <t xml:space="preserve">East Asia </t>
    </r>
    <r>
      <rPr>
        <vertAlign val="superscript"/>
        <sz val="10"/>
        <rFont val="Arial"/>
        <family val="2"/>
      </rPr>
      <t>1/</t>
    </r>
  </si>
  <si>
    <r>
      <t xml:space="preserve">Southeast Asia </t>
    </r>
    <r>
      <rPr>
        <vertAlign val="superscript"/>
        <sz val="10"/>
        <rFont val="Arial"/>
        <family val="2"/>
      </rPr>
      <t>2/</t>
    </r>
  </si>
  <si>
    <r>
      <t xml:space="preserve">Northern America </t>
    </r>
    <r>
      <rPr>
        <vertAlign val="superscript"/>
        <sz val="10"/>
        <rFont val="Arial"/>
        <family val="2"/>
      </rPr>
      <t>3/</t>
    </r>
  </si>
  <si>
    <r>
      <t xml:space="preserve">Western Europe </t>
    </r>
    <r>
      <rPr>
        <vertAlign val="superscript"/>
        <sz val="10"/>
        <rFont val="Arial"/>
        <family val="2"/>
      </rPr>
      <t>4/</t>
    </r>
  </si>
  <si>
    <r>
      <t xml:space="preserve">Western Asia </t>
    </r>
    <r>
      <rPr>
        <vertAlign val="superscript"/>
        <sz val="10"/>
        <rFont val="Arial"/>
        <family val="2"/>
      </rPr>
      <t>5/</t>
    </r>
  </si>
  <si>
    <r>
      <t xml:space="preserve">Australia and New Zealand </t>
    </r>
    <r>
      <rPr>
        <vertAlign val="superscript"/>
        <sz val="10"/>
        <rFont val="Arial"/>
        <family val="2"/>
      </rPr>
      <t>6/</t>
    </r>
  </si>
  <si>
    <r>
      <t xml:space="preserve">Southern Asia </t>
    </r>
    <r>
      <rPr>
        <vertAlign val="superscript"/>
        <sz val="10"/>
        <rFont val="Arial"/>
        <family val="2"/>
      </rPr>
      <t>7/</t>
    </r>
  </si>
  <si>
    <r>
      <t xml:space="preserve">South America </t>
    </r>
    <r>
      <rPr>
        <vertAlign val="superscript"/>
        <sz val="10"/>
        <rFont val="Arial"/>
        <family val="2"/>
      </rPr>
      <t>8/</t>
    </r>
  </si>
  <si>
    <r>
      <t xml:space="preserve">Northern Europe </t>
    </r>
    <r>
      <rPr>
        <vertAlign val="superscript"/>
        <sz val="10"/>
        <rFont val="Arial"/>
        <family val="2"/>
      </rPr>
      <t>9/</t>
    </r>
  </si>
  <si>
    <r>
      <t xml:space="preserve">Southern Europe </t>
    </r>
    <r>
      <rPr>
        <vertAlign val="superscript"/>
        <sz val="10"/>
        <rFont val="Arial"/>
        <family val="2"/>
      </rPr>
      <t>10/</t>
    </r>
  </si>
  <si>
    <r>
      <t xml:space="preserve">Central America </t>
    </r>
    <r>
      <rPr>
        <vertAlign val="superscript"/>
        <sz val="10"/>
        <rFont val="Arial"/>
        <family val="2"/>
      </rPr>
      <t>11/</t>
    </r>
  </si>
  <si>
    <r>
      <t xml:space="preserve">Eastern Europe </t>
    </r>
    <r>
      <rPr>
        <vertAlign val="superscript"/>
        <sz val="10"/>
        <rFont val="Arial"/>
        <family val="2"/>
      </rPr>
      <t>12/</t>
    </r>
  </si>
  <si>
    <r>
      <t xml:space="preserve">Micronesia </t>
    </r>
    <r>
      <rPr>
        <vertAlign val="superscript"/>
        <sz val="10"/>
        <rFont val="Arial"/>
        <family val="2"/>
      </rPr>
      <t>13/</t>
    </r>
  </si>
  <si>
    <r>
      <t xml:space="preserve">Northern Africa </t>
    </r>
    <r>
      <rPr>
        <vertAlign val="superscript"/>
        <sz val="10"/>
        <rFont val="Arial"/>
        <family val="2"/>
      </rPr>
      <t>14/</t>
    </r>
  </si>
  <si>
    <r>
      <t xml:space="preserve">Southern Africa </t>
    </r>
    <r>
      <rPr>
        <vertAlign val="superscript"/>
        <sz val="10"/>
        <rFont val="Arial"/>
        <family val="2"/>
      </rPr>
      <t>15/</t>
    </r>
  </si>
  <si>
    <r>
      <t xml:space="preserve">Rest of the World (ROW) </t>
    </r>
    <r>
      <rPr>
        <vertAlign val="superscript"/>
        <sz val="10"/>
        <rFont val="Arial"/>
        <family val="2"/>
      </rPr>
      <t>16/</t>
    </r>
  </si>
  <si>
    <t>1/ - includes Hong Kong, Japan, Macau, Mongolia, People’s Republic of China, Republic of Korea, and Republic of China (Taiwan)</t>
  </si>
  <si>
    <t>2/ - includes Brunei Darussalam, Cambodia, Indonesia, Lao People's Democratic Republic, Malaysia, Myanmar, Singapore, Thailand, Timor-Leste, and Vietnam</t>
  </si>
  <si>
    <t>3/ - includes Alaska, Bermuda, Canada, Greenland, Saint Pierre and Miquelon, and United States of America</t>
  </si>
  <si>
    <t>4/ - includes Austria, Belgium, France, Germany, Liechtenstein, Luxembourg, Monaco, Netherlands, Netherlands Antilles, and Switzerland</t>
  </si>
  <si>
    <t>5/ - includes Armenia, Azerbaijan, Bahrain, Cyprus, Georgia, Iraq, Israel, Jordan, Kuwait, Lebanon, Oman, Qatar, Saudi Arabia, State of Palestine, Syrian Arab Republic, Turkey, United Arab Emirates, and Yemen</t>
  </si>
  <si>
    <t>6/ - includes Australia, Christmas Island, Cocos (Keeling) Islands, Heard Island and McDonald Islands, New Zealand, and Norfolk Island</t>
  </si>
  <si>
    <t>7/ - includes Afghanistan, Bangladesh, Bhutan, India, Iran (Islamic Republic of), Maldives, Nepal, Pakistan, and Sri Lanka</t>
  </si>
  <si>
    <t>8/ - includes Argentina, Bolivia (Plurinational State of), Bouvet Island, Brazil, Chile, Colombia, Ecuador, Falkland Islands (Malvinas), French Guiana, Guyana, Paraguay, Peru, South Georgia and the South Sandwich Islands, Suriname, Uruguay, and Venezuela (Bolivarian Republic of)</t>
  </si>
  <si>
    <t>9/ - includes Åland Islands, Channel Islands, Denmark, Estonia, Faeroe Islands, Finland, Iceland, Ireland, Latvia, Lithuania, Norway, Svalbard and Jan Mayen, Sweden, UK of Great Britain and N. Ireland</t>
  </si>
  <si>
    <t>10/ - includes Albania, Andorra, Bosnia and Herzegovina, Croatia, Gibraltar, Greece, Holy See, Italy, Malta, Montenegro, North Macedonia, Portugal, San Marino, Serbia, Slovenia, and Spain</t>
  </si>
  <si>
    <t>11/ - includes Belize, Costa Rica, El Salvador, Guatemala, Honduras, Mexico, Nicaragua, Panama, and Panama Canal Zone</t>
  </si>
  <si>
    <t>12/ - includes Belarus, Bulgaria, Czechia, Hungary, Poland, Republic of Moldova, Romania, Russian Federation, Slovakia, and Ukraine</t>
  </si>
  <si>
    <t>13/ - includes Guam, Kiribati, Marshall Islands, Micronesia (Federated States of), Nauru, Northern Mariana Islands, Palau, U.S. Minor Outlying Islands, United States Minor Outlying Islands, and Wake Islands</t>
  </si>
  <si>
    <t>14/ - includes Algeria, Egypt, Libya, Morocco, Sudan, Tunisia, and Western Sahara</t>
  </si>
  <si>
    <t>15/ - includes Botswana, Eswatini, Lesotho, Namibia, and South Africa</t>
  </si>
  <si>
    <t>16/ - includes all other countries not included in the geographic regions</t>
  </si>
  <si>
    <r>
      <t>Table 19. Philippine Total Trade, Exports, Imports, and Balance of Trade in Goods by Geographic Region: October 2022 and 2023</t>
    </r>
    <r>
      <rPr>
        <vertAlign val="superscript"/>
        <sz val="10"/>
        <rFont val="Arial"/>
        <family val="2"/>
      </rPr>
      <t>p</t>
    </r>
  </si>
  <si>
    <t>October 2022</t>
  </si>
  <si>
    <r>
      <t>October 2023</t>
    </r>
    <r>
      <rPr>
        <b/>
        <vertAlign val="superscript"/>
        <sz val="10"/>
        <rFont val="Arial"/>
        <family val="2"/>
      </rPr>
      <t>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</si>
</sst>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3" formatCode="_-* #,##0.00_-;\-* #,##0.00_-;_-* &quot;-&quot;??_-;_-@_-"/>
    <numFmt numFmtId="164" formatCode="[$-F400]h:mm:ss\ AM/PM"/>
    <numFmt numFmtId="165" formatCode="General_)"/>
    <numFmt numFmtId="166" formatCode="_(* #,##0.0_);_(* \(#,##0.0\);_(* &quot;-&quot;??_);_(@_)"/>
    <numFmt numFmtId="167" formatCode="_(* #,##0.00_);_(* \(#,##0.00\);_(* &quot;-&quot;??_);_(@_)"/>
    <numFmt numFmtId="168" formatCode="0.0"/>
    <numFmt numFmtId="169" formatCode="_-* #,##0.0_-;\-* #,##0.0_-;_-* &quot;-&quot;?_-;_-@_-"/>
    <numFmt numFmtId="170" formatCode="_-* #,##0.0_-;\-* #,##0.0_-;_-* &quot;-&quot;??_-;_-@_-"/>
    <numFmt numFmtId="171" formatCode="#,##0.0"/>
    <numFmt numFmtId="172" formatCode="#,###.00,,"/>
    <numFmt numFmtId="173" formatCode="#,##0.00,,"/>
    <numFmt numFmtId="174" formatCode="_(* #,##0_);_(* \(#,##0\);_(* &quot;-&quot;??_);_(@_)"/>
    <numFmt numFmtId="175" formatCode="#,###,"/>
    <numFmt numFmtId="176" formatCode="_(* #,###.00,,_);_(* \(#,###.00,,\);_(* &quot;-&quot;??_);_(@_)"/>
    <numFmt numFmtId="177" formatCode="_(* #,###.00,,_);_(* \-#,###.00,,;_(* &quot;-&quot;??_);_(@_)"/>
    <numFmt numFmtId="178" formatCode="_(* #,##0.00,,_);_(* \-#,##0.00,,;_(* &quot;-&quot;??_);_(@_)"/>
    <numFmt numFmtId="179" formatCode="_(* #,##0.00,,_);_(* \(#,##0.00,,\);_(* &quot;-&quot;??_);_(@_)"/>
    <numFmt numFmtId="180" formatCode="_*\ #,##0.00,,;_*\ \-#,##0.00,,;_*\ &quot;-&quot;??;_(@_)"/>
    <numFmt numFmtId="181" formatCode="_*\ #,##0.00,,;_(* \-#,##0.00,,;_(* &quot;-&quot;??_);_(@_)"/>
    <numFmt numFmtId="182" formatCode="_(* #,##0.00,,_);_(* \-#,##0.00,,_);_(* &quot;-&quot;??_);_(@_)"/>
  </numFmts>
  <fonts count="37" x14ac:knownFonts="1">
    <font>
      <sz val="11"/>
      <color theme="1"/>
      <name val="Calibri"/>
      <family val="2"/>
      <scheme val="minor"/>
    </font>
    <font>
      <sz val="10"/>
      <name val="Arial"/>
      <family val="2"/>
    </font>
    <font>
      <sz val="10"/>
      <name val="Arial"/>
      <family val="2"/>
    </font>
    <font>
      <sz val="10"/>
      <name val="Arial"/>
      <family val="2"/>
    </font>
    <font>
      <sz val="10"/>
      <name val="Arial"/>
      <family val="2"/>
    </font>
    <font>
      <sz val="10"/>
      <name val="Arial"/>
      <family val="2"/>
    </font>
    <font>
      <sz val="11"/>
      <color theme="1"/>
      <name val="Calibri"/>
      <family val="2"/>
      <scheme val="minor"/>
    </font>
    <font>
      <b/>
      <sz val="11"/>
      <color theme="1"/>
      <name val="Calibri"/>
      <family val="2"/>
      <scheme val="minor"/>
    </font>
    <font>
      <vertAlign val="superscript"/>
      <sz val="11"/>
      <color theme="1"/>
      <name val="Calibri"/>
      <family val="2"/>
      <scheme val="minor"/>
    </font>
    <font>
      <b/>
      <sz val="11"/>
      <color indexed="8"/>
      <name val="Times New Roman"/>
      <family val="1"/>
    </font>
    <font>
      <sz val="10"/>
      <name val="Arial"/>
      <family val="2"/>
    </font>
    <font>
      <sz val="10"/>
      <name val="Arial"/>
      <family val="2"/>
    </font>
    <font>
      <sz val="10"/>
      <name val="Arial"/>
      <family val="2"/>
    </font>
    <font>
      <sz val="10"/>
      <name val="Arial"/>
      <family val="2"/>
    </font>
    <font>
      <b/>
      <sz val="10"/>
      <name val="Arial"/>
      <family val="2"/>
    </font>
    <font>
      <sz val="11"/>
      <color theme="1"/>
      <name val="Arial"/>
      <family val="2"/>
    </font>
    <font>
      <b/>
      <sz val="10"/>
      <color theme="1"/>
      <name val="Arial"/>
      <family val="2"/>
    </font>
    <font>
      <sz val="10"/>
      <color theme="1"/>
      <name val="Arial"/>
      <family val="2"/>
    </font>
    <font>
      <sz val="10"/>
      <color indexed="8"/>
      <name val="Arial"/>
      <family val="2"/>
    </font>
    <font>
      <vertAlign val="superscript"/>
      <sz val="10"/>
      <color indexed="8"/>
      <name val="Arial"/>
      <family val="2"/>
    </font>
    <font>
      <vertAlign val="superscript"/>
      <sz val="10"/>
      <name val="Arial"/>
      <family val="2"/>
    </font>
    <font>
      <sz val="9"/>
      <name val="Arial"/>
      <family val="2"/>
    </font>
    <font>
      <sz val="9"/>
      <color theme="1"/>
      <name val="Arial"/>
      <family val="2"/>
    </font>
    <font>
      <b/>
      <sz val="8"/>
      <color indexed="8"/>
      <name val="Arial"/>
      <family val="2"/>
    </font>
    <font>
      <b/>
      <sz val="11"/>
      <color theme="1"/>
      <name val="Arial"/>
      <family val="2"/>
    </font>
    <font>
      <b/>
      <sz val="10"/>
      <color indexed="8"/>
      <name val="Arial"/>
      <family val="2"/>
    </font>
    <font>
      <b/>
      <vertAlign val="superscript"/>
      <sz val="10"/>
      <color theme="1"/>
      <name val="Arial"/>
      <family val="2"/>
    </font>
    <font>
      <b/>
      <sz val="9"/>
      <name val="Arial"/>
      <family val="2"/>
    </font>
    <font>
      <b/>
      <vertAlign val="superscript"/>
      <sz val="10"/>
      <name val="Arial"/>
      <family val="2"/>
    </font>
    <font>
      <b/>
      <i/>
      <sz val="10"/>
      <name val="Arial"/>
      <family val="2"/>
    </font>
    <font>
      <i/>
      <sz val="10"/>
      <name val="Arial"/>
      <family val="2"/>
    </font>
    <font>
      <i/>
      <sz val="9"/>
      <name val="Arial"/>
      <family val="2"/>
    </font>
    <font>
      <sz val="11"/>
      <name val="Arial"/>
      <family val="2"/>
    </font>
    <font>
      <b/>
      <i/>
      <sz val="9"/>
      <name val="Arial"/>
      <family val="2"/>
    </font>
    <font>
      <i/>
      <sz val="9"/>
      <name val="Calibri"/>
      <family val="2"/>
      <scheme val="minor"/>
    </font>
    <font>
      <i/>
      <sz val="9"/>
      <color theme="1"/>
      <name val="Arial"/>
      <family val="2"/>
    </font>
    <font>
      <i/>
      <sz val="10"/>
      <color theme="1"/>
      <name val="Arial"/>
      <family val="2"/>
    </font>
  </fonts>
  <fills count="3">
    <fill>
      <patternFill patternType="none"/>
    </fill>
    <fill>
      <patternFill patternType="gray125"/>
    </fill>
    <fill>
      <patternFill patternType="solid">
        <fgColor rgb="FFFFFF00"/>
        <bgColor indexed="64"/>
      </patternFill>
    </fill>
  </fills>
  <borders count="32">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rgb="FF000000"/>
      </left>
      <right/>
      <top style="thin">
        <color rgb="FF000000"/>
      </top>
      <bottom/>
      <diagonal/>
    </border>
    <border>
      <left style="thin">
        <color rgb="FF000000"/>
      </left>
      <right/>
      <top/>
      <bottom style="thin">
        <color rgb="FF000000"/>
      </bottom>
      <diagonal/>
    </border>
    <border>
      <left style="thin">
        <color indexed="64"/>
      </left>
      <right/>
      <top style="thin">
        <color rgb="FF000000"/>
      </top>
      <bottom/>
      <diagonal/>
    </border>
  </borders>
  <cellStyleXfs count="16">
    <xf numFmtId="0" fontId="0" fillId="0" borderId="0"/>
    <xf numFmtId="0" fontId="1" fillId="0" borderId="0"/>
    <xf numFmtId="43" fontId="2" fillId="0" borderId="0" applyFont="0" applyFill="0" applyBorder="0" applyAlignment="0" applyProtection="0"/>
    <xf numFmtId="0" fontId="2" fillId="0" borderId="0"/>
    <xf numFmtId="43" fontId="1" fillId="0" borderId="0" applyFont="0" applyFill="0" applyBorder="0" applyAlignment="0" applyProtection="0"/>
    <xf numFmtId="0" fontId="3" fillId="0" borderId="0"/>
    <xf numFmtId="0" fontId="4" fillId="0" borderId="0"/>
    <xf numFmtId="0" fontId="5" fillId="0" borderId="0"/>
    <xf numFmtId="43" fontId="6" fillId="0" borderId="0" applyFont="0" applyFill="0" applyBorder="0" applyAlignment="0" applyProtection="0"/>
    <xf numFmtId="167" fontId="1" fillId="0" borderId="0" applyFont="0" applyFill="0" applyBorder="0" applyAlignment="0" applyProtection="0"/>
    <xf numFmtId="0" fontId="10" fillId="0" borderId="0"/>
    <xf numFmtId="0" fontId="11" fillId="0" borderId="0"/>
    <xf numFmtId="0" fontId="12" fillId="0" borderId="0"/>
    <xf numFmtId="0" fontId="13" fillId="0" borderId="0"/>
    <xf numFmtId="43" fontId="1" fillId="0" borderId="0" applyFont="0" applyFill="0" applyBorder="0" applyAlignment="0" applyProtection="0"/>
    <xf numFmtId="0" fontId="1" fillId="0" borderId="0"/>
  </cellStyleXfs>
  <cellXfs count="547">
    <xf numFmtId="0" fontId="0" fillId="0" borderId="0" xfId="0"/>
    <xf numFmtId="0" fontId="7" fillId="0" borderId="0" xfId="0" applyFont="1"/>
    <xf numFmtId="0" fontId="0" fillId="0" borderId="0" xfId="0" applyAlignment="1">
      <alignment horizontal="left"/>
    </xf>
    <xf numFmtId="0" fontId="7" fillId="0" borderId="7" xfId="0" applyFont="1" applyBorder="1" applyAlignment="1">
      <alignment horizontal="center"/>
    </xf>
    <xf numFmtId="43" fontId="7" fillId="0" borderId="8" xfId="8" applyFont="1" applyBorder="1" applyAlignment="1">
      <alignment horizontal="center"/>
    </xf>
    <xf numFmtId="0" fontId="0" fillId="0" borderId="9" xfId="0" applyBorder="1"/>
    <xf numFmtId="0" fontId="0" fillId="0" borderId="10" xfId="0" applyBorder="1"/>
    <xf numFmtId="0" fontId="0" fillId="0" borderId="11" xfId="0" applyBorder="1"/>
    <xf numFmtId="0" fontId="0" fillId="2" borderId="12" xfId="0" applyFill="1" applyBorder="1"/>
    <xf numFmtId="43" fontId="7" fillId="0" borderId="0" xfId="8" applyFont="1"/>
    <xf numFmtId="0" fontId="0" fillId="0" borderId="0" xfId="0" applyAlignment="1">
      <alignment horizontal="center"/>
    </xf>
    <xf numFmtId="1" fontId="0" fillId="0" borderId="0" xfId="0" applyNumberFormat="1"/>
    <xf numFmtId="0" fontId="7" fillId="0" borderId="13" xfId="0" applyFont="1" applyBorder="1" applyAlignment="1">
      <alignment horizontal="center"/>
    </xf>
    <xf numFmtId="43" fontId="7" fillId="0" borderId="14" xfId="8" applyFont="1" applyBorder="1" applyAlignment="1">
      <alignment horizontal="center"/>
    </xf>
    <xf numFmtId="0" fontId="0" fillId="0" borderId="15" xfId="0" applyBorder="1"/>
    <xf numFmtId="1" fontId="7" fillId="0" borderId="0" xfId="0" applyNumberFormat="1" applyFont="1"/>
    <xf numFmtId="0" fontId="8" fillId="0" borderId="0" xfId="0" applyFont="1"/>
    <xf numFmtId="0" fontId="0" fillId="0" borderId="9" xfId="0" quotePrefix="1" applyBorder="1"/>
    <xf numFmtId="0" fontId="0" fillId="0" borderId="2" xfId="0" quotePrefix="1" applyBorder="1"/>
    <xf numFmtId="0" fontId="0" fillId="0" borderId="16" xfId="0" applyBorder="1"/>
    <xf numFmtId="0" fontId="0" fillId="0" borderId="17" xfId="0" applyBorder="1"/>
    <xf numFmtId="43" fontId="0" fillId="0" borderId="0" xfId="8" applyFont="1"/>
    <xf numFmtId="43" fontId="0" fillId="2" borderId="12" xfId="0" applyNumberFormat="1" applyFill="1" applyBorder="1"/>
    <xf numFmtId="0" fontId="7" fillId="0" borderId="0" xfId="0" quotePrefix="1" applyFont="1"/>
    <xf numFmtId="0" fontId="9" fillId="0" borderId="0" xfId="1" applyFont="1"/>
    <xf numFmtId="0" fontId="15" fillId="0" borderId="0" xfId="0" applyFont="1"/>
    <xf numFmtId="1" fontId="1" fillId="0" borderId="0" xfId="1" applyNumberFormat="1" applyAlignment="1">
      <alignment horizontal="center"/>
    </xf>
    <xf numFmtId="1" fontId="1" fillId="0" borderId="0" xfId="1" applyNumberFormat="1"/>
    <xf numFmtId="164" fontId="1" fillId="0" borderId="0" xfId="1" applyNumberFormat="1"/>
    <xf numFmtId="0" fontId="1" fillId="0" borderId="0" xfId="1"/>
    <xf numFmtId="166" fontId="1" fillId="0" borderId="0" xfId="1" applyNumberFormat="1"/>
    <xf numFmtId="1" fontId="14" fillId="0" borderId="0" xfId="1" applyNumberFormat="1" applyFont="1" applyAlignment="1">
      <alignment horizontal="center"/>
    </xf>
    <xf numFmtId="1" fontId="14" fillId="0" borderId="0" xfId="1" quotePrefix="1" applyNumberFormat="1" applyFont="1" applyAlignment="1">
      <alignment horizontal="center"/>
    </xf>
    <xf numFmtId="43" fontId="17" fillId="0" borderId="0" xfId="8" applyFont="1"/>
    <xf numFmtId="166" fontId="15" fillId="0" borderId="0" xfId="0" applyNumberFormat="1" applyFont="1"/>
    <xf numFmtId="0" fontId="18" fillId="0" borderId="20" xfId="1" applyFont="1" applyBorder="1"/>
    <xf numFmtId="168" fontId="15" fillId="0" borderId="0" xfId="0" applyNumberFormat="1" applyFont="1"/>
    <xf numFmtId="0" fontId="17" fillId="0" borderId="0" xfId="0" applyFont="1"/>
    <xf numFmtId="0" fontId="15" fillId="0" borderId="4" xfId="0" applyFont="1" applyBorder="1"/>
    <xf numFmtId="1" fontId="1" fillId="0" borderId="0" xfId="1" applyNumberFormat="1" applyAlignment="1">
      <alignment horizontal="left"/>
    </xf>
    <xf numFmtId="0" fontId="1" fillId="0" borderId="0" xfId="1" applyAlignment="1">
      <alignment horizontal="center"/>
    </xf>
    <xf numFmtId="165" fontId="1" fillId="0" borderId="0" xfId="1" applyNumberFormat="1" applyAlignment="1">
      <alignment horizontal="left"/>
    </xf>
    <xf numFmtId="1" fontId="21" fillId="0" borderId="0" xfId="1" applyNumberFormat="1" applyFont="1" applyAlignment="1">
      <alignment horizontal="left" vertical="top"/>
    </xf>
    <xf numFmtId="164" fontId="21" fillId="0" borderId="0" xfId="1" applyNumberFormat="1" applyFont="1" applyAlignment="1">
      <alignment horizontal="left" vertical="top"/>
    </xf>
    <xf numFmtId="0" fontId="21" fillId="0" borderId="0" xfId="1" applyFont="1" applyAlignment="1">
      <alignment horizontal="left" vertical="top"/>
    </xf>
    <xf numFmtId="166" fontId="21" fillId="0" borderId="0" xfId="1" applyNumberFormat="1" applyFont="1" applyAlignment="1">
      <alignment horizontal="left" vertical="top"/>
    </xf>
    <xf numFmtId="0" fontId="22" fillId="0" borderId="0" xfId="0" applyFont="1" applyAlignment="1">
      <alignment horizontal="left" vertical="top"/>
    </xf>
    <xf numFmtId="167" fontId="23" fillId="0" borderId="2" xfId="9" quotePrefix="1" applyFont="1" applyBorder="1" applyAlignment="1">
      <alignment horizontal="center"/>
    </xf>
    <xf numFmtId="166" fontId="23" fillId="0" borderId="2" xfId="9" quotePrefix="1" applyNumberFormat="1" applyFont="1" applyBorder="1" applyAlignment="1">
      <alignment horizontal="center"/>
    </xf>
    <xf numFmtId="166" fontId="23" fillId="0" borderId="3" xfId="9" quotePrefix="1" applyNumberFormat="1" applyFont="1" applyBorder="1" applyAlignment="1">
      <alignment horizontal="center"/>
    </xf>
    <xf numFmtId="0" fontId="18" fillId="0" borderId="0" xfId="1" applyFont="1"/>
    <xf numFmtId="168" fontId="14" fillId="0" borderId="2" xfId="1" quotePrefix="1" applyNumberFormat="1" applyFont="1" applyBorder="1" applyAlignment="1">
      <alignment horizontal="center" vertical="center" wrapText="1"/>
    </xf>
    <xf numFmtId="43" fontId="14" fillId="0" borderId="0" xfId="8" applyFont="1" applyAlignment="1"/>
    <xf numFmtId="43" fontId="16" fillId="0" borderId="0" xfId="8" applyFont="1" applyAlignment="1"/>
    <xf numFmtId="167" fontId="14" fillId="0" borderId="0" xfId="9" applyFont="1" applyAlignment="1"/>
    <xf numFmtId="2" fontId="14" fillId="0" borderId="0" xfId="9" applyNumberFormat="1" applyFont="1" applyAlignment="1"/>
    <xf numFmtId="43" fontId="14" fillId="0" borderId="0" xfId="8" quotePrefix="1" applyFont="1"/>
    <xf numFmtId="164" fontId="14" fillId="0" borderId="2" xfId="1" quotePrefix="1" applyNumberFormat="1" applyFont="1" applyBorder="1" applyAlignment="1">
      <alignment horizontal="center" vertical="center"/>
    </xf>
    <xf numFmtId="166" fontId="14" fillId="0" borderId="2" xfId="9" applyNumberFormat="1" applyFont="1" applyBorder="1" applyAlignment="1">
      <alignment horizontal="center" vertical="center"/>
    </xf>
    <xf numFmtId="166" fontId="14" fillId="0" borderId="3" xfId="9" applyNumberFormat="1" applyFont="1" applyBorder="1" applyAlignment="1">
      <alignment horizontal="center" vertical="center"/>
    </xf>
    <xf numFmtId="167" fontId="23" fillId="0" borderId="2" xfId="9" quotePrefix="1" applyFont="1" applyBorder="1" applyAlignment="1">
      <alignment horizontal="center" vertical="center"/>
    </xf>
    <xf numFmtId="166" fontId="23" fillId="0" borderId="2" xfId="9" quotePrefix="1" applyNumberFormat="1" applyFont="1" applyBorder="1" applyAlignment="1">
      <alignment horizontal="center" vertical="center"/>
    </xf>
    <xf numFmtId="166" fontId="23" fillId="0" borderId="3" xfId="9" quotePrefix="1" applyNumberFormat="1" applyFont="1" applyBorder="1" applyAlignment="1">
      <alignment horizontal="center" vertical="center"/>
    </xf>
    <xf numFmtId="169" fontId="15" fillId="0" borderId="0" xfId="0" applyNumberFormat="1" applyFont="1"/>
    <xf numFmtId="0" fontId="15" fillId="0" borderId="0" xfId="0" applyFont="1" applyAlignment="1">
      <alignment horizontal="left"/>
    </xf>
    <xf numFmtId="43" fontId="14" fillId="0" borderId="0" xfId="8" applyFont="1" applyAlignment="1">
      <alignment horizontal="right"/>
    </xf>
    <xf numFmtId="43" fontId="14" fillId="0" borderId="0" xfId="8" applyFont="1" applyAlignment="1">
      <alignment horizontal="center"/>
    </xf>
    <xf numFmtId="43" fontId="15" fillId="0" borderId="0" xfId="8" applyFont="1"/>
    <xf numFmtId="1" fontId="1" fillId="0" borderId="20" xfId="1" quotePrefix="1" applyNumberFormat="1" applyBorder="1" applyAlignment="1">
      <alignment horizontal="left"/>
    </xf>
    <xf numFmtId="1" fontId="1" fillId="0" borderId="0" xfId="1" quotePrefix="1" applyNumberFormat="1" applyAlignment="1">
      <alignment horizontal="left"/>
    </xf>
    <xf numFmtId="1" fontId="1" fillId="0" borderId="20" xfId="1" applyNumberFormat="1" applyBorder="1"/>
    <xf numFmtId="167" fontId="1" fillId="0" borderId="0" xfId="1" applyNumberFormat="1"/>
    <xf numFmtId="0" fontId="24" fillId="0" borderId="0" xfId="0" applyFont="1"/>
    <xf numFmtId="0" fontId="14" fillId="0" borderId="2" xfId="1" quotePrefix="1" applyFont="1" applyBorder="1" applyAlignment="1">
      <alignment horizontal="center" vertical="center" wrapText="1"/>
    </xf>
    <xf numFmtId="0" fontId="14" fillId="0" borderId="2" xfId="1" quotePrefix="1" applyFont="1" applyBorder="1" applyAlignment="1">
      <alignment horizontal="center" vertical="center"/>
    </xf>
    <xf numFmtId="43" fontId="14" fillId="0" borderId="0" xfId="8" quotePrefix="1" applyFont="1" applyAlignment="1">
      <alignment horizontal="center"/>
    </xf>
    <xf numFmtId="1" fontId="1" fillId="0" borderId="0" xfId="1" quotePrefix="1" applyNumberFormat="1" applyAlignment="1">
      <alignment wrapText="1"/>
    </xf>
    <xf numFmtId="1" fontId="22" fillId="0" borderId="0" xfId="1" applyNumberFormat="1" applyFont="1" applyAlignment="1">
      <alignment horizontal="left" vertical="top"/>
    </xf>
    <xf numFmtId="164" fontId="22" fillId="0" borderId="0" xfId="1" applyNumberFormat="1" applyFont="1" applyAlignment="1">
      <alignment horizontal="left" vertical="top"/>
    </xf>
    <xf numFmtId="0" fontId="22" fillId="0" borderId="0" xfId="1" applyFont="1" applyAlignment="1">
      <alignment horizontal="left" vertical="top"/>
    </xf>
    <xf numFmtId="166" fontId="22" fillId="0" borderId="0" xfId="1" applyNumberFormat="1" applyFont="1" applyAlignment="1">
      <alignment horizontal="left" vertical="top"/>
    </xf>
    <xf numFmtId="43" fontId="15" fillId="0" borderId="0" xfId="8" applyFont="1" applyBorder="1"/>
    <xf numFmtId="43" fontId="17" fillId="0" borderId="0" xfId="8" applyFont="1" applyBorder="1"/>
    <xf numFmtId="170" fontId="15" fillId="0" borderId="0" xfId="8" applyNumberFormat="1" applyFont="1"/>
    <xf numFmtId="164" fontId="1" fillId="0" borderId="0" xfId="1" quotePrefix="1" applyNumberFormat="1"/>
    <xf numFmtId="0" fontId="25" fillId="0" borderId="0" xfId="1" applyFont="1" applyAlignment="1">
      <alignment horizontal="centerContinuous"/>
    </xf>
    <xf numFmtId="167" fontId="25" fillId="0" borderId="0" xfId="9" applyFont="1" applyAlignment="1">
      <alignment horizontal="centerContinuous"/>
    </xf>
    <xf numFmtId="0" fontId="18" fillId="0" borderId="0" xfId="1" applyFont="1" applyAlignment="1">
      <alignment horizontal="centerContinuous"/>
    </xf>
    <xf numFmtId="0" fontId="16" fillId="0" borderId="2" xfId="8" applyNumberFormat="1" applyFont="1" applyBorder="1" applyAlignment="1">
      <alignment horizontal="center" vertical="center"/>
    </xf>
    <xf numFmtId="0" fontId="18" fillId="0" borderId="0" xfId="1" applyFont="1" applyAlignment="1">
      <alignment horizontal="center"/>
    </xf>
    <xf numFmtId="167" fontId="18" fillId="0" borderId="0" xfId="9" applyFont="1" applyAlignment="1">
      <alignment horizontal="centerContinuous"/>
    </xf>
    <xf numFmtId="0" fontId="17" fillId="0" borderId="20" xfId="0" applyFont="1" applyBorder="1"/>
    <xf numFmtId="167" fontId="17" fillId="0" borderId="20" xfId="0" applyNumberFormat="1" applyFont="1" applyBorder="1"/>
    <xf numFmtId="167" fontId="17" fillId="0" borderId="21" xfId="0" applyNumberFormat="1" applyFont="1" applyBorder="1"/>
    <xf numFmtId="0" fontId="17" fillId="0" borderId="4" xfId="0" applyFont="1" applyBorder="1"/>
    <xf numFmtId="0" fontId="17" fillId="0" borderId="23" xfId="0" applyFont="1" applyBorder="1"/>
    <xf numFmtId="0" fontId="17" fillId="0" borderId="24" xfId="0" applyFont="1" applyBorder="1"/>
    <xf numFmtId="0" fontId="17" fillId="0" borderId="25" xfId="0" applyFont="1" applyBorder="1"/>
    <xf numFmtId="0" fontId="16" fillId="0" borderId="18" xfId="8" applyNumberFormat="1" applyFont="1" applyBorder="1" applyAlignment="1">
      <alignment horizontal="center" vertical="center"/>
    </xf>
    <xf numFmtId="0" fontId="16" fillId="0" borderId="19" xfId="8" applyNumberFormat="1" applyFont="1" applyBorder="1" applyAlignment="1">
      <alignment horizontal="center" vertical="center"/>
    </xf>
    <xf numFmtId="0" fontId="16" fillId="0" borderId="20" xfId="0" applyFont="1" applyBorder="1" applyAlignment="1">
      <alignment horizontal="center"/>
    </xf>
    <xf numFmtId="0" fontId="16" fillId="0" borderId="0" xfId="0" applyFont="1" applyAlignment="1">
      <alignment horizontal="center"/>
    </xf>
    <xf numFmtId="0" fontId="16" fillId="0" borderId="0" xfId="8" applyNumberFormat="1" applyFont="1" applyBorder="1" applyAlignment="1">
      <alignment horizontal="center" vertical="center"/>
    </xf>
    <xf numFmtId="0" fontId="16" fillId="0" borderId="2" xfId="0" applyFont="1" applyBorder="1" applyAlignment="1">
      <alignment horizontal="center" vertical="center"/>
    </xf>
    <xf numFmtId="0" fontId="16" fillId="0" borderId="0" xfId="0" applyFont="1" applyAlignment="1">
      <alignment horizontal="center" vertical="center"/>
    </xf>
    <xf numFmtId="49" fontId="22" fillId="0" borderId="0" xfId="1" applyNumberFormat="1" applyFont="1" applyAlignment="1">
      <alignment horizontal="left" vertical="top"/>
    </xf>
    <xf numFmtId="49" fontId="1" fillId="0" borderId="0" xfId="1" applyNumberFormat="1" applyAlignment="1">
      <alignment horizontal="left"/>
    </xf>
    <xf numFmtId="49" fontId="1" fillId="0" borderId="0" xfId="1" applyNumberFormat="1"/>
    <xf numFmtId="49" fontId="22" fillId="0" borderId="0" xfId="0" applyNumberFormat="1" applyFont="1" applyAlignment="1">
      <alignment horizontal="left" vertical="top"/>
    </xf>
    <xf numFmtId="4" fontId="17" fillId="0" borderId="22" xfId="0" applyNumberFormat="1" applyFont="1" applyBorder="1"/>
    <xf numFmtId="171" fontId="17" fillId="0" borderId="0" xfId="8" applyNumberFormat="1" applyFont="1"/>
    <xf numFmtId="171" fontId="16" fillId="0" borderId="0" xfId="8" applyNumberFormat="1" applyFont="1"/>
    <xf numFmtId="171" fontId="15" fillId="0" borderId="0" xfId="0" applyNumberFormat="1" applyFont="1"/>
    <xf numFmtId="0" fontId="21" fillId="0" borderId="0" xfId="1" applyFont="1" applyAlignment="1">
      <alignment horizontal="left"/>
    </xf>
    <xf numFmtId="0" fontId="1" fillId="0" borderId="27" xfId="1" applyBorder="1" applyAlignment="1">
      <alignment horizontal="center" vertical="center" wrapText="1"/>
    </xf>
    <xf numFmtId="0" fontId="21" fillId="0" borderId="0" xfId="1" applyFont="1"/>
    <xf numFmtId="0" fontId="1" fillId="0" borderId="0" xfId="1" applyAlignment="1">
      <alignment horizontal="centerContinuous"/>
    </xf>
    <xf numFmtId="0" fontId="14" fillId="0" borderId="2" xfId="1" applyFont="1" applyBorder="1" applyAlignment="1">
      <alignment horizontal="center" vertical="center"/>
    </xf>
    <xf numFmtId="0" fontId="14" fillId="0" borderId="3" xfId="1" applyFont="1" applyBorder="1" applyAlignment="1">
      <alignment horizontal="center" vertical="center"/>
    </xf>
    <xf numFmtId="174" fontId="1" fillId="0" borderId="0" xfId="4" applyNumberFormat="1" applyFont="1"/>
    <xf numFmtId="0" fontId="21" fillId="0" borderId="0" xfId="1" quotePrefix="1" applyFont="1" applyAlignment="1">
      <alignment horizontal="left"/>
    </xf>
    <xf numFmtId="43" fontId="1" fillId="0" borderId="0" xfId="4" applyFont="1"/>
    <xf numFmtId="176" fontId="1" fillId="0" borderId="0" xfId="1" applyNumberFormat="1"/>
    <xf numFmtId="0" fontId="1" fillId="0" borderId="28" xfId="1" applyBorder="1" applyAlignment="1">
      <alignment horizontal="center" vertical="center" wrapText="1"/>
    </xf>
    <xf numFmtId="43" fontId="18" fillId="0" borderId="0" xfId="1" applyNumberFormat="1" applyFont="1"/>
    <xf numFmtId="0" fontId="18" fillId="0" borderId="4" xfId="1" applyFont="1" applyBorder="1" applyAlignment="1">
      <alignment horizontal="center"/>
    </xf>
    <xf numFmtId="1" fontId="1" fillId="0" borderId="23" xfId="1" quotePrefix="1" applyNumberFormat="1" applyBorder="1" applyAlignment="1">
      <alignment horizontal="left"/>
    </xf>
    <xf numFmtId="172" fontId="18" fillId="0" borderId="24" xfId="4" applyNumberFormat="1" applyFont="1" applyFill="1" applyBorder="1" applyProtection="1"/>
    <xf numFmtId="172" fontId="18" fillId="0" borderId="24" xfId="4" applyNumberFormat="1" applyFont="1" applyFill="1" applyBorder="1"/>
    <xf numFmtId="176" fontId="18" fillId="0" borderId="25" xfId="1" applyNumberFormat="1" applyFont="1" applyBorder="1"/>
    <xf numFmtId="172" fontId="18" fillId="0" borderId="0" xfId="4" applyNumberFormat="1" applyFont="1" applyFill="1" applyBorder="1" applyProtection="1"/>
    <xf numFmtId="172" fontId="18" fillId="0" borderId="0" xfId="4" applyNumberFormat="1" applyFont="1" applyFill="1" applyBorder="1"/>
    <xf numFmtId="176" fontId="18" fillId="0" borderId="0" xfId="1" applyNumberFormat="1" applyFont="1"/>
    <xf numFmtId="0" fontId="18" fillId="0" borderId="0" xfId="1" applyFont="1" applyAlignment="1">
      <alignment horizontal="left"/>
    </xf>
    <xf numFmtId="43" fontId="18" fillId="0" borderId="0" xfId="4" applyFont="1" applyFill="1" applyBorder="1" applyProtection="1"/>
    <xf numFmtId="43" fontId="18" fillId="0" borderId="0" xfId="4" applyFont="1" applyFill="1" applyBorder="1"/>
    <xf numFmtId="0" fontId="1" fillId="0" borderId="0" xfId="1" applyAlignment="1">
      <alignment horizontal="left" vertical="top" wrapText="1"/>
    </xf>
    <xf numFmtId="43" fontId="18" fillId="0" borderId="0" xfId="4" applyFont="1" applyBorder="1"/>
    <xf numFmtId="0" fontId="1" fillId="0" borderId="0" xfId="1" applyAlignment="1">
      <alignment horizontal="left"/>
    </xf>
    <xf numFmtId="173" fontId="18" fillId="0" borderId="24" xfId="4" applyNumberFormat="1" applyFont="1" applyFill="1" applyBorder="1" applyProtection="1"/>
    <xf numFmtId="173" fontId="18" fillId="0" borderId="24" xfId="4" applyNumberFormat="1" applyFont="1" applyFill="1" applyBorder="1"/>
    <xf numFmtId="0" fontId="14" fillId="0" borderId="0" xfId="1" applyFont="1" applyAlignment="1">
      <alignment horizontal="center"/>
    </xf>
    <xf numFmtId="172" fontId="1" fillId="0" borderId="0" xfId="4" applyNumberFormat="1" applyFont="1" applyBorder="1"/>
    <xf numFmtId="43" fontId="1" fillId="0" borderId="0" xfId="1" applyNumberFormat="1"/>
    <xf numFmtId="1" fontId="1" fillId="0" borderId="4" xfId="1" applyNumberFormat="1" applyBorder="1" applyAlignment="1">
      <alignment horizontal="center"/>
    </xf>
    <xf numFmtId="1" fontId="1" fillId="0" borderId="4" xfId="1" applyNumberFormat="1" applyBorder="1"/>
    <xf numFmtId="164" fontId="1" fillId="0" borderId="4" xfId="1" applyNumberFormat="1" applyBorder="1"/>
    <xf numFmtId="0" fontId="1" fillId="0" borderId="4" xfId="1" applyBorder="1"/>
    <xf numFmtId="166" fontId="1" fillId="0" borderId="4" xfId="1" applyNumberFormat="1" applyBorder="1"/>
    <xf numFmtId="1" fontId="1" fillId="0" borderId="0" xfId="1" applyNumberFormat="1" applyAlignment="1">
      <alignment horizontal="center" vertical="center"/>
    </xf>
    <xf numFmtId="166" fontId="1" fillId="0" borderId="0" xfId="4" applyNumberFormat="1" applyFont="1" applyAlignment="1">
      <alignment horizontal="centerContinuous"/>
    </xf>
    <xf numFmtId="166" fontId="14" fillId="0" borderId="2" xfId="1" applyNumberFormat="1" applyFont="1" applyBorder="1" applyAlignment="1">
      <alignment horizontal="center" vertical="center"/>
    </xf>
    <xf numFmtId="166" fontId="14" fillId="0" borderId="3" xfId="1" quotePrefix="1" applyNumberFormat="1" applyFont="1" applyBorder="1" applyAlignment="1">
      <alignment horizontal="center" vertical="center"/>
    </xf>
    <xf numFmtId="166" fontId="14" fillId="0" borderId="0" xfId="1" applyNumberFormat="1" applyFont="1"/>
    <xf numFmtId="0" fontId="14" fillId="0" borderId="0" xfId="1" applyFont="1"/>
    <xf numFmtId="172" fontId="1" fillId="0" borderId="0" xfId="1" applyNumberFormat="1"/>
    <xf numFmtId="43" fontId="14" fillId="0" borderId="0" xfId="4" applyFont="1"/>
    <xf numFmtId="0" fontId="1" fillId="0" borderId="4" xfId="1" applyBorder="1" applyAlignment="1">
      <alignment horizontal="center"/>
    </xf>
    <xf numFmtId="172" fontId="1" fillId="0" borderId="4" xfId="4" applyNumberFormat="1" applyFont="1" applyBorder="1"/>
    <xf numFmtId="172" fontId="1" fillId="0" borderId="4" xfId="1" applyNumberFormat="1" applyBorder="1"/>
    <xf numFmtId="166" fontId="1" fillId="0" borderId="4" xfId="4" applyNumberFormat="1" applyFont="1" applyBorder="1"/>
    <xf numFmtId="40" fontId="1" fillId="0" borderId="0" xfId="1" applyNumberFormat="1"/>
    <xf numFmtId="166" fontId="1" fillId="0" borderId="0" xfId="4" applyNumberFormat="1" applyFont="1"/>
    <xf numFmtId="1" fontId="1" fillId="0" borderId="0" xfId="1" quotePrefix="1" applyNumberFormat="1"/>
    <xf numFmtId="0" fontId="14" fillId="0" borderId="0" xfId="1" applyFont="1" applyAlignment="1">
      <alignment horizontal="centerContinuous"/>
    </xf>
    <xf numFmtId="175" fontId="14" fillId="0" borderId="0" xfId="1" applyNumberFormat="1" applyFont="1" applyAlignment="1">
      <alignment horizontal="centerContinuous"/>
    </xf>
    <xf numFmtId="0" fontId="30" fillId="0" borderId="0" xfId="1" applyFont="1"/>
    <xf numFmtId="43" fontId="1" fillId="0" borderId="27" xfId="4" applyFont="1" applyFill="1" applyBorder="1" applyAlignment="1"/>
    <xf numFmtId="175" fontId="1" fillId="0" borderId="27" xfId="4" quotePrefix="1" applyNumberFormat="1" applyFont="1" applyFill="1" applyBorder="1" applyAlignment="1"/>
    <xf numFmtId="166" fontId="1" fillId="0" borderId="27" xfId="4" applyNumberFormat="1" applyFont="1" applyFill="1" applyBorder="1" applyAlignment="1"/>
    <xf numFmtId="0" fontId="14" fillId="0" borderId="0" xfId="1" applyFont="1" applyAlignment="1">
      <alignment horizontal="left"/>
    </xf>
    <xf numFmtId="0" fontId="1" fillId="0" borderId="0" xfId="1" applyAlignment="1">
      <alignment wrapText="1"/>
    </xf>
    <xf numFmtId="0" fontId="1" fillId="0" borderId="0" xfId="1" quotePrefix="1" applyAlignment="1">
      <alignment horizontal="left" wrapText="1"/>
    </xf>
    <xf numFmtId="0" fontId="1" fillId="0" borderId="0" xfId="1" quotePrefix="1" applyAlignment="1">
      <alignment vertical="top" wrapText="1"/>
    </xf>
    <xf numFmtId="0" fontId="14" fillId="0" borderId="0" xfId="1" quotePrefix="1" applyFont="1" applyAlignment="1">
      <alignment horizontal="left"/>
    </xf>
    <xf numFmtId="175" fontId="1" fillId="0" borderId="0" xfId="1" applyNumberFormat="1"/>
    <xf numFmtId="175" fontId="1" fillId="0" borderId="0" xfId="4" applyNumberFormat="1" applyFont="1"/>
    <xf numFmtId="0" fontId="1" fillId="0" borderId="27" xfId="1" applyBorder="1"/>
    <xf numFmtId="43" fontId="1" fillId="0" borderId="0" xfId="4" applyFont="1" applyFill="1" applyBorder="1"/>
    <xf numFmtId="166" fontId="1" fillId="0" borderId="0" xfId="1" applyNumberFormat="1" applyAlignment="1">
      <alignment horizontal="centerContinuous"/>
    </xf>
    <xf numFmtId="1" fontId="29" fillId="0" borderId="0" xfId="1" applyNumberFormat="1" applyFont="1" applyAlignment="1">
      <alignment horizontal="centerContinuous"/>
    </xf>
    <xf numFmtId="1" fontId="29" fillId="0" borderId="0" xfId="1" quotePrefix="1" applyNumberFormat="1" applyFont="1" applyAlignment="1">
      <alignment horizontal="centerContinuous"/>
    </xf>
    <xf numFmtId="1" fontId="1" fillId="0" borderId="0" xfId="1" applyNumberFormat="1" applyAlignment="1">
      <alignment vertical="top"/>
    </xf>
    <xf numFmtId="0" fontId="1" fillId="0" borderId="0" xfId="1" applyAlignment="1">
      <alignment vertical="top" wrapText="1"/>
    </xf>
    <xf numFmtId="0" fontId="1" fillId="0" borderId="0" xfId="1" applyAlignment="1">
      <alignment horizontal="center" vertical="center" wrapText="1"/>
    </xf>
    <xf numFmtId="166" fontId="14" fillId="0" borderId="0" xfId="4" applyNumberFormat="1" applyFont="1"/>
    <xf numFmtId="0" fontId="1" fillId="0" borderId="0" xfId="1" quotePrefix="1" applyAlignment="1">
      <alignment horizontal="left" vertical="top" wrapText="1"/>
    </xf>
    <xf numFmtId="0" fontId="1" fillId="0" borderId="0" xfId="1" quotePrefix="1" applyAlignment="1">
      <alignment horizontal="left" vertical="top"/>
    </xf>
    <xf numFmtId="1" fontId="1" fillId="0" borderId="0" xfId="1" applyNumberFormat="1" applyAlignment="1">
      <alignment horizontal="center" vertical="top"/>
    </xf>
    <xf numFmtId="1" fontId="1" fillId="0" borderId="4" xfId="1" applyNumberFormat="1" applyBorder="1" applyAlignment="1">
      <alignment horizontal="center" vertical="top"/>
    </xf>
    <xf numFmtId="0" fontId="1" fillId="0" borderId="4" xfId="1" applyBorder="1" applyAlignment="1">
      <alignment horizontal="left" vertical="top" wrapText="1"/>
    </xf>
    <xf numFmtId="0" fontId="31" fillId="0" borderId="0" xfId="1" applyFont="1"/>
    <xf numFmtId="0" fontId="27" fillId="0" borderId="0" xfId="1" applyFont="1"/>
    <xf numFmtId="1" fontId="21" fillId="0" borderId="0" xfId="1" applyNumberFormat="1" applyFont="1" applyAlignment="1">
      <alignment horizontal="left"/>
    </xf>
    <xf numFmtId="172" fontId="21" fillId="0" borderId="0" xfId="1" applyNumberFormat="1" applyFont="1"/>
    <xf numFmtId="172" fontId="27" fillId="0" borderId="0" xfId="1" applyNumberFormat="1" applyFont="1"/>
    <xf numFmtId="43" fontId="1" fillId="0" borderId="4" xfId="1" applyNumberFormat="1" applyBorder="1"/>
    <xf numFmtId="0" fontId="14" fillId="0" borderId="0" xfId="1" quotePrefix="1" applyFont="1" applyAlignment="1">
      <alignment horizontal="centerContinuous"/>
    </xf>
    <xf numFmtId="0" fontId="14" fillId="0" borderId="4" xfId="1" applyFont="1" applyBorder="1"/>
    <xf numFmtId="175" fontId="14" fillId="0" borderId="4" xfId="1" applyNumberFormat="1" applyFont="1" applyBorder="1"/>
    <xf numFmtId="166" fontId="14" fillId="0" borderId="4" xfId="4" applyNumberFormat="1" applyFont="1" applyBorder="1"/>
    <xf numFmtId="175" fontId="14" fillId="0" borderId="27" xfId="1" quotePrefix="1" applyNumberFormat="1" applyFont="1" applyBorder="1" applyAlignment="1">
      <alignment horizontal="center"/>
    </xf>
    <xf numFmtId="3" fontId="14" fillId="0" borderId="27" xfId="1" quotePrefix="1" applyNumberFormat="1" applyFont="1" applyBorder="1" applyAlignment="1">
      <alignment horizontal="center"/>
    </xf>
    <xf numFmtId="175" fontId="14" fillId="0" borderId="27" xfId="4" quotePrefix="1" applyNumberFormat="1" applyFont="1" applyBorder="1" applyAlignment="1">
      <alignment horizontal="center"/>
    </xf>
    <xf numFmtId="166" fontId="14" fillId="0" borderId="27" xfId="4" applyNumberFormat="1" applyFont="1" applyBorder="1" applyAlignment="1">
      <alignment horizontal="centerContinuous"/>
    </xf>
    <xf numFmtId="43" fontId="14" fillId="0" borderId="4" xfId="4" applyFont="1" applyBorder="1" applyAlignment="1">
      <alignment horizontal="centerContinuous"/>
    </xf>
    <xf numFmtId="1" fontId="21" fillId="0" borderId="0" xfId="1" quotePrefix="1" applyNumberFormat="1" applyFont="1" applyAlignment="1">
      <alignment horizontal="left"/>
    </xf>
    <xf numFmtId="43" fontId="18" fillId="0" borderId="18" xfId="4" quotePrefix="1" applyFont="1" applyFill="1" applyBorder="1" applyAlignment="1" applyProtection="1">
      <alignment horizontal="center"/>
    </xf>
    <xf numFmtId="176" fontId="18" fillId="0" borderId="19" xfId="4" quotePrefix="1" applyNumberFormat="1" applyFont="1" applyFill="1" applyBorder="1" applyAlignment="1" applyProtection="1">
      <alignment horizontal="center"/>
    </xf>
    <xf numFmtId="43" fontId="18" fillId="0" borderId="27" xfId="4" quotePrefix="1" applyFont="1" applyFill="1" applyBorder="1" applyAlignment="1" applyProtection="1">
      <alignment horizontal="center"/>
    </xf>
    <xf numFmtId="166" fontId="18" fillId="0" borderId="27" xfId="4" quotePrefix="1" applyNumberFormat="1" applyFont="1" applyFill="1" applyBorder="1" applyAlignment="1" applyProtection="1">
      <alignment horizontal="center"/>
    </xf>
    <xf numFmtId="43" fontId="18" fillId="0" borderId="0" xfId="4" quotePrefix="1" applyFont="1" applyFill="1" applyBorder="1" applyAlignment="1" applyProtection="1">
      <alignment horizontal="center"/>
    </xf>
    <xf numFmtId="166" fontId="18" fillId="0" borderId="0" xfId="4" quotePrefix="1" applyNumberFormat="1" applyFont="1" applyFill="1" applyBorder="1" applyAlignment="1" applyProtection="1">
      <alignment horizontal="center"/>
    </xf>
    <xf numFmtId="0" fontId="14" fillId="0" borderId="0" xfId="1" applyFont="1" applyAlignment="1">
      <alignment horizontal="center" wrapText="1"/>
    </xf>
    <xf numFmtId="173" fontId="14" fillId="0" borderId="0" xfId="4" applyNumberFormat="1" applyFont="1" applyBorder="1" applyAlignment="1">
      <alignment horizontal="right"/>
    </xf>
    <xf numFmtId="1" fontId="1" fillId="0" borderId="0" xfId="1" applyNumberFormat="1" applyAlignment="1">
      <alignment wrapText="1"/>
    </xf>
    <xf numFmtId="1" fontId="1" fillId="0" borderId="0" xfId="1" applyNumberFormat="1" applyAlignment="1">
      <alignment horizontal="center" vertical="top" wrapText="1"/>
    </xf>
    <xf numFmtId="43" fontId="1" fillId="0" borderId="0" xfId="4" applyFont="1" applyBorder="1" applyAlignment="1">
      <alignment horizontal="right"/>
    </xf>
    <xf numFmtId="4" fontId="1" fillId="0" borderId="0" xfId="1" quotePrefix="1" applyNumberFormat="1" applyAlignment="1">
      <alignment horizontal="left" wrapText="1"/>
    </xf>
    <xf numFmtId="1" fontId="1" fillId="0" borderId="4" xfId="1" applyNumberFormat="1" applyBorder="1" applyAlignment="1">
      <alignment wrapText="1"/>
    </xf>
    <xf numFmtId="173" fontId="1" fillId="0" borderId="4" xfId="1" applyNumberFormat="1" applyBorder="1"/>
    <xf numFmtId="172" fontId="14" fillId="0" borderId="0" xfId="1" applyNumberFormat="1" applyFont="1"/>
    <xf numFmtId="1" fontId="1" fillId="0" borderId="4" xfId="1" applyNumberFormat="1" applyBorder="1" applyAlignment="1">
      <alignment horizontal="center" vertical="top" wrapText="1"/>
    </xf>
    <xf numFmtId="0" fontId="1" fillId="0" borderId="4" xfId="1" quotePrefix="1" applyBorder="1" applyAlignment="1">
      <alignment horizontal="left" vertical="top" wrapText="1"/>
    </xf>
    <xf numFmtId="174" fontId="1" fillId="0" borderId="4" xfId="4" applyNumberFormat="1" applyFont="1" applyBorder="1"/>
    <xf numFmtId="174" fontId="1" fillId="0" borderId="4" xfId="4" applyNumberFormat="1" applyFont="1" applyBorder="1" applyAlignment="1">
      <alignment horizontal="right"/>
    </xf>
    <xf numFmtId="43" fontId="1" fillId="0" borderId="0" xfId="4" applyFont="1" applyBorder="1" applyAlignment="1">
      <alignment horizontal="center"/>
    </xf>
    <xf numFmtId="43" fontId="1" fillId="0" borderId="0" xfId="4" applyFont="1" applyBorder="1"/>
    <xf numFmtId="173" fontId="1" fillId="0" borderId="4" xfId="4" applyNumberFormat="1" applyFont="1" applyBorder="1"/>
    <xf numFmtId="43" fontId="1" fillId="0" borderId="4" xfId="4" applyFont="1" applyBorder="1" applyAlignment="1">
      <alignment horizontal="right"/>
    </xf>
    <xf numFmtId="166" fontId="1" fillId="0" borderId="4" xfId="4" applyNumberFormat="1" applyFont="1" applyBorder="1" applyAlignment="1">
      <alignment horizontal="center"/>
    </xf>
    <xf numFmtId="173" fontId="1" fillId="0" borderId="0" xfId="4" applyNumberFormat="1" applyFont="1" applyBorder="1"/>
    <xf numFmtId="166" fontId="1" fillId="0" borderId="0" xfId="4" applyNumberFormat="1" applyFont="1" applyBorder="1" applyAlignment="1">
      <alignment horizontal="center"/>
    </xf>
    <xf numFmtId="1" fontId="1" fillId="0" borderId="0" xfId="1" applyNumberFormat="1" applyAlignment="1">
      <alignment horizontal="left" wrapText="1"/>
    </xf>
    <xf numFmtId="43" fontId="14" fillId="0" borderId="2" xfId="14" quotePrefix="1" applyFont="1" applyFill="1" applyBorder="1" applyAlignment="1" applyProtection="1">
      <alignment horizontal="center"/>
    </xf>
    <xf numFmtId="43" fontId="14" fillId="0" borderId="3" xfId="14" quotePrefix="1" applyFont="1" applyFill="1" applyBorder="1" applyAlignment="1" applyProtection="1">
      <alignment horizontal="center"/>
    </xf>
    <xf numFmtId="0" fontId="14" fillId="0" borderId="0" xfId="1" applyFont="1" applyAlignment="1">
      <alignment horizontal="center" vertical="center" wrapText="1"/>
    </xf>
    <xf numFmtId="43" fontId="14" fillId="0" borderId="0" xfId="14" quotePrefix="1" applyFont="1" applyFill="1" applyBorder="1" applyAlignment="1" applyProtection="1">
      <alignment horizontal="center"/>
    </xf>
    <xf numFmtId="0" fontId="1" fillId="0" borderId="0" xfId="1" applyAlignment="1">
      <alignment horizontal="left" vertical="center" wrapText="1"/>
    </xf>
    <xf numFmtId="177" fontId="1" fillId="0" borderId="0" xfId="1" applyNumberFormat="1" applyAlignment="1">
      <alignment horizontal="right"/>
    </xf>
    <xf numFmtId="171" fontId="1" fillId="0" borderId="0" xfId="4" applyNumberFormat="1" applyFont="1" applyBorder="1" applyAlignment="1" applyProtection="1">
      <alignment horizontal="right"/>
    </xf>
    <xf numFmtId="0" fontId="14" fillId="0" borderId="4" xfId="1" applyFont="1" applyBorder="1" applyAlignment="1">
      <alignment horizontal="center" vertical="center" wrapText="1"/>
    </xf>
    <xf numFmtId="43" fontId="14" fillId="0" borderId="4" xfId="14" quotePrefix="1" applyFont="1" applyFill="1" applyBorder="1" applyAlignment="1" applyProtection="1">
      <alignment horizontal="center"/>
    </xf>
    <xf numFmtId="37" fontId="1" fillId="0" borderId="0" xfId="1" applyNumberFormat="1"/>
    <xf numFmtId="0" fontId="31" fillId="0" borderId="0" xfId="1" quotePrefix="1" applyFont="1" applyAlignment="1">
      <alignment horizontal="left"/>
    </xf>
    <xf numFmtId="0" fontId="31" fillId="0" borderId="0" xfId="1" applyFont="1" applyAlignment="1">
      <alignment horizontal="left"/>
    </xf>
    <xf numFmtId="37" fontId="21" fillId="0" borderId="0" xfId="1" applyNumberFormat="1" applyFont="1"/>
    <xf numFmtId="166" fontId="1" fillId="0" borderId="0" xfId="14" applyNumberFormat="1" applyFont="1" applyFill="1"/>
    <xf numFmtId="49" fontId="14" fillId="0" borderId="2" xfId="1" quotePrefix="1" applyNumberFormat="1" applyFont="1" applyBorder="1" applyAlignment="1">
      <alignment horizontal="center" vertical="center"/>
    </xf>
    <xf numFmtId="43" fontId="14" fillId="0" borderId="2" xfId="14" quotePrefix="1" applyFont="1" applyFill="1" applyBorder="1" applyAlignment="1" applyProtection="1">
      <alignment horizontal="center" vertical="center"/>
    </xf>
    <xf numFmtId="168" fontId="14" fillId="0" borderId="2" xfId="14" quotePrefix="1" applyNumberFormat="1" applyFont="1" applyFill="1" applyBorder="1" applyAlignment="1" applyProtection="1">
      <alignment horizontal="center" vertical="center"/>
    </xf>
    <xf numFmtId="166" fontId="14" fillId="0" borderId="3" xfId="14" quotePrefix="1" applyNumberFormat="1" applyFont="1" applyFill="1" applyBorder="1" applyAlignment="1" applyProtection="1">
      <alignment horizontal="center" vertical="center"/>
    </xf>
    <xf numFmtId="0" fontId="5" fillId="0" borderId="0" xfId="7" quotePrefix="1" applyAlignment="1">
      <alignment horizontal="left" vertical="top" wrapText="1"/>
    </xf>
    <xf numFmtId="0" fontId="1" fillId="0" borderId="0" xfId="0" quotePrefix="1" applyFont="1" applyAlignment="1">
      <alignment horizontal="left"/>
    </xf>
    <xf numFmtId="0" fontId="14" fillId="0" borderId="0" xfId="1" applyFont="1" applyAlignment="1">
      <alignment horizontal="center" vertical="top" wrapText="1"/>
    </xf>
    <xf numFmtId="173" fontId="1" fillId="0" borderId="0" xfId="4" applyNumberFormat="1" applyFont="1" applyAlignment="1">
      <alignment horizontal="right"/>
    </xf>
    <xf numFmtId="173" fontId="14" fillId="0" borderId="0" xfId="4" applyNumberFormat="1" applyFont="1" applyAlignment="1">
      <alignment horizontal="right"/>
    </xf>
    <xf numFmtId="173" fontId="1" fillId="0" borderId="0" xfId="4" applyNumberFormat="1" applyFont="1" applyFill="1" applyAlignment="1">
      <alignment horizontal="right"/>
    </xf>
    <xf numFmtId="173" fontId="1" fillId="0" borderId="0" xfId="4" applyNumberFormat="1" applyFont="1" applyBorder="1" applyAlignment="1">
      <alignment horizontal="right"/>
    </xf>
    <xf numFmtId="171" fontId="14" fillId="0" borderId="0" xfId="4" applyNumberFormat="1" applyFont="1" applyBorder="1" applyAlignment="1">
      <alignment horizontal="right"/>
    </xf>
    <xf numFmtId="171" fontId="1" fillId="0" borderId="0" xfId="4" applyNumberFormat="1" applyFont="1" applyBorder="1" applyAlignment="1">
      <alignment horizontal="right"/>
    </xf>
    <xf numFmtId="171" fontId="14" fillId="0" borderId="0" xfId="4" applyNumberFormat="1" applyFont="1" applyBorder="1" applyAlignment="1"/>
    <xf numFmtId="171" fontId="1" fillId="0" borderId="0" xfId="4" applyNumberFormat="1" applyFont="1" applyAlignment="1"/>
    <xf numFmtId="171" fontId="1" fillId="0" borderId="0" xfId="4" applyNumberFormat="1" applyFont="1" applyBorder="1" applyAlignment="1"/>
    <xf numFmtId="171" fontId="1" fillId="0" borderId="0" xfId="4" applyNumberFormat="1" applyFont="1" applyFill="1" applyBorder="1" applyAlignment="1"/>
    <xf numFmtId="171" fontId="14" fillId="0" borderId="0" xfId="4" applyNumberFormat="1" applyFont="1" applyAlignment="1"/>
    <xf numFmtId="171" fontId="1" fillId="0" borderId="0" xfId="4" applyNumberFormat="1" applyFont="1" applyFill="1" applyAlignment="1"/>
    <xf numFmtId="1" fontId="31" fillId="0" borderId="0" xfId="1" applyNumberFormat="1" applyFont="1" applyAlignment="1">
      <alignment horizontal="left"/>
    </xf>
    <xf numFmtId="168" fontId="27" fillId="0" borderId="0" xfId="7" applyNumberFormat="1" applyFont="1"/>
    <xf numFmtId="172" fontId="27" fillId="0" borderId="0" xfId="7" applyNumberFormat="1" applyFont="1"/>
    <xf numFmtId="168" fontId="27" fillId="0" borderId="0" xfId="14" applyNumberFormat="1" applyFont="1" applyFill="1" applyAlignment="1">
      <alignment horizontal="right"/>
    </xf>
    <xf numFmtId="0" fontId="21" fillId="0" borderId="0" xfId="7" applyFont="1"/>
    <xf numFmtId="0" fontId="27" fillId="0" borderId="0" xfId="7" applyFont="1"/>
    <xf numFmtId="1" fontId="31" fillId="0" borderId="0" xfId="1" quotePrefix="1" applyNumberFormat="1" applyFont="1" applyAlignment="1">
      <alignment horizontal="left"/>
    </xf>
    <xf numFmtId="0" fontId="31" fillId="0" borderId="0" xfId="0" quotePrefix="1" applyFont="1" applyAlignment="1">
      <alignment horizontal="left"/>
    </xf>
    <xf numFmtId="0" fontId="21" fillId="0" borderId="0" xfId="0" quotePrefix="1" applyFont="1" applyAlignment="1">
      <alignment horizontal="left"/>
    </xf>
    <xf numFmtId="39" fontId="21" fillId="0" borderId="0" xfId="0" applyNumberFormat="1" applyFont="1"/>
    <xf numFmtId="39" fontId="21" fillId="0" borderId="0" xfId="0" applyNumberFormat="1" applyFont="1" applyAlignment="1">
      <alignment horizontal="right"/>
    </xf>
    <xf numFmtId="0" fontId="21" fillId="0" borderId="0" xfId="0" applyFont="1"/>
    <xf numFmtId="168" fontId="21" fillId="0" borderId="0" xfId="7" applyNumberFormat="1" applyFont="1"/>
    <xf numFmtId="172" fontId="21" fillId="0" borderId="0" xfId="7" applyNumberFormat="1" applyFont="1"/>
    <xf numFmtId="168" fontId="21" fillId="0" borderId="0" xfId="14" applyNumberFormat="1" applyFont="1" applyFill="1" applyBorder="1" applyAlignment="1">
      <alignment horizontal="right"/>
    </xf>
    <xf numFmtId="175" fontId="21" fillId="0" borderId="0" xfId="1" applyNumberFormat="1" applyFont="1"/>
    <xf numFmtId="168" fontId="21" fillId="0" borderId="0" xfId="14" applyNumberFormat="1" applyFont="1" applyFill="1"/>
    <xf numFmtId="168" fontId="21" fillId="0" borderId="0" xfId="1" applyNumberFormat="1" applyFont="1"/>
    <xf numFmtId="168" fontId="21" fillId="0" borderId="0" xfId="14" applyNumberFormat="1" applyFont="1" applyFill="1" applyAlignment="1">
      <alignment horizontal="centerContinuous"/>
    </xf>
    <xf numFmtId="171" fontId="1" fillId="0" borderId="0" xfId="4" applyNumberFormat="1" applyFont="1" applyAlignment="1">
      <alignment horizontal="right"/>
    </xf>
    <xf numFmtId="0" fontId="5" fillId="0" borderId="0" xfId="7"/>
    <xf numFmtId="0" fontId="14" fillId="0" borderId="2" xfId="1" applyFont="1" applyBorder="1" applyAlignment="1">
      <alignment horizontal="centerContinuous" vertical="center"/>
    </xf>
    <xf numFmtId="0" fontId="14" fillId="0" borderId="0" xfId="7" applyFont="1"/>
    <xf numFmtId="0" fontId="14" fillId="0" borderId="0" xfId="7" applyFont="1" applyAlignment="1">
      <alignment horizontal="center"/>
    </xf>
    <xf numFmtId="0" fontId="5" fillId="0" borderId="0" xfId="7" quotePrefix="1" applyAlignment="1">
      <alignment horizontal="left" vertical="top"/>
    </xf>
    <xf numFmtId="0" fontId="1" fillId="0" borderId="0" xfId="0" quotePrefix="1" applyFont="1" applyAlignment="1">
      <alignment horizontal="left" wrapText="1"/>
    </xf>
    <xf numFmtId="1" fontId="1" fillId="0" borderId="4" xfId="1" applyNumberFormat="1" applyBorder="1" applyAlignment="1">
      <alignment horizontal="center" vertical="center" wrapText="1"/>
    </xf>
    <xf numFmtId="178" fontId="1" fillId="0" borderId="0" xfId="4" applyNumberFormat="1" applyFont="1" applyBorder="1" applyAlignment="1">
      <alignment horizontal="right"/>
    </xf>
    <xf numFmtId="178" fontId="14" fillId="0" borderId="0" xfId="4" applyNumberFormat="1" applyFont="1" applyAlignment="1">
      <alignment horizontal="right"/>
    </xf>
    <xf numFmtId="178" fontId="1" fillId="0" borderId="0" xfId="4" applyNumberFormat="1" applyFont="1" applyAlignment="1">
      <alignment horizontal="right"/>
    </xf>
    <xf numFmtId="178" fontId="1" fillId="0" borderId="0" xfId="1" applyNumberFormat="1" applyAlignment="1">
      <alignment horizontal="right"/>
    </xf>
    <xf numFmtId="171" fontId="14" fillId="0" borderId="0" xfId="1" applyNumberFormat="1" applyFont="1" applyAlignment="1">
      <alignment horizontal="right"/>
    </xf>
    <xf numFmtId="171" fontId="1" fillId="0" borderId="0" xfId="1" applyNumberFormat="1" applyAlignment="1">
      <alignment horizontal="right"/>
    </xf>
    <xf numFmtId="175" fontId="14" fillId="0" borderId="0" xfId="14" applyNumberFormat="1" applyFont="1" applyFill="1" applyAlignment="1">
      <alignment horizontal="centerContinuous"/>
    </xf>
    <xf numFmtId="43" fontId="14" fillId="0" borderId="0" xfId="14" applyFont="1" applyFill="1" applyAlignment="1">
      <alignment horizontal="centerContinuous"/>
    </xf>
    <xf numFmtId="49" fontId="14" fillId="0" borderId="1" xfId="1" quotePrefix="1" applyNumberFormat="1" applyFont="1" applyBorder="1" applyAlignment="1">
      <alignment horizontal="center" vertical="center"/>
    </xf>
    <xf numFmtId="43" fontId="14" fillId="0" borderId="1" xfId="14" quotePrefix="1" applyFont="1" applyFill="1" applyBorder="1" applyAlignment="1" applyProtection="1">
      <alignment horizontal="center" vertical="center"/>
    </xf>
    <xf numFmtId="0" fontId="14" fillId="0" borderId="0" xfId="1" quotePrefix="1" applyFont="1" applyAlignment="1">
      <alignment horizontal="center"/>
    </xf>
    <xf numFmtId="174" fontId="1" fillId="0" borderId="0" xfId="14" applyNumberFormat="1" applyFont="1" applyFill="1" applyBorder="1" applyAlignment="1">
      <alignment horizontal="right"/>
    </xf>
    <xf numFmtId="178" fontId="1" fillId="0" borderId="0" xfId="4" quotePrefix="1" applyNumberFormat="1" applyFont="1" applyBorder="1" applyAlignment="1">
      <alignment horizontal="right"/>
    </xf>
    <xf numFmtId="178" fontId="14" fillId="0" borderId="0" xfId="4" quotePrefix="1" applyNumberFormat="1" applyFont="1" applyBorder="1" applyAlignment="1">
      <alignment horizontal="right"/>
    </xf>
    <xf numFmtId="178" fontId="14" fillId="0" borderId="0" xfId="4" applyNumberFormat="1" applyFont="1" applyBorder="1" applyAlignment="1">
      <alignment horizontal="right"/>
    </xf>
    <xf numFmtId="168" fontId="21" fillId="0" borderId="0" xfId="14" applyNumberFormat="1" applyFont="1" applyFill="1" applyBorder="1" applyAlignment="1">
      <alignment horizontal="centerContinuous"/>
    </xf>
    <xf numFmtId="166" fontId="1" fillId="0" borderId="0" xfId="14" applyNumberFormat="1" applyFont="1"/>
    <xf numFmtId="179" fontId="1" fillId="0" borderId="0" xfId="4" quotePrefix="1" applyNumberFormat="1" applyFont="1" applyBorder="1" applyAlignment="1">
      <alignment horizontal="right"/>
    </xf>
    <xf numFmtId="168" fontId="21" fillId="0" borderId="0" xfId="14" applyNumberFormat="1" applyFont="1"/>
    <xf numFmtId="168" fontId="1" fillId="0" borderId="0" xfId="14" applyNumberFormat="1" applyFont="1" applyFill="1"/>
    <xf numFmtId="43" fontId="1" fillId="0" borderId="0" xfId="14" applyFont="1" applyAlignment="1">
      <alignment horizontal="center"/>
    </xf>
    <xf numFmtId="43" fontId="1" fillId="0" borderId="0" xfId="14" applyFont="1" applyAlignment="1">
      <alignment horizontal="centerContinuous"/>
    </xf>
    <xf numFmtId="166" fontId="1" fillId="0" borderId="0" xfId="14" applyNumberFormat="1" applyFont="1" applyAlignment="1">
      <alignment horizontal="centerContinuous"/>
    </xf>
    <xf numFmtId="40" fontId="1" fillId="0" borderId="0" xfId="14" applyNumberFormat="1" applyFont="1" applyAlignment="1">
      <alignment horizontal="centerContinuous"/>
    </xf>
    <xf numFmtId="0" fontId="14" fillId="0" borderId="2" xfId="14" quotePrefix="1" applyNumberFormat="1" applyFont="1" applyFill="1" applyBorder="1" applyAlignment="1">
      <alignment horizontal="center" vertical="center"/>
    </xf>
    <xf numFmtId="40" fontId="14" fillId="0" borderId="2" xfId="1" quotePrefix="1" applyNumberFormat="1" applyFont="1" applyBorder="1" applyAlignment="1">
      <alignment horizontal="center" vertical="center"/>
    </xf>
    <xf numFmtId="166" fontId="14" fillId="0" borderId="2" xfId="14" quotePrefix="1" applyNumberFormat="1" applyFont="1" applyFill="1" applyBorder="1" applyAlignment="1" applyProtection="1">
      <alignment horizontal="center" vertical="center"/>
    </xf>
    <xf numFmtId="178" fontId="1" fillId="0" borderId="0" xfId="4" quotePrefix="1" applyNumberFormat="1" applyFont="1" applyFill="1" applyBorder="1" applyAlignment="1">
      <alignment horizontal="right"/>
    </xf>
    <xf numFmtId="178" fontId="14" fillId="0" borderId="0" xfId="4" applyNumberFormat="1" applyFont="1" applyBorder="1" applyAlignment="1"/>
    <xf numFmtId="178" fontId="1" fillId="0" borderId="0" xfId="1" applyNumberFormat="1"/>
    <xf numFmtId="178" fontId="1" fillId="0" borderId="0" xfId="4" quotePrefix="1" applyNumberFormat="1" applyFont="1" applyBorder="1" applyAlignment="1"/>
    <xf numFmtId="178" fontId="1" fillId="0" borderId="0" xfId="4" quotePrefix="1" applyNumberFormat="1" applyFont="1" applyFill="1" applyBorder="1" applyAlignment="1"/>
    <xf numFmtId="178" fontId="1" fillId="0" borderId="0" xfId="4" applyNumberFormat="1" applyFont="1" applyBorder="1" applyAlignment="1"/>
    <xf numFmtId="178" fontId="14" fillId="0" borderId="0" xfId="4" quotePrefix="1" applyNumberFormat="1" applyFont="1" applyBorder="1" applyAlignment="1"/>
    <xf numFmtId="43" fontId="21" fillId="0" borderId="0" xfId="14" applyFont="1" applyFill="1"/>
    <xf numFmtId="166" fontId="21" fillId="0" borderId="0" xfId="1" applyNumberFormat="1" applyFont="1"/>
    <xf numFmtId="40" fontId="21" fillId="0" borderId="0" xfId="1" applyNumberFormat="1" applyFont="1"/>
    <xf numFmtId="166" fontId="21" fillId="0" borderId="0" xfId="14" applyNumberFormat="1" applyFont="1" applyFill="1"/>
    <xf numFmtId="1" fontId="21" fillId="0" borderId="0" xfId="1" applyNumberFormat="1" applyFont="1"/>
    <xf numFmtId="43" fontId="21" fillId="0" borderId="0" xfId="14" applyFont="1" applyFill="1" applyAlignment="1"/>
    <xf numFmtId="166" fontId="21" fillId="0" borderId="0" xfId="14" applyNumberFormat="1" applyFont="1" applyFill="1" applyAlignment="1"/>
    <xf numFmtId="0" fontId="32" fillId="0" borderId="0" xfId="0" applyFont="1"/>
    <xf numFmtId="0" fontId="1" fillId="0" borderId="0" xfId="0" applyFont="1"/>
    <xf numFmtId="166" fontId="14" fillId="0" borderId="2" xfId="9" applyNumberFormat="1" applyFont="1" applyFill="1" applyBorder="1" applyAlignment="1">
      <alignment horizontal="center" vertical="center"/>
    </xf>
    <xf numFmtId="166" fontId="14" fillId="0" borderId="3" xfId="9" applyNumberFormat="1" applyFont="1" applyFill="1" applyBorder="1" applyAlignment="1">
      <alignment horizontal="center" vertical="center"/>
    </xf>
    <xf numFmtId="167" fontId="14" fillId="0" borderId="2" xfId="9" quotePrefix="1" applyFont="1" applyFill="1" applyBorder="1" applyAlignment="1">
      <alignment horizontal="center"/>
    </xf>
    <xf numFmtId="166" fontId="14" fillId="0" borderId="2" xfId="9" quotePrefix="1" applyNumberFormat="1" applyFont="1" applyFill="1" applyBorder="1" applyAlignment="1">
      <alignment horizontal="center"/>
    </xf>
    <xf numFmtId="166" fontId="14" fillId="0" borderId="3" xfId="9" quotePrefix="1" applyNumberFormat="1" applyFont="1" applyFill="1" applyBorder="1" applyAlignment="1">
      <alignment horizontal="center"/>
    </xf>
    <xf numFmtId="172" fontId="14" fillId="0" borderId="0" xfId="8" quotePrefix="1" applyNumberFormat="1" applyFont="1" applyAlignment="1">
      <alignment horizontal="right"/>
    </xf>
    <xf numFmtId="172" fontId="14" fillId="0" borderId="0" xfId="8" applyNumberFormat="1" applyFont="1" applyAlignment="1">
      <alignment horizontal="right"/>
    </xf>
    <xf numFmtId="172" fontId="16" fillId="0" borderId="0" xfId="8" applyNumberFormat="1" applyFont="1" applyAlignment="1">
      <alignment horizontal="right"/>
    </xf>
    <xf numFmtId="171" fontId="14" fillId="0" borderId="0" xfId="9" applyNumberFormat="1" applyFont="1" applyAlignment="1">
      <alignment horizontal="right"/>
    </xf>
    <xf numFmtId="171" fontId="16" fillId="0" borderId="0" xfId="8" applyNumberFormat="1" applyFont="1" applyAlignment="1">
      <alignment horizontal="right"/>
    </xf>
    <xf numFmtId="172" fontId="15" fillId="0" borderId="0" xfId="0" applyNumberFormat="1" applyFont="1" applyAlignment="1">
      <alignment horizontal="right"/>
    </xf>
    <xf numFmtId="172" fontId="17" fillId="0" borderId="0" xfId="8" applyNumberFormat="1" applyFont="1" applyAlignment="1">
      <alignment horizontal="right"/>
    </xf>
    <xf numFmtId="171" fontId="15" fillId="0" borderId="0" xfId="0" applyNumberFormat="1" applyFont="1" applyAlignment="1">
      <alignment horizontal="right"/>
    </xf>
    <xf numFmtId="172" fontId="17" fillId="0" borderId="0" xfId="8" applyNumberFormat="1" applyFont="1" applyBorder="1" applyAlignment="1">
      <alignment horizontal="right"/>
    </xf>
    <xf numFmtId="171" fontId="17" fillId="0" borderId="0" xfId="8" applyNumberFormat="1" applyFont="1" applyAlignment="1">
      <alignment horizontal="right"/>
    </xf>
    <xf numFmtId="1" fontId="31" fillId="0" borderId="0" xfId="1" quotePrefix="1" applyNumberFormat="1" applyFont="1" applyAlignment="1">
      <alignment horizontal="left" vertical="top" wrapText="1"/>
    </xf>
    <xf numFmtId="1" fontId="31" fillId="0" borderId="0" xfId="1" applyNumberFormat="1" applyFont="1" applyAlignment="1">
      <alignment horizontal="left" vertical="top"/>
    </xf>
    <xf numFmtId="164" fontId="31" fillId="0" borderId="0" xfId="1" applyNumberFormat="1" applyFont="1" applyAlignment="1">
      <alignment horizontal="left" vertical="top"/>
    </xf>
    <xf numFmtId="0" fontId="31" fillId="0" borderId="0" xfId="1" applyFont="1" applyAlignment="1">
      <alignment horizontal="left" vertical="top"/>
    </xf>
    <xf numFmtId="166" fontId="31" fillId="0" borderId="0" xfId="1" applyNumberFormat="1" applyFont="1" applyAlignment="1">
      <alignment horizontal="left" vertical="top"/>
    </xf>
    <xf numFmtId="172" fontId="33" fillId="0" borderId="0" xfId="1" applyNumberFormat="1" applyFont="1"/>
    <xf numFmtId="168" fontId="33" fillId="0" borderId="0" xfId="7" applyNumberFormat="1" applyFont="1"/>
    <xf numFmtId="172" fontId="33" fillId="0" borderId="0" xfId="7" applyNumberFormat="1" applyFont="1"/>
    <xf numFmtId="168" fontId="33" fillId="0" borderId="0" xfId="14" applyNumberFormat="1" applyFont="1" applyFill="1" applyAlignment="1">
      <alignment horizontal="right"/>
    </xf>
    <xf numFmtId="0" fontId="33" fillId="0" borderId="0" xfId="7" applyFont="1"/>
    <xf numFmtId="171" fontId="14" fillId="0" borderId="0" xfId="8" quotePrefix="1" applyNumberFormat="1" applyFont="1" applyAlignment="1">
      <alignment horizontal="right"/>
    </xf>
    <xf numFmtId="166" fontId="27" fillId="0" borderId="0" xfId="14" applyNumberFormat="1" applyFont="1" applyFill="1"/>
    <xf numFmtId="173" fontId="21" fillId="0" borderId="0" xfId="14" applyNumberFormat="1" applyFont="1" applyFill="1" applyBorder="1" applyAlignment="1">
      <alignment horizontal="right"/>
    </xf>
    <xf numFmtId="1" fontId="21" fillId="0" borderId="0" xfId="1" applyNumberFormat="1" applyFont="1" applyAlignment="1">
      <alignment wrapText="1"/>
    </xf>
    <xf numFmtId="1" fontId="14" fillId="0" borderId="0" xfId="7" applyNumberFormat="1" applyFont="1" applyAlignment="1">
      <alignment horizontal="center"/>
    </xf>
    <xf numFmtId="178" fontId="14" fillId="0" borderId="0" xfId="1" applyNumberFormat="1" applyFont="1" applyAlignment="1">
      <alignment horizontal="right"/>
    </xf>
    <xf numFmtId="171" fontId="14" fillId="0" borderId="0" xfId="4" applyNumberFormat="1" applyFont="1" applyAlignment="1">
      <alignment horizontal="right"/>
    </xf>
    <xf numFmtId="173" fontId="21" fillId="0" borderId="0" xfId="14" applyNumberFormat="1" applyFont="1" applyBorder="1" applyAlignment="1">
      <alignment horizontal="right"/>
    </xf>
    <xf numFmtId="175" fontId="14" fillId="0" borderId="0" xfId="1" applyNumberFormat="1" applyFont="1" applyAlignment="1">
      <alignment horizontal="center"/>
    </xf>
    <xf numFmtId="166" fontId="14" fillId="0" borderId="0" xfId="14" applyNumberFormat="1" applyFont="1" applyAlignment="1">
      <alignment horizontal="center"/>
    </xf>
    <xf numFmtId="0" fontId="30" fillId="0" borderId="0" xfId="7" applyFont="1"/>
    <xf numFmtId="0" fontId="14" fillId="0" borderId="0" xfId="13" applyFont="1" applyAlignment="1">
      <alignment horizontal="left"/>
    </xf>
    <xf numFmtId="0" fontId="13" fillId="0" borderId="0" xfId="13"/>
    <xf numFmtId="0" fontId="13" fillId="0" borderId="0" xfId="13" applyAlignment="1">
      <alignment wrapText="1"/>
    </xf>
    <xf numFmtId="0" fontId="14" fillId="0" borderId="0" xfId="13" quotePrefix="1" applyFont="1" applyAlignment="1">
      <alignment horizontal="left"/>
    </xf>
    <xf numFmtId="178" fontId="14" fillId="0" borderId="0" xfId="4" applyNumberFormat="1" applyFont="1" applyFill="1" applyBorder="1" applyAlignment="1">
      <alignment horizontal="right"/>
    </xf>
    <xf numFmtId="178" fontId="1" fillId="0" borderId="0" xfId="4" applyNumberFormat="1" applyFont="1" applyFill="1" applyBorder="1" applyAlignment="1">
      <alignment horizontal="right"/>
    </xf>
    <xf numFmtId="171" fontId="14" fillId="0" borderId="0" xfId="4" applyNumberFormat="1" applyFont="1" applyFill="1" applyBorder="1" applyAlignment="1">
      <alignment horizontal="right"/>
    </xf>
    <xf numFmtId="171" fontId="1" fillId="0" borderId="0" xfId="4" applyNumberFormat="1" applyFont="1" applyFill="1" applyBorder="1" applyAlignment="1">
      <alignment horizontal="right"/>
    </xf>
    <xf numFmtId="175" fontId="1" fillId="0" borderId="4" xfId="1" applyNumberFormat="1" applyBorder="1"/>
    <xf numFmtId="175" fontId="1" fillId="0" borderId="4" xfId="4" applyNumberFormat="1" applyFont="1" applyBorder="1"/>
    <xf numFmtId="166" fontId="14" fillId="0" borderId="0" xfId="14" applyNumberFormat="1" applyFont="1" applyAlignment="1">
      <alignment horizontal="centerContinuous"/>
    </xf>
    <xf numFmtId="166" fontId="1" fillId="0" borderId="0" xfId="14" applyNumberFormat="1" applyFont="1" applyAlignment="1">
      <alignment horizontal="center"/>
    </xf>
    <xf numFmtId="40" fontId="1" fillId="0" borderId="0" xfId="14" applyNumberFormat="1" applyFont="1" applyAlignment="1">
      <alignment horizontal="center"/>
    </xf>
    <xf numFmtId="0" fontId="32" fillId="0" borderId="0" xfId="0" applyFont="1" applyAlignment="1">
      <alignment horizontal="left"/>
    </xf>
    <xf numFmtId="0" fontId="14" fillId="0" borderId="0" xfId="0" applyFont="1"/>
    <xf numFmtId="171" fontId="14" fillId="0" borderId="0" xfId="8" applyNumberFormat="1" applyFont="1" applyAlignment="1">
      <alignment horizontal="right"/>
    </xf>
    <xf numFmtId="172" fontId="15" fillId="0" borderId="0" xfId="8" applyNumberFormat="1" applyFont="1" applyBorder="1" applyAlignment="1">
      <alignment horizontal="right"/>
    </xf>
    <xf numFmtId="172" fontId="15" fillId="0" borderId="0" xfId="8" applyNumberFormat="1" applyFont="1" applyAlignment="1">
      <alignment horizontal="right"/>
    </xf>
    <xf numFmtId="171" fontId="15" fillId="0" borderId="0" xfId="8" applyNumberFormat="1" applyFont="1" applyAlignment="1">
      <alignment horizontal="right"/>
    </xf>
    <xf numFmtId="43" fontId="1" fillId="0" borderId="0" xfId="14" applyFont="1"/>
    <xf numFmtId="176" fontId="14" fillId="0" borderId="3" xfId="14" quotePrefix="1" applyNumberFormat="1" applyFont="1" applyFill="1" applyBorder="1" applyAlignment="1" applyProtection="1">
      <alignment horizontal="center" vertical="center"/>
    </xf>
    <xf numFmtId="0" fontId="14" fillId="0" borderId="20" xfId="7" applyFont="1" applyBorder="1" applyAlignment="1">
      <alignment horizontal="center"/>
    </xf>
    <xf numFmtId="1" fontId="5" fillId="0" borderId="20" xfId="7" quotePrefix="1" applyNumberFormat="1" applyBorder="1" applyAlignment="1">
      <alignment horizontal="left"/>
    </xf>
    <xf numFmtId="173" fontId="25" fillId="0" borderId="21" xfId="4" applyNumberFormat="1" applyFont="1" applyFill="1" applyBorder="1" applyAlignment="1" applyProtection="1">
      <alignment horizontal="right"/>
    </xf>
    <xf numFmtId="43" fontId="18" fillId="0" borderId="21" xfId="4" applyFont="1" applyFill="1" applyBorder="1" applyAlignment="1" applyProtection="1">
      <alignment horizontal="right"/>
    </xf>
    <xf numFmtId="38" fontId="18" fillId="0" borderId="21" xfId="1" applyNumberFormat="1" applyFont="1" applyBorder="1" applyAlignment="1">
      <alignment horizontal="right"/>
    </xf>
    <xf numFmtId="173" fontId="18" fillId="0" borderId="21" xfId="4" applyNumberFormat="1" applyFont="1" applyFill="1" applyBorder="1" applyAlignment="1" applyProtection="1">
      <alignment horizontal="right"/>
    </xf>
    <xf numFmtId="173" fontId="1" fillId="0" borderId="21" xfId="1" applyNumberFormat="1" applyBorder="1" applyAlignment="1">
      <alignment horizontal="right"/>
    </xf>
    <xf numFmtId="173" fontId="1" fillId="0" borderId="21" xfId="4" applyNumberFormat="1" applyFont="1" applyBorder="1" applyAlignment="1">
      <alignment horizontal="right"/>
    </xf>
    <xf numFmtId="180" fontId="25" fillId="0" borderId="22" xfId="1" applyNumberFormat="1" applyFont="1" applyBorder="1" applyAlignment="1">
      <alignment horizontal="right"/>
    </xf>
    <xf numFmtId="180" fontId="18" fillId="0" borderId="22" xfId="1" applyNumberFormat="1" applyFont="1" applyBorder="1" applyAlignment="1">
      <alignment horizontal="right"/>
    </xf>
    <xf numFmtId="180" fontId="18" fillId="0" borderId="25" xfId="1" applyNumberFormat="1" applyFont="1" applyBorder="1" applyAlignment="1">
      <alignment horizontal="right"/>
    </xf>
    <xf numFmtId="1" fontId="21" fillId="0" borderId="0" xfId="1" quotePrefix="1" applyNumberFormat="1" applyFont="1" applyAlignment="1">
      <alignment wrapText="1"/>
    </xf>
    <xf numFmtId="43" fontId="21" fillId="0" borderId="0" xfId="14" applyFont="1" applyFill="1" applyBorder="1" applyProtection="1"/>
    <xf numFmtId="176" fontId="21" fillId="0" borderId="0" xfId="1" applyNumberFormat="1" applyFont="1"/>
    <xf numFmtId="0" fontId="14" fillId="0" borderId="0" xfId="0" applyFont="1" applyAlignment="1">
      <alignment horizontal="center" vertical="center"/>
    </xf>
    <xf numFmtId="0" fontId="14" fillId="0" borderId="2" xfId="2" applyNumberFormat="1" applyFont="1" applyFill="1" applyBorder="1" applyAlignment="1">
      <alignment horizontal="center" vertical="center"/>
    </xf>
    <xf numFmtId="0" fontId="14" fillId="0" borderId="3" xfId="2" applyNumberFormat="1" applyFont="1" applyFill="1" applyBorder="1" applyAlignment="1">
      <alignment horizontal="center" vertical="center"/>
    </xf>
    <xf numFmtId="0" fontId="16" fillId="0" borderId="0" xfId="0" applyFont="1"/>
    <xf numFmtId="172" fontId="16" fillId="0" borderId="20" xfId="0" applyNumberFormat="1" applyFont="1" applyBorder="1" applyAlignment="1">
      <alignment horizontal="right"/>
    </xf>
    <xf numFmtId="172" fontId="16" fillId="0" borderId="21" xfId="0" applyNumberFormat="1" applyFont="1" applyBorder="1" applyAlignment="1">
      <alignment horizontal="right"/>
    </xf>
    <xf numFmtId="172" fontId="16" fillId="0" borderId="22" xfId="0" applyNumberFormat="1" applyFont="1" applyBorder="1" applyAlignment="1">
      <alignment horizontal="right"/>
    </xf>
    <xf numFmtId="0" fontId="25" fillId="0" borderId="0" xfId="1" applyFont="1"/>
    <xf numFmtId="172" fontId="17" fillId="0" borderId="20" xfId="0" applyNumberFormat="1" applyFont="1" applyBorder="1" applyAlignment="1">
      <alignment horizontal="right"/>
    </xf>
    <xf numFmtId="172" fontId="17" fillId="0" borderId="21" xfId="0" applyNumberFormat="1" applyFont="1" applyBorder="1" applyAlignment="1">
      <alignment horizontal="right"/>
    </xf>
    <xf numFmtId="172" fontId="17" fillId="0" borderId="22" xfId="0" applyNumberFormat="1" applyFont="1" applyBorder="1" applyAlignment="1">
      <alignment horizontal="right"/>
    </xf>
    <xf numFmtId="0" fontId="1" fillId="0" borderId="20" xfId="1" applyBorder="1"/>
    <xf numFmtId="1" fontId="31" fillId="0" borderId="0" xfId="1" quotePrefix="1" applyNumberFormat="1" applyFont="1" applyAlignment="1">
      <alignment vertical="top" wrapText="1"/>
    </xf>
    <xf numFmtId="1" fontId="31" fillId="0" borderId="0" xfId="1" applyNumberFormat="1" applyFont="1" applyAlignment="1">
      <alignment vertical="top" wrapText="1"/>
    </xf>
    <xf numFmtId="0" fontId="14" fillId="0" borderId="2" xfId="0" quotePrefix="1" applyFont="1" applyBorder="1" applyAlignment="1">
      <alignment horizontal="center" vertical="center" wrapText="1"/>
    </xf>
    <xf numFmtId="0" fontId="14" fillId="0" borderId="3" xfId="0" quotePrefix="1" applyFont="1" applyBorder="1" applyAlignment="1">
      <alignment horizontal="center" vertical="center" wrapText="1"/>
    </xf>
    <xf numFmtId="168" fontId="1" fillId="0" borderId="0" xfId="0" applyNumberFormat="1" applyFont="1"/>
    <xf numFmtId="0" fontId="14" fillId="0" borderId="0" xfId="0" applyFont="1" applyAlignment="1">
      <alignment horizontal="center"/>
    </xf>
    <xf numFmtId="178" fontId="14" fillId="0" borderId="0" xfId="0" applyNumberFormat="1" applyFont="1" applyAlignment="1">
      <alignment horizontal="right"/>
    </xf>
    <xf numFmtId="171" fontId="14" fillId="0" borderId="0" xfId="0" applyNumberFormat="1" applyFont="1" applyAlignment="1">
      <alignment horizontal="right"/>
    </xf>
    <xf numFmtId="181" fontId="14" fillId="0" borderId="0" xfId="0" applyNumberFormat="1" applyFont="1" applyAlignment="1">
      <alignment horizontal="right"/>
    </xf>
    <xf numFmtId="178" fontId="1" fillId="0" borderId="0" xfId="0" applyNumberFormat="1" applyFont="1" applyAlignment="1">
      <alignment horizontal="right"/>
    </xf>
    <xf numFmtId="171" fontId="1" fillId="0" borderId="0" xfId="0" applyNumberFormat="1" applyFont="1" applyAlignment="1">
      <alignment horizontal="right"/>
    </xf>
    <xf numFmtId="181" fontId="1" fillId="0" borderId="0" xfId="0" applyNumberFormat="1" applyFont="1" applyAlignment="1">
      <alignment horizontal="right"/>
    </xf>
    <xf numFmtId="0" fontId="1" fillId="0" borderId="0" xfId="0" applyFont="1" applyAlignment="1">
      <alignment horizontal="center"/>
    </xf>
    <xf numFmtId="0" fontId="1" fillId="0" borderId="4" xfId="0" applyFont="1" applyBorder="1" applyAlignment="1">
      <alignment horizontal="left" indent="1"/>
    </xf>
    <xf numFmtId="0" fontId="1" fillId="0" borderId="4" xfId="0" applyFont="1" applyBorder="1"/>
    <xf numFmtId="177" fontId="1" fillId="0" borderId="4" xfId="0" applyNumberFormat="1" applyFont="1" applyBorder="1"/>
    <xf numFmtId="168" fontId="1" fillId="0" borderId="4" xfId="0" applyNumberFormat="1" applyFont="1" applyBorder="1"/>
    <xf numFmtId="0" fontId="1" fillId="0" borderId="0" xfId="0" applyFont="1" applyAlignment="1">
      <alignment horizontal="left" indent="1"/>
    </xf>
    <xf numFmtId="177" fontId="1" fillId="0" borderId="0" xfId="0" applyNumberFormat="1" applyFont="1"/>
    <xf numFmtId="1" fontId="31" fillId="0" borderId="0" xfId="1" quotePrefix="1" applyNumberFormat="1" applyFont="1" applyAlignment="1">
      <alignment horizontal="left" vertical="top"/>
    </xf>
    <xf numFmtId="0" fontId="31" fillId="0" borderId="0" xfId="0" applyFont="1"/>
    <xf numFmtId="49" fontId="31" fillId="0" borderId="0" xfId="15" applyNumberFormat="1" applyFont="1" applyAlignment="1">
      <alignment horizontal="left" vertical="top"/>
    </xf>
    <xf numFmtId="0" fontId="31" fillId="0" borderId="0" xfId="0" applyFont="1" applyAlignment="1">
      <alignment horizontal="left" vertical="top"/>
    </xf>
    <xf numFmtId="168" fontId="31" fillId="0" borderId="0" xfId="0" applyNumberFormat="1" applyFont="1"/>
    <xf numFmtId="0" fontId="31" fillId="0" borderId="0" xfId="0" applyFont="1" applyAlignment="1">
      <alignment vertical="top" wrapText="1"/>
    </xf>
    <xf numFmtId="0" fontId="34" fillId="0" borderId="0" xfId="0" applyFont="1" applyAlignment="1">
      <alignment vertical="top" wrapText="1"/>
    </xf>
    <xf numFmtId="49" fontId="31" fillId="0" borderId="0" xfId="15" applyNumberFormat="1" applyFont="1" applyAlignment="1">
      <alignment horizontal="left" vertical="top" wrapText="1"/>
    </xf>
    <xf numFmtId="0" fontId="21" fillId="0" borderId="0" xfId="0" applyFont="1" applyAlignment="1">
      <alignment horizontal="left"/>
    </xf>
    <xf numFmtId="0" fontId="30" fillId="0" borderId="0" xfId="0" applyFont="1"/>
    <xf numFmtId="0" fontId="35" fillId="0" borderId="0" xfId="0" applyFont="1" applyAlignment="1">
      <alignment horizontal="left" vertical="top"/>
    </xf>
    <xf numFmtId="0" fontId="35" fillId="0" borderId="0" xfId="0" applyFont="1"/>
    <xf numFmtId="168" fontId="35" fillId="0" borderId="0" xfId="0" applyNumberFormat="1" applyFont="1"/>
    <xf numFmtId="0" fontId="36" fillId="0" borderId="0" xfId="0" applyFont="1"/>
    <xf numFmtId="0" fontId="31" fillId="0" borderId="0" xfId="15" quotePrefix="1" applyFont="1" applyAlignment="1">
      <alignment horizontal="left" vertical="top"/>
    </xf>
    <xf numFmtId="0" fontId="31" fillId="0" borderId="0" xfId="0" applyFont="1" applyAlignment="1">
      <alignment horizontal="left"/>
    </xf>
    <xf numFmtId="172" fontId="33" fillId="0" borderId="0" xfId="1" applyNumberFormat="1" applyFont="1" applyAlignment="1">
      <alignment horizontal="left"/>
    </xf>
    <xf numFmtId="0" fontId="33" fillId="0" borderId="0" xfId="1" applyFont="1" applyAlignment="1">
      <alignment horizontal="left"/>
    </xf>
    <xf numFmtId="166" fontId="33" fillId="0" borderId="0" xfId="14" applyNumberFormat="1" applyFont="1" applyFill="1" applyAlignment="1">
      <alignment horizontal="left"/>
    </xf>
    <xf numFmtId="1" fontId="31" fillId="0" borderId="0" xfId="1" applyNumberFormat="1" applyFont="1" applyAlignment="1">
      <alignment horizontal="left" vertical="center"/>
    </xf>
    <xf numFmtId="0" fontId="33" fillId="0" borderId="0" xfId="0" applyFont="1" applyAlignment="1">
      <alignment horizontal="left"/>
    </xf>
    <xf numFmtId="4" fontId="33" fillId="0" borderId="0" xfId="0" applyNumberFormat="1" applyFont="1" applyAlignment="1">
      <alignment horizontal="left"/>
    </xf>
    <xf numFmtId="182" fontId="33" fillId="0" borderId="0" xfId="0" applyNumberFormat="1" applyFont="1" applyAlignment="1">
      <alignment horizontal="left"/>
    </xf>
    <xf numFmtId="178" fontId="1" fillId="0" borderId="0" xfId="0" applyNumberFormat="1" applyFont="1"/>
    <xf numFmtId="0" fontId="1" fillId="0" borderId="0" xfId="1" quotePrefix="1" applyAlignment="1">
      <alignment horizontal="center"/>
    </xf>
    <xf numFmtId="0" fontId="1" fillId="0" borderId="27" xfId="1" applyBorder="1" applyAlignment="1">
      <alignment horizontal="center" vertical="center"/>
    </xf>
    <xf numFmtId="0" fontId="1" fillId="0" borderId="0" xfId="1" quotePrefix="1" applyAlignment="1">
      <alignment horizontal="left"/>
    </xf>
    <xf numFmtId="1" fontId="1" fillId="0" borderId="0" xfId="7" applyNumberFormat="1" applyFont="1" applyAlignment="1">
      <alignment horizontal="center" vertical="top" wrapText="1"/>
    </xf>
    <xf numFmtId="0" fontId="1" fillId="0" borderId="0" xfId="7" applyFont="1"/>
    <xf numFmtId="43" fontId="1" fillId="0" borderId="27" xfId="4" quotePrefix="1" applyFont="1" applyFill="1" applyBorder="1" applyAlignment="1" applyProtection="1">
      <alignment horizontal="center"/>
    </xf>
    <xf numFmtId="166" fontId="1" fillId="0" borderId="27" xfId="4" quotePrefix="1" applyNumberFormat="1" applyFont="1" applyFill="1" applyBorder="1" applyAlignment="1" applyProtection="1">
      <alignment horizontal="center"/>
    </xf>
    <xf numFmtId="0" fontId="1" fillId="0" borderId="0" xfId="1" applyAlignment="1">
      <alignment horizontal="right"/>
    </xf>
    <xf numFmtId="0" fontId="1" fillId="0" borderId="0" xfId="7" quotePrefix="1" applyFont="1" applyAlignment="1">
      <alignment horizontal="left" vertical="top" wrapText="1"/>
    </xf>
    <xf numFmtId="0" fontId="1" fillId="0" borderId="0" xfId="1" applyAlignment="1">
      <alignment horizontal="center" vertical="top"/>
    </xf>
    <xf numFmtId="4" fontId="1" fillId="0" borderId="0" xfId="1" applyNumberFormat="1"/>
    <xf numFmtId="0" fontId="7" fillId="0" borderId="5" xfId="0" applyFont="1" applyBorder="1" applyAlignment="1">
      <alignment horizontal="center"/>
    </xf>
    <xf numFmtId="0" fontId="7" fillId="0" borderId="6" xfId="0" applyFont="1" applyBorder="1" applyAlignment="1">
      <alignment horizontal="center"/>
    </xf>
    <xf numFmtId="1" fontId="21" fillId="0" borderId="0" xfId="1" applyNumberFormat="1" applyFont="1" applyAlignment="1">
      <alignment horizontal="left" vertical="top" wrapText="1"/>
    </xf>
    <xf numFmtId="0" fontId="14" fillId="0" borderId="2" xfId="1" applyFont="1" applyBorder="1" applyAlignment="1">
      <alignment horizontal="center" vertical="center"/>
    </xf>
    <xf numFmtId="1" fontId="1" fillId="0" borderId="0" xfId="1" quotePrefix="1" applyNumberFormat="1" applyAlignment="1">
      <alignment horizontal="center"/>
    </xf>
    <xf numFmtId="1" fontId="1" fillId="0" borderId="0" xfId="1" applyNumberFormat="1" applyAlignment="1">
      <alignment horizontal="center"/>
    </xf>
    <xf numFmtId="165" fontId="1" fillId="0" borderId="0" xfId="1" applyNumberFormat="1" applyAlignment="1">
      <alignment horizontal="center"/>
    </xf>
    <xf numFmtId="1" fontId="14" fillId="0" borderId="1" xfId="1" applyNumberFormat="1" applyFont="1" applyBorder="1" applyAlignment="1">
      <alignment horizontal="center" vertical="center" wrapText="1"/>
    </xf>
    <xf numFmtId="0" fontId="1" fillId="0" borderId="2" xfId="1" applyBorder="1" applyAlignment="1">
      <alignment horizontal="center" vertical="center" wrapText="1"/>
    </xf>
    <xf numFmtId="0" fontId="1" fillId="0" borderId="1" xfId="1" applyBorder="1" applyAlignment="1">
      <alignment horizontal="center" vertical="center" wrapText="1"/>
    </xf>
    <xf numFmtId="167" fontId="14" fillId="0" borderId="2" xfId="9" applyFont="1" applyBorder="1" applyAlignment="1">
      <alignment horizontal="center" vertical="center" wrapText="1"/>
    </xf>
    <xf numFmtId="167" fontId="14" fillId="0" borderId="3" xfId="9" applyFont="1" applyBorder="1" applyAlignment="1">
      <alignment horizontal="center" vertical="center" wrapText="1"/>
    </xf>
    <xf numFmtId="1" fontId="21" fillId="0" borderId="0" xfId="1" quotePrefix="1" applyNumberFormat="1" applyFont="1" applyAlignment="1">
      <alignment horizontal="left" vertical="top" wrapText="1"/>
    </xf>
    <xf numFmtId="1" fontId="22" fillId="0" borderId="0" xfId="1" quotePrefix="1" applyNumberFormat="1" applyFont="1" applyAlignment="1">
      <alignment horizontal="left" vertical="top" wrapText="1"/>
    </xf>
    <xf numFmtId="1" fontId="22" fillId="0" borderId="0" xfId="1" applyNumberFormat="1" applyFont="1" applyAlignment="1">
      <alignment horizontal="left" vertical="top" wrapText="1"/>
    </xf>
    <xf numFmtId="0" fontId="14" fillId="0" borderId="3" xfId="1" applyFont="1" applyBorder="1" applyAlignment="1">
      <alignment horizontal="center" vertical="center"/>
    </xf>
    <xf numFmtId="0" fontId="14" fillId="0" borderId="26" xfId="1" applyFont="1" applyBorder="1" applyAlignment="1">
      <alignment horizontal="center" vertical="center"/>
    </xf>
    <xf numFmtId="0" fontId="14" fillId="0" borderId="1" xfId="1" applyFont="1" applyBorder="1" applyAlignment="1">
      <alignment horizontal="center" vertical="center"/>
    </xf>
    <xf numFmtId="49" fontId="22" fillId="0" borderId="0" xfId="1" applyNumberFormat="1" applyFont="1" applyAlignment="1">
      <alignment horizontal="left" vertical="top" wrapText="1"/>
    </xf>
    <xf numFmtId="49" fontId="22" fillId="0" borderId="0" xfId="1" quotePrefix="1" applyNumberFormat="1" applyFont="1" applyAlignment="1">
      <alignment horizontal="left" vertical="top" wrapText="1"/>
    </xf>
    <xf numFmtId="0" fontId="16" fillId="0" borderId="2" xfId="0" applyFont="1" applyBorder="1" applyAlignment="1">
      <alignment horizontal="center" vertical="center"/>
    </xf>
    <xf numFmtId="0" fontId="1" fillId="0" borderId="0" xfId="1" applyAlignment="1">
      <alignment horizontal="center"/>
    </xf>
    <xf numFmtId="0" fontId="14" fillId="0" borderId="1" xfId="1" applyFont="1" applyBorder="1" applyAlignment="1">
      <alignment horizontal="center" vertical="center" wrapText="1"/>
    </xf>
    <xf numFmtId="0" fontId="14" fillId="0" borderId="2" xfId="1" quotePrefix="1" applyFont="1" applyBorder="1" applyAlignment="1">
      <alignment horizontal="center" vertical="center" wrapText="1"/>
    </xf>
    <xf numFmtId="0" fontId="14" fillId="0" borderId="2" xfId="1" applyFont="1" applyBorder="1" applyAlignment="1">
      <alignment horizontal="center" vertical="center" wrapText="1"/>
    </xf>
    <xf numFmtId="0" fontId="14" fillId="0" borderId="3" xfId="1" quotePrefix="1" applyFont="1" applyBorder="1" applyAlignment="1">
      <alignment horizontal="center" vertical="center" wrapText="1"/>
    </xf>
    <xf numFmtId="1" fontId="1" fillId="0" borderId="0" xfId="5" applyNumberFormat="1" applyFont="1" applyAlignment="1">
      <alignment horizontal="center"/>
    </xf>
    <xf numFmtId="0" fontId="1" fillId="0" borderId="0" xfId="5" applyFont="1"/>
    <xf numFmtId="1" fontId="14" fillId="0" borderId="1" xfId="1" quotePrefix="1" applyNumberFormat="1" applyFont="1" applyBorder="1" applyAlignment="1">
      <alignment horizontal="center" vertical="center" wrapText="1"/>
    </xf>
    <xf numFmtId="0" fontId="14" fillId="0" borderId="3" xfId="14" applyNumberFormat="1" applyFont="1" applyFill="1" applyBorder="1" applyAlignment="1">
      <alignment horizontal="center" vertical="center"/>
    </xf>
    <xf numFmtId="0" fontId="14" fillId="0" borderId="1" xfId="14" applyNumberFormat="1" applyFont="1" applyFill="1" applyBorder="1" applyAlignment="1">
      <alignment horizontal="center" vertical="center"/>
    </xf>
    <xf numFmtId="166" fontId="14" fillId="0" borderId="29" xfId="5" applyNumberFormat="1" applyFont="1" applyBorder="1" applyAlignment="1">
      <alignment horizontal="center" vertical="center" wrapText="1"/>
    </xf>
    <xf numFmtId="0" fontId="14" fillId="0" borderId="30" xfId="5" applyFont="1" applyBorder="1" applyAlignment="1">
      <alignment horizontal="center" vertical="center"/>
    </xf>
    <xf numFmtId="1" fontId="14" fillId="0" borderId="2" xfId="1" quotePrefix="1" applyNumberFormat="1" applyFont="1" applyBorder="1" applyAlignment="1">
      <alignment horizontal="center" vertical="center" wrapText="1"/>
    </xf>
    <xf numFmtId="166" fontId="14" fillId="0" borderId="19" xfId="1" quotePrefix="1" applyNumberFormat="1" applyFont="1" applyBorder="1" applyAlignment="1">
      <alignment horizontal="center" vertical="center" wrapText="1"/>
    </xf>
    <xf numFmtId="166" fontId="14" fillId="0" borderId="25" xfId="1" quotePrefix="1" applyNumberFormat="1" applyFont="1" applyBorder="1" applyAlignment="1">
      <alignment horizontal="center" vertical="center" wrapText="1"/>
    </xf>
    <xf numFmtId="0" fontId="1" fillId="0" borderId="0" xfId="15" applyAlignment="1">
      <alignment horizontal="center"/>
    </xf>
    <xf numFmtId="0" fontId="14" fillId="0" borderId="0" xfId="1" applyFont="1" applyAlignment="1">
      <alignment horizontal="center"/>
    </xf>
    <xf numFmtId="0" fontId="1" fillId="0" borderId="0" xfId="1" quotePrefix="1" applyAlignment="1">
      <alignment horizontal="left" vertical="top" wrapText="1"/>
    </xf>
    <xf numFmtId="0" fontId="14" fillId="0" borderId="0" xfId="1" quotePrefix="1" applyFont="1" applyAlignment="1">
      <alignment horizontal="center"/>
    </xf>
    <xf numFmtId="49" fontId="14" fillId="0" borderId="2" xfId="1" applyNumberFormat="1" applyFont="1" applyBorder="1" applyAlignment="1">
      <alignment horizontal="center" vertical="center"/>
    </xf>
    <xf numFmtId="0" fontId="14" fillId="0" borderId="2" xfId="14" applyNumberFormat="1" applyFont="1" applyFill="1" applyBorder="1" applyAlignment="1">
      <alignment horizontal="center" vertical="center"/>
    </xf>
    <xf numFmtId="0" fontId="14" fillId="0" borderId="3" xfId="1" quotePrefix="1" applyFont="1" applyBorder="1" applyAlignment="1">
      <alignment horizontal="center" vertical="center"/>
    </xf>
    <xf numFmtId="1" fontId="1" fillId="0" borderId="0" xfId="5" quotePrefix="1" applyNumberFormat="1" applyFont="1" applyAlignment="1">
      <alignment horizontal="center" vertical="center"/>
    </xf>
    <xf numFmtId="1" fontId="1" fillId="0" borderId="0" xfId="1" applyNumberFormat="1" applyAlignment="1">
      <alignment horizontal="center" vertical="center"/>
    </xf>
    <xf numFmtId="167" fontId="14" fillId="0" borderId="2" xfId="9" applyFont="1" applyFill="1" applyBorder="1" applyAlignment="1">
      <alignment horizontal="center" vertical="center" wrapText="1"/>
    </xf>
    <xf numFmtId="167" fontId="14" fillId="0" borderId="3" xfId="9" applyFont="1" applyFill="1" applyBorder="1" applyAlignment="1">
      <alignment horizontal="center" vertical="center" wrapText="1"/>
    </xf>
    <xf numFmtId="1" fontId="31" fillId="0" borderId="0" xfId="1" applyNumberFormat="1" applyFont="1" applyAlignment="1">
      <alignment horizontal="left" vertical="top" wrapText="1"/>
    </xf>
    <xf numFmtId="1" fontId="31" fillId="0" borderId="0" xfId="1" quotePrefix="1" applyNumberFormat="1" applyFont="1" applyAlignment="1">
      <alignment horizontal="left" vertical="top" wrapText="1"/>
    </xf>
    <xf numFmtId="1" fontId="14" fillId="0" borderId="27" xfId="1" quotePrefix="1" applyNumberFormat="1" applyFont="1" applyBorder="1" applyAlignment="1">
      <alignment horizontal="center" vertical="center" wrapText="1"/>
    </xf>
    <xf numFmtId="1" fontId="14" fillId="0" borderId="28" xfId="1" quotePrefix="1" applyNumberFormat="1" applyFont="1" applyBorder="1" applyAlignment="1">
      <alignment horizontal="center" vertical="center" wrapText="1"/>
    </xf>
    <xf numFmtId="1" fontId="14" fillId="0" borderId="0" xfId="1" quotePrefix="1" applyNumberFormat="1" applyFont="1" applyAlignment="1">
      <alignment horizontal="center" vertical="center" wrapText="1"/>
    </xf>
    <xf numFmtId="1" fontId="14" fillId="0" borderId="20" xfId="1" quotePrefix="1" applyNumberFormat="1" applyFont="1" applyBorder="1" applyAlignment="1">
      <alignment horizontal="center" vertical="center" wrapText="1"/>
    </xf>
    <xf numFmtId="1" fontId="14" fillId="0" borderId="4" xfId="1" quotePrefix="1" applyNumberFormat="1" applyFont="1" applyBorder="1" applyAlignment="1">
      <alignment horizontal="center" vertical="center" wrapText="1"/>
    </xf>
    <xf numFmtId="1" fontId="14" fillId="0" borderId="23" xfId="1" quotePrefix="1" applyNumberFormat="1" applyFont="1" applyBorder="1" applyAlignment="1">
      <alignment horizontal="center" vertical="center" wrapText="1"/>
    </xf>
    <xf numFmtId="166" fontId="14" fillId="0" borderId="31" xfId="5" applyNumberFormat="1" applyFont="1" applyBorder="1" applyAlignment="1">
      <alignment horizontal="center" vertical="center" wrapText="1"/>
    </xf>
    <xf numFmtId="166" fontId="14" fillId="0" borderId="25" xfId="5" applyNumberFormat="1" applyFont="1" applyBorder="1" applyAlignment="1">
      <alignment horizontal="center" vertical="center" wrapText="1"/>
    </xf>
    <xf numFmtId="0" fontId="1" fillId="0" borderId="0" xfId="5" applyFont="1" applyAlignment="1">
      <alignment horizontal="center"/>
    </xf>
    <xf numFmtId="0" fontId="14" fillId="0" borderId="27" xfId="1" applyFont="1" applyBorder="1" applyAlignment="1">
      <alignment horizontal="center" vertical="center" wrapText="1"/>
    </xf>
    <xf numFmtId="0" fontId="14" fillId="0" borderId="28" xfId="1" applyFont="1" applyBorder="1" applyAlignment="1">
      <alignment horizontal="center" vertical="center" wrapText="1"/>
    </xf>
    <xf numFmtId="0" fontId="14" fillId="0" borderId="0" xfId="1" applyFont="1" applyAlignment="1">
      <alignment horizontal="center" vertical="center" wrapText="1"/>
    </xf>
    <xf numFmtId="0" fontId="14" fillId="0" borderId="20" xfId="1" applyFont="1" applyBorder="1" applyAlignment="1">
      <alignment horizontal="center" vertical="center" wrapText="1"/>
    </xf>
    <xf numFmtId="0" fontId="14" fillId="0" borderId="4" xfId="1" applyFont="1" applyBorder="1" applyAlignment="1">
      <alignment horizontal="center" vertical="center" wrapText="1"/>
    </xf>
    <xf numFmtId="0" fontId="14" fillId="0" borderId="23" xfId="1" applyFont="1" applyBorder="1" applyAlignment="1">
      <alignment horizontal="center" vertical="center" wrapText="1"/>
    </xf>
    <xf numFmtId="1" fontId="1" fillId="0" borderId="0" xfId="1" quotePrefix="1" applyNumberFormat="1" applyAlignment="1">
      <alignment horizontal="center" vertical="center"/>
    </xf>
    <xf numFmtId="0" fontId="14" fillId="0" borderId="27" xfId="5" applyFont="1" applyBorder="1" applyAlignment="1">
      <alignment horizontal="center" vertical="center"/>
    </xf>
    <xf numFmtId="0" fontId="14" fillId="0" borderId="28" xfId="5" applyFont="1" applyBorder="1" applyAlignment="1">
      <alignment horizontal="center" vertical="center"/>
    </xf>
    <xf numFmtId="0" fontId="14" fillId="0" borderId="4" xfId="5" applyFont="1" applyBorder="1" applyAlignment="1">
      <alignment horizontal="center" vertical="center"/>
    </xf>
    <xf numFmtId="0" fontId="14" fillId="0" borderId="23" xfId="5" applyFont="1" applyBorder="1" applyAlignment="1">
      <alignment horizontal="center" vertical="center"/>
    </xf>
    <xf numFmtId="0" fontId="31" fillId="0" borderId="0" xfId="0" applyFont="1" applyAlignment="1">
      <alignment horizontal="left" vertical="top" wrapText="1"/>
    </xf>
    <xf numFmtId="0" fontId="1" fillId="0" borderId="0" xfId="1" quotePrefix="1" applyAlignment="1">
      <alignment horizontal="center"/>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cellXfs>
  <cellStyles count="16">
    <cellStyle name="Comma" xfId="8" builtinId="3"/>
    <cellStyle name="Comma 2" xfId="2" xr:uid="{00000000-0005-0000-0000-000000000000}"/>
    <cellStyle name="Comma 3" xfId="4" xr:uid="{00000000-0005-0000-0000-000001000000}"/>
    <cellStyle name="Comma 3 2 2 2" xfId="14" xr:uid="{470B3ABC-BD2D-445A-A5B0-5B3011D735DE}"/>
    <cellStyle name="Comma 4" xfId="9" xr:uid="{99FB9B30-9F28-4B9C-B83D-16D5FC2D477A}"/>
    <cellStyle name="Normal" xfId="0" builtinId="0"/>
    <cellStyle name="Normal 2" xfId="1" xr:uid="{00000000-0005-0000-0000-000003000000}"/>
    <cellStyle name="Normal 2 2" xfId="3" xr:uid="{00000000-0005-0000-0000-000004000000}"/>
    <cellStyle name="Normal 3" xfId="5" xr:uid="{BEDBEA14-6757-4F05-A4A3-42700136A5CF}"/>
    <cellStyle name="Normal 3 2" xfId="15" xr:uid="{427154EC-3BFB-482D-9F36-37F2428CBB5B}"/>
    <cellStyle name="Normal 4" xfId="6" xr:uid="{08D22241-C25F-41C5-A857-907307DF7947}"/>
    <cellStyle name="Normal 5" xfId="7" xr:uid="{AC3DE7CB-35C8-4BF0-8362-D3F037E8AE6E}"/>
    <cellStyle name="Normal 6" xfId="10" xr:uid="{57A6DCC7-A389-4FAC-8910-4D5315A38E65}"/>
    <cellStyle name="Normal 7" xfId="11" xr:uid="{C1C953B1-61EE-4A35-B55F-C43802055577}"/>
    <cellStyle name="Normal 8" xfId="12" xr:uid="{3AF20941-F098-450B-912B-7CB242BEE14C}"/>
    <cellStyle name="Normal 9" xfId="13" xr:uid="{CBFC418F-9671-40D6-8324-98D711C9BEC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31</xdr:col>
          <xdr:colOff>533400</xdr:colOff>
          <xdr:row>7</xdr:row>
          <xdr:rowOff>22860</xdr:rowOff>
        </xdr:from>
        <xdr:to>
          <xdr:col>34</xdr:col>
          <xdr:colOff>388620</xdr:colOff>
          <xdr:row>10</xdr:row>
          <xdr:rowOff>114300</xdr:rowOff>
        </xdr:to>
        <xdr:sp macro="" textlink="">
          <xdr:nvSpPr>
            <xdr:cNvPr id="3073" name="CommandButton2" hidden="1">
              <a:extLst>
                <a:ext uri="{63B3BB69-23CF-44E3-9099-C40C66FF867C}">
                  <a14:compatExt spid="_x0000_s3073"/>
                </a:ext>
                <a:ext uri="{FF2B5EF4-FFF2-40B4-BE49-F238E27FC236}">
                  <a16:creationId xmlns:a16="http://schemas.microsoft.com/office/drawing/2014/main" id="{00000000-0008-0000-05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480060</xdr:colOff>
          <xdr:row>1</xdr:row>
          <xdr:rowOff>38100</xdr:rowOff>
        </xdr:from>
        <xdr:to>
          <xdr:col>34</xdr:col>
          <xdr:colOff>335280</xdr:colOff>
          <xdr:row>4</xdr:row>
          <xdr:rowOff>76200</xdr:rowOff>
        </xdr:to>
        <xdr:sp macro="" textlink="">
          <xdr:nvSpPr>
            <xdr:cNvPr id="3074" name="CommandButton3" hidden="1">
              <a:extLst>
                <a:ext uri="{63B3BB69-23CF-44E3-9099-C40C66FF867C}">
                  <a14:compatExt spid="_x0000_s3074"/>
                </a:ext>
                <a:ext uri="{FF2B5EF4-FFF2-40B4-BE49-F238E27FC236}">
                  <a16:creationId xmlns:a16="http://schemas.microsoft.com/office/drawing/2014/main" id="{00000000-0008-0000-0500-00000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6.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299EEE-A4D1-4ECB-9E52-AF8BFD8A9662}">
  <sheetPr codeName="Sheet4"/>
  <dimension ref="A1:BO224"/>
  <sheetViews>
    <sheetView showGridLines="0" workbookViewId="0">
      <selection activeCell="N32" sqref="N32"/>
    </sheetView>
  </sheetViews>
  <sheetFormatPr defaultRowHeight="14.4" x14ac:dyDescent="0.3"/>
  <cols>
    <col min="2" max="2" width="12" bestFit="1" customWidth="1"/>
    <col min="3" max="3" width="9.5546875" bestFit="1" customWidth="1"/>
    <col min="4" max="4" width="10" bestFit="1" customWidth="1"/>
    <col min="6" max="6" width="11.6640625" customWidth="1"/>
    <col min="9" max="9" width="17.44140625" customWidth="1"/>
    <col min="12" max="12" width="14.109375" customWidth="1"/>
    <col min="15" max="15" width="10" bestFit="1" customWidth="1"/>
    <col min="18" max="18" width="14" customWidth="1"/>
    <col min="22" max="22" width="11.6640625" customWidth="1"/>
    <col min="25" max="25" width="17.44140625" customWidth="1"/>
    <col min="28" max="28" width="14.109375" customWidth="1"/>
    <col min="31" max="31" width="10" bestFit="1" customWidth="1"/>
    <col min="34" max="34" width="14" customWidth="1"/>
    <col min="39" max="39" width="11.6640625" customWidth="1"/>
    <col min="42" max="42" width="17.44140625" customWidth="1"/>
    <col min="45" max="45" width="14.109375" customWidth="1"/>
    <col min="48" max="48" width="10" bestFit="1" customWidth="1"/>
    <col min="51" max="51" width="14" customWidth="1"/>
    <col min="55" max="55" width="11.6640625" customWidth="1"/>
    <col min="58" max="58" width="17.44140625" customWidth="1"/>
    <col min="61" max="61" width="14.109375" customWidth="1"/>
    <col min="64" max="64" width="10" bestFit="1" customWidth="1"/>
    <col min="67" max="67" width="14" customWidth="1"/>
  </cols>
  <sheetData>
    <row r="1" spans="1:67" x14ac:dyDescent="0.3">
      <c r="E1" t="s">
        <v>304</v>
      </c>
      <c r="AL1" t="s">
        <v>303</v>
      </c>
    </row>
    <row r="2" spans="1:67" ht="15" thickBot="1" x14ac:dyDescent="0.35">
      <c r="A2" t="s">
        <v>305</v>
      </c>
      <c r="E2" t="s">
        <v>299</v>
      </c>
      <c r="U2" t="s">
        <v>300</v>
      </c>
      <c r="AL2" t="s">
        <v>299</v>
      </c>
      <c r="BB2" t="s">
        <v>300</v>
      </c>
    </row>
    <row r="3" spans="1:67" s="1" customFormat="1" x14ac:dyDescent="0.3">
      <c r="A3" s="1" t="s">
        <v>301</v>
      </c>
      <c r="B3" s="15" t="e">
        <f>SUM(#REF!)</f>
        <v>#REF!</v>
      </c>
      <c r="C3" s="9" t="e">
        <f>B3/1000000</f>
        <v>#REF!</v>
      </c>
      <c r="E3" s="474" t="s">
        <v>20</v>
      </c>
      <c r="F3" s="475"/>
      <c r="H3" s="474" t="s">
        <v>312</v>
      </c>
      <c r="I3" s="475"/>
      <c r="K3" s="474" t="s">
        <v>51</v>
      </c>
      <c r="L3" s="475"/>
      <c r="N3" s="474" t="s">
        <v>80</v>
      </c>
      <c r="O3" s="475"/>
      <c r="Q3" s="474" t="s">
        <v>298</v>
      </c>
      <c r="R3" s="475"/>
      <c r="U3" s="474" t="s">
        <v>20</v>
      </c>
      <c r="V3" s="475"/>
      <c r="X3" s="474" t="s">
        <v>312</v>
      </c>
      <c r="Y3" s="475"/>
      <c r="AA3" s="474" t="s">
        <v>51</v>
      </c>
      <c r="AB3" s="475"/>
      <c r="AD3" s="474" t="s">
        <v>80</v>
      </c>
      <c r="AE3" s="475"/>
      <c r="AG3" s="474" t="s">
        <v>298</v>
      </c>
      <c r="AH3" s="475"/>
      <c r="AL3" s="474" t="s">
        <v>20</v>
      </c>
      <c r="AM3" s="475"/>
      <c r="AO3" s="474" t="s">
        <v>312</v>
      </c>
      <c r="AP3" s="475"/>
      <c r="AR3" s="474" t="s">
        <v>51</v>
      </c>
      <c r="AS3" s="475"/>
      <c r="AU3" s="474" t="s">
        <v>80</v>
      </c>
      <c r="AV3" s="475"/>
      <c r="AX3" s="474" t="s">
        <v>298</v>
      </c>
      <c r="AY3" s="475"/>
      <c r="BB3" s="474" t="s">
        <v>20</v>
      </c>
      <c r="BC3" s="475"/>
      <c r="BE3" s="474" t="s">
        <v>312</v>
      </c>
      <c r="BF3" s="475"/>
      <c r="BH3" s="474" t="s">
        <v>51</v>
      </c>
      <c r="BI3" s="475"/>
      <c r="BK3" s="474" t="s">
        <v>80</v>
      </c>
      <c r="BL3" s="475"/>
      <c r="BN3" s="474" t="s">
        <v>298</v>
      </c>
      <c r="BO3" s="475"/>
    </row>
    <row r="4" spans="1:67" s="1" customFormat="1" ht="15" thickBot="1" x14ac:dyDescent="0.35">
      <c r="A4" s="1" t="s">
        <v>302</v>
      </c>
      <c r="B4" s="15" t="e">
        <f>SUM(#REF!)</f>
        <v>#REF!</v>
      </c>
      <c r="C4" s="9" t="e">
        <f>B4/1000000</f>
        <v>#REF!</v>
      </c>
      <c r="E4" s="12"/>
      <c r="F4" s="13" t="e">
        <f>F30/1000000</f>
        <v>#REF!</v>
      </c>
      <c r="H4" s="3"/>
      <c r="I4" s="4" t="e">
        <f>I14/1000000</f>
        <v>#REF!</v>
      </c>
      <c r="K4" s="3"/>
      <c r="L4" s="4" t="e">
        <f>L16/1000000</f>
        <v>#REF!</v>
      </c>
      <c r="N4" s="3"/>
      <c r="O4" s="4" t="e">
        <f>O33/1000000</f>
        <v>#REF!</v>
      </c>
      <c r="Q4" s="3"/>
      <c r="R4" s="4" t="e">
        <f>R223/1000000</f>
        <v>#REF!</v>
      </c>
      <c r="U4" s="12"/>
      <c r="V4" s="13" t="e">
        <f>V30/1000000</f>
        <v>#REF!</v>
      </c>
      <c r="X4" s="3"/>
      <c r="Y4" s="4" t="e">
        <f>Y14/1000000</f>
        <v>#REF!</v>
      </c>
      <c r="AA4" s="3"/>
      <c r="AB4" s="4" t="e">
        <f>AB16/1000000</f>
        <v>#REF!</v>
      </c>
      <c r="AD4" s="3"/>
      <c r="AE4" s="4" t="e">
        <f>AE33/1000000</f>
        <v>#REF!</v>
      </c>
      <c r="AG4" s="3"/>
      <c r="AH4" s="4" t="e">
        <f>AH223/1000000</f>
        <v>#REF!</v>
      </c>
      <c r="AL4" s="12"/>
      <c r="AM4" s="13" t="e">
        <f>AM30/1000000</f>
        <v>#REF!</v>
      </c>
      <c r="AO4" s="3"/>
      <c r="AP4" s="4" t="e">
        <f>AP14/1000000</f>
        <v>#REF!</v>
      </c>
      <c r="AR4" s="3"/>
      <c r="AS4" s="4" t="e">
        <f>AS16/1000000</f>
        <v>#REF!</v>
      </c>
      <c r="AU4" s="3"/>
      <c r="AV4" s="4" t="e">
        <f>AV33/1000000</f>
        <v>#REF!</v>
      </c>
      <c r="AX4" s="3"/>
      <c r="AY4" s="4" t="e">
        <f>AY223/1000000</f>
        <v>#REF!</v>
      </c>
      <c r="BB4" s="12"/>
      <c r="BC4" s="13" t="e">
        <f>BC30/1000000</f>
        <v>#REF!</v>
      </c>
      <c r="BE4" s="3"/>
      <c r="BF4" s="4" t="e">
        <f>BF14/1000000</f>
        <v>#REF!</v>
      </c>
      <c r="BH4" s="3"/>
      <c r="BI4" s="4" t="e">
        <f>BI16/1000000</f>
        <v>#REF!</v>
      </c>
      <c r="BK4" s="3"/>
      <c r="BL4" s="4" t="e">
        <f>BL33/1000000</f>
        <v>#REF!</v>
      </c>
      <c r="BN4" s="3"/>
      <c r="BO4" s="4" t="e">
        <f>BO223/1000000</f>
        <v>#REF!</v>
      </c>
    </row>
    <row r="5" spans="1:67" ht="15" thickBot="1" x14ac:dyDescent="0.35">
      <c r="E5" s="5" t="s">
        <v>21</v>
      </c>
      <c r="F5" s="14" t="e">
        <f>SUMIF(#REF!,ECON_CUR!E5,#REF!)</f>
        <v>#REF!</v>
      </c>
      <c r="H5" s="5" t="s">
        <v>22</v>
      </c>
      <c r="I5" s="6" t="e">
        <f>SUMIF(#REF!,ECON_CUR!H5,#REF!)</f>
        <v>#REF!</v>
      </c>
      <c r="K5" s="5" t="s">
        <v>31</v>
      </c>
      <c r="L5" s="6" t="e">
        <f>SUMIF(#REF!,ECON_CUR!K5,#REF!)</f>
        <v>#REF!</v>
      </c>
      <c r="N5" s="5" t="s">
        <v>52</v>
      </c>
      <c r="O5" s="6" t="e">
        <f>SUMIF(#REF!,ECON_CUR!N5,#REF!)</f>
        <v>#REF!</v>
      </c>
      <c r="Q5" s="5" t="s">
        <v>81</v>
      </c>
      <c r="R5" s="6" t="e">
        <f>SUMIF(#REF!,ECON_CUR!Q5,#REF!)</f>
        <v>#REF!</v>
      </c>
      <c r="U5" s="5" t="s">
        <v>21</v>
      </c>
      <c r="V5" s="14" t="e">
        <f>SUMIF(#REF!,ECON_CUR!U5,#REF!)</f>
        <v>#REF!</v>
      </c>
      <c r="X5" s="5" t="s">
        <v>22</v>
      </c>
      <c r="Y5" s="6" t="e">
        <f>SUMIF(#REF!,ECON_CUR!X5,#REF!)</f>
        <v>#REF!</v>
      </c>
      <c r="AA5" s="5" t="s">
        <v>31</v>
      </c>
      <c r="AB5" s="6" t="e">
        <f>SUMIF(#REF!,ECON_CUR!AA5,#REF!)</f>
        <v>#REF!</v>
      </c>
      <c r="AD5" s="5" t="s">
        <v>52</v>
      </c>
      <c r="AE5" s="6" t="e">
        <f>SUMIF(#REF!,ECON_CUR!AD5,#REF!)</f>
        <v>#REF!</v>
      </c>
      <c r="AG5" s="5" t="s">
        <v>81</v>
      </c>
      <c r="AH5" s="6" t="e">
        <f>SUMIF(#REF!,ECON_CUR!AG5,#REF!)</f>
        <v>#REF!</v>
      </c>
      <c r="AL5" s="5" t="s">
        <v>21</v>
      </c>
      <c r="AM5" s="14" t="e">
        <f>SUMIF(#REF!,ECON_CUR!AL5,#REF!)</f>
        <v>#REF!</v>
      </c>
      <c r="AO5" s="5" t="s">
        <v>22</v>
      </c>
      <c r="AP5" s="6" t="e">
        <f>SUMIF(#REF!,ECON_CUR!AO5,#REF!)</f>
        <v>#REF!</v>
      </c>
      <c r="AR5" s="5" t="s">
        <v>31</v>
      </c>
      <c r="AS5" s="6" t="e">
        <f>SUMIF(#REF!,ECON_CUR!AR5,#REF!)</f>
        <v>#REF!</v>
      </c>
      <c r="AU5" s="5" t="s">
        <v>52</v>
      </c>
      <c r="AV5" s="6" t="e">
        <f>SUMIF(#REF!,ECON_CUR!AU5,#REF!)</f>
        <v>#REF!</v>
      </c>
      <c r="AX5" s="5" t="s">
        <v>81</v>
      </c>
      <c r="AY5" s="6" t="e">
        <f>SUMIF(#REF!,ECON_CUR!AX5,#REF!)</f>
        <v>#REF!</v>
      </c>
      <c r="BB5" s="5" t="s">
        <v>21</v>
      </c>
      <c r="BC5" s="14" t="e">
        <f>SUMIF(#REF!,ECON_CUR!BB5,#REF!)</f>
        <v>#REF!</v>
      </c>
      <c r="BE5" s="5" t="s">
        <v>22</v>
      </c>
      <c r="BF5" s="6" t="e">
        <f>SUMIF(#REF!,ECON_CUR!BE5,#REF!)</f>
        <v>#REF!</v>
      </c>
      <c r="BH5" s="5" t="s">
        <v>31</v>
      </c>
      <c r="BI5" s="6" t="e">
        <f>SUMIF(#REF!,ECON_CUR!BH5,#REF!)</f>
        <v>#REF!</v>
      </c>
      <c r="BK5" s="5" t="s">
        <v>52</v>
      </c>
      <c r="BL5" s="6" t="e">
        <f>SUMIF(#REF!,ECON_CUR!BK5,#REF!)</f>
        <v>#REF!</v>
      </c>
      <c r="BN5" s="5" t="s">
        <v>81</v>
      </c>
      <c r="BO5" s="6" t="e">
        <f>SUMIF(#REF!,ECON_CUR!BN5,#REF!)</f>
        <v>#REF!</v>
      </c>
    </row>
    <row r="6" spans="1:67" ht="15" thickBot="1" x14ac:dyDescent="0.35">
      <c r="E6" s="5" t="s">
        <v>22</v>
      </c>
      <c r="F6" s="14" t="e">
        <f>SUMIF(#REF!,ECON_CUR!E6,#REF!)</f>
        <v>#REF!</v>
      </c>
      <c r="H6" s="5" t="s">
        <v>30</v>
      </c>
      <c r="I6" s="6" t="e">
        <f>SUMIF(#REF!,ECON_CUR!H6,#REF!)</f>
        <v>#REF!</v>
      </c>
      <c r="K6" s="5" t="s">
        <v>46</v>
      </c>
      <c r="L6" s="6" t="e">
        <f>SUMIF(#REF!,ECON_CUR!K6,#REF!)</f>
        <v>#REF!</v>
      </c>
      <c r="N6" s="5" t="s">
        <v>53</v>
      </c>
      <c r="O6" s="6" t="e">
        <f>SUMIF(#REF!,ECON_CUR!N6,#REF!)</f>
        <v>#REF!</v>
      </c>
      <c r="Q6" s="5" t="s">
        <v>82</v>
      </c>
      <c r="R6" s="6" t="e">
        <f>SUMIF(#REF!,ECON_CUR!Q6,#REF!)</f>
        <v>#REF!</v>
      </c>
      <c r="U6" s="5" t="s">
        <v>22</v>
      </c>
      <c r="V6" s="14" t="e">
        <f>SUMIF(#REF!,ECON_CUR!U6,#REF!)</f>
        <v>#REF!</v>
      </c>
      <c r="X6" s="5" t="s">
        <v>30</v>
      </c>
      <c r="Y6" s="6" t="e">
        <f>SUMIF(#REF!,ECON_CUR!X6,#REF!)</f>
        <v>#REF!</v>
      </c>
      <c r="AA6" s="5" t="s">
        <v>46</v>
      </c>
      <c r="AB6" s="6" t="e">
        <f>SUMIF(#REF!,ECON_CUR!AA6,#REF!)</f>
        <v>#REF!</v>
      </c>
      <c r="AD6" s="5" t="s">
        <v>53</v>
      </c>
      <c r="AE6" s="6" t="e">
        <f>SUMIF(#REF!,ECON_CUR!AD6,#REF!)</f>
        <v>#REF!</v>
      </c>
      <c r="AG6" s="5" t="s">
        <v>82</v>
      </c>
      <c r="AH6" s="6" t="e">
        <f>SUMIF(#REF!,ECON_CUR!AG6,#REF!)</f>
        <v>#REF!</v>
      </c>
      <c r="AL6" s="5" t="s">
        <v>22</v>
      </c>
      <c r="AM6" s="14" t="e">
        <f>SUMIF(#REF!,ECON_CUR!AL6,#REF!)</f>
        <v>#REF!</v>
      </c>
      <c r="AO6" s="5" t="s">
        <v>30</v>
      </c>
      <c r="AP6" s="6" t="e">
        <f>SUMIF(#REF!,ECON_CUR!AO6,#REF!)</f>
        <v>#REF!</v>
      </c>
      <c r="AR6" s="5" t="s">
        <v>46</v>
      </c>
      <c r="AS6" s="6" t="e">
        <f>SUMIF(#REF!,ECON_CUR!AR6,#REF!)</f>
        <v>#REF!</v>
      </c>
      <c r="AU6" s="5" t="s">
        <v>53</v>
      </c>
      <c r="AV6" s="6" t="e">
        <f>SUMIF(#REF!,ECON_CUR!AU6,#REF!)</f>
        <v>#REF!</v>
      </c>
      <c r="AX6" s="5" t="s">
        <v>82</v>
      </c>
      <c r="AY6" s="6" t="e">
        <f>SUMIF(#REF!,ECON_CUR!AX6,#REF!)</f>
        <v>#REF!</v>
      </c>
      <c r="BB6" s="5" t="s">
        <v>22</v>
      </c>
      <c r="BC6" s="14" t="e">
        <f>SUMIF(#REF!,ECON_CUR!BB6,#REF!)</f>
        <v>#REF!</v>
      </c>
      <c r="BE6" s="5" t="s">
        <v>30</v>
      </c>
      <c r="BF6" s="6" t="e">
        <f>SUMIF(#REF!,ECON_CUR!BE6,#REF!)</f>
        <v>#REF!</v>
      </c>
      <c r="BH6" s="5" t="s">
        <v>46</v>
      </c>
      <c r="BI6" s="6" t="e">
        <f>SUMIF(#REF!,ECON_CUR!BH6,#REF!)</f>
        <v>#REF!</v>
      </c>
      <c r="BK6" s="5" t="s">
        <v>53</v>
      </c>
      <c r="BL6" s="6" t="e">
        <f>SUMIF(#REF!,ECON_CUR!BK6,#REF!)</f>
        <v>#REF!</v>
      </c>
      <c r="BN6" s="5" t="s">
        <v>82</v>
      </c>
      <c r="BO6" s="6" t="e">
        <f>SUMIF(#REF!,ECON_CUR!BN6,#REF!)</f>
        <v>#REF!</v>
      </c>
    </row>
    <row r="7" spans="1:67" ht="15" thickBot="1" x14ac:dyDescent="0.35">
      <c r="E7" s="5" t="s">
        <v>23</v>
      </c>
      <c r="F7" s="14" t="e">
        <f>SUMIF(#REF!,ECON_CUR!E7,#REF!)</f>
        <v>#REF!</v>
      </c>
      <c r="H7" s="5" t="s">
        <v>29</v>
      </c>
      <c r="I7" s="6" t="e">
        <f>SUMIF(#REF!,ECON_CUR!H7,#REF!)</f>
        <v>#REF!</v>
      </c>
      <c r="K7" s="5" t="s">
        <v>33</v>
      </c>
      <c r="L7" s="6" t="e">
        <f>SUMIF(#REF!,ECON_CUR!K7,#REF!)</f>
        <v>#REF!</v>
      </c>
      <c r="N7" s="5" t="s">
        <v>54</v>
      </c>
      <c r="O7" s="6" t="e">
        <f>SUMIF(#REF!,ECON_CUR!N7,#REF!)</f>
        <v>#REF!</v>
      </c>
      <c r="Q7" s="5" t="s">
        <v>83</v>
      </c>
      <c r="R7" s="6" t="e">
        <f>SUMIF(#REF!,ECON_CUR!Q7,#REF!)</f>
        <v>#REF!</v>
      </c>
      <c r="U7" s="5" t="s">
        <v>23</v>
      </c>
      <c r="V7" s="14" t="e">
        <f>SUMIF(#REF!,ECON_CUR!U7,#REF!)</f>
        <v>#REF!</v>
      </c>
      <c r="X7" s="5" t="s">
        <v>29</v>
      </c>
      <c r="Y7" s="6" t="e">
        <f>SUMIF(#REF!,ECON_CUR!X7,#REF!)</f>
        <v>#REF!</v>
      </c>
      <c r="AA7" s="5" t="s">
        <v>33</v>
      </c>
      <c r="AB7" s="6" t="e">
        <f>SUMIF(#REF!,ECON_CUR!AA7,#REF!)</f>
        <v>#REF!</v>
      </c>
      <c r="AD7" s="5" t="s">
        <v>54</v>
      </c>
      <c r="AE7" s="6" t="e">
        <f>SUMIF(#REF!,ECON_CUR!AD7,#REF!)</f>
        <v>#REF!</v>
      </c>
      <c r="AG7" s="5" t="s">
        <v>83</v>
      </c>
      <c r="AH7" s="6" t="e">
        <f>SUMIF(#REF!,ECON_CUR!AG7,#REF!)</f>
        <v>#REF!</v>
      </c>
      <c r="AL7" s="5" t="s">
        <v>23</v>
      </c>
      <c r="AM7" s="14" t="e">
        <f>SUMIF(#REF!,ECON_CUR!AL7,#REF!)</f>
        <v>#REF!</v>
      </c>
      <c r="AO7" s="5" t="s">
        <v>29</v>
      </c>
      <c r="AP7" s="6" t="e">
        <f>SUMIF(#REF!,ECON_CUR!AO7,#REF!)</f>
        <v>#REF!</v>
      </c>
      <c r="AR7" s="5" t="s">
        <v>33</v>
      </c>
      <c r="AS7" s="6" t="e">
        <f>SUMIF(#REF!,ECON_CUR!AR7,#REF!)</f>
        <v>#REF!</v>
      </c>
      <c r="AU7" s="5" t="s">
        <v>54</v>
      </c>
      <c r="AV7" s="6" t="e">
        <f>SUMIF(#REF!,ECON_CUR!AU7,#REF!)</f>
        <v>#REF!</v>
      </c>
      <c r="AX7" s="5" t="s">
        <v>83</v>
      </c>
      <c r="AY7" s="6" t="e">
        <f>SUMIF(#REF!,ECON_CUR!AX7,#REF!)</f>
        <v>#REF!</v>
      </c>
      <c r="BB7" s="5" t="s">
        <v>23</v>
      </c>
      <c r="BC7" s="14" t="e">
        <f>SUMIF(#REF!,ECON_CUR!BB7,#REF!)</f>
        <v>#REF!</v>
      </c>
      <c r="BE7" s="5" t="s">
        <v>29</v>
      </c>
      <c r="BF7" s="6" t="e">
        <f>SUMIF(#REF!,ECON_CUR!BE7,#REF!)</f>
        <v>#REF!</v>
      </c>
      <c r="BH7" s="5" t="s">
        <v>33</v>
      </c>
      <c r="BI7" s="6" t="e">
        <f>SUMIF(#REF!,ECON_CUR!BH7,#REF!)</f>
        <v>#REF!</v>
      </c>
      <c r="BK7" s="5" t="s">
        <v>54</v>
      </c>
      <c r="BL7" s="6" t="e">
        <f>SUMIF(#REF!,ECON_CUR!BK7,#REF!)</f>
        <v>#REF!</v>
      </c>
      <c r="BN7" s="5" t="s">
        <v>83</v>
      </c>
      <c r="BO7" s="6" t="e">
        <f>SUMIF(#REF!,ECON_CUR!BN7,#REF!)</f>
        <v>#REF!</v>
      </c>
    </row>
    <row r="8" spans="1:67" ht="15" thickBot="1" x14ac:dyDescent="0.35">
      <c r="A8" t="s">
        <v>306</v>
      </c>
      <c r="E8" s="5" t="s">
        <v>24</v>
      </c>
      <c r="F8" s="14" t="e">
        <f>SUMIF(#REF!,ECON_CUR!E8,#REF!)</f>
        <v>#REF!</v>
      </c>
      <c r="H8" s="17" t="s">
        <v>176</v>
      </c>
      <c r="I8" s="6" t="e">
        <f>SUMIF(#REF!,ECON_CUR!H8,#REF!)</f>
        <v>#REF!</v>
      </c>
      <c r="K8" s="5" t="s">
        <v>47</v>
      </c>
      <c r="L8" s="6" t="e">
        <f>SUMIF(#REF!,ECON_CUR!K8,#REF!)</f>
        <v>#REF!</v>
      </c>
      <c r="N8" s="5" t="s">
        <v>55</v>
      </c>
      <c r="O8" s="6" t="e">
        <f>SUMIF(#REF!,ECON_CUR!N8,#REF!)</f>
        <v>#REF!</v>
      </c>
      <c r="Q8" s="5" t="s">
        <v>84</v>
      </c>
      <c r="R8" s="6" t="e">
        <f>SUMIF(#REF!,ECON_CUR!Q8,#REF!)</f>
        <v>#REF!</v>
      </c>
      <c r="U8" s="5" t="s">
        <v>24</v>
      </c>
      <c r="V8" s="14" t="e">
        <f>SUMIF(#REF!,ECON_CUR!U8,#REF!)</f>
        <v>#REF!</v>
      </c>
      <c r="X8" s="17" t="s">
        <v>176</v>
      </c>
      <c r="Y8" s="6" t="e">
        <f>SUMIF(#REF!,ECON_CUR!X8,#REF!)</f>
        <v>#REF!</v>
      </c>
      <c r="AA8" s="5" t="s">
        <v>47</v>
      </c>
      <c r="AB8" s="6" t="e">
        <f>SUMIF(#REF!,ECON_CUR!AA8,#REF!)</f>
        <v>#REF!</v>
      </c>
      <c r="AD8" s="5" t="s">
        <v>55</v>
      </c>
      <c r="AE8" s="6" t="e">
        <f>SUMIF(#REF!,ECON_CUR!AD8,#REF!)</f>
        <v>#REF!</v>
      </c>
      <c r="AG8" s="5" t="s">
        <v>84</v>
      </c>
      <c r="AH8" s="6" t="e">
        <f>SUMIF(#REF!,ECON_CUR!AG8,#REF!)</f>
        <v>#REF!</v>
      </c>
      <c r="AL8" s="5" t="s">
        <v>24</v>
      </c>
      <c r="AM8" s="14" t="e">
        <f>SUMIF(#REF!,ECON_CUR!AL8,#REF!)</f>
        <v>#REF!</v>
      </c>
      <c r="AO8" s="17" t="s">
        <v>176</v>
      </c>
      <c r="AP8" s="6" t="e">
        <f>SUMIF(#REF!,ECON_CUR!AO8,#REF!)</f>
        <v>#REF!</v>
      </c>
      <c r="AR8" s="5" t="s">
        <v>47</v>
      </c>
      <c r="AS8" s="6" t="e">
        <f>SUMIF(#REF!,ECON_CUR!AR8,#REF!)</f>
        <v>#REF!</v>
      </c>
      <c r="AU8" s="5" t="s">
        <v>55</v>
      </c>
      <c r="AV8" s="6" t="e">
        <f>SUMIF(#REF!,ECON_CUR!AU8,#REF!)</f>
        <v>#REF!</v>
      </c>
      <c r="AX8" s="5" t="s">
        <v>84</v>
      </c>
      <c r="AY8" s="6" t="e">
        <f>SUMIF(#REF!,ECON_CUR!AX8,#REF!)</f>
        <v>#REF!</v>
      </c>
      <c r="BB8" s="5" t="s">
        <v>24</v>
      </c>
      <c r="BC8" s="14" t="e">
        <f>SUMIF(#REF!,ECON_CUR!BB8,#REF!)</f>
        <v>#REF!</v>
      </c>
      <c r="BE8" s="17" t="s">
        <v>176</v>
      </c>
      <c r="BF8" s="6" t="e">
        <f>SUMIF(#REF!,ECON_CUR!BE8,#REF!)</f>
        <v>#REF!</v>
      </c>
      <c r="BH8" s="5" t="s">
        <v>47</v>
      </c>
      <c r="BI8" s="6" t="e">
        <f>SUMIF(#REF!,ECON_CUR!BH8,#REF!)</f>
        <v>#REF!</v>
      </c>
      <c r="BK8" s="5" t="s">
        <v>55</v>
      </c>
      <c r="BL8" s="6" t="e">
        <f>SUMIF(#REF!,ECON_CUR!BK8,#REF!)</f>
        <v>#REF!</v>
      </c>
      <c r="BN8" s="5" t="s">
        <v>84</v>
      </c>
      <c r="BO8" s="6" t="e">
        <f>SUMIF(#REF!,ECON_CUR!BN8,#REF!)</f>
        <v>#REF!</v>
      </c>
    </row>
    <row r="9" spans="1:67" ht="15" thickBot="1" x14ac:dyDescent="0.35">
      <c r="A9" s="1" t="s">
        <v>301</v>
      </c>
      <c r="B9" s="11" t="e">
        <f>SUM(#REF!)</f>
        <v>#REF!</v>
      </c>
      <c r="C9" t="e">
        <f>B9/1000000</f>
        <v>#REF!</v>
      </c>
      <c r="E9" s="5" t="s">
        <v>25</v>
      </c>
      <c r="F9" s="14" t="e">
        <f>SUMIF(#REF!,ECON_CUR!E9,#REF!)</f>
        <v>#REF!</v>
      </c>
      <c r="H9" s="5" t="s">
        <v>43</v>
      </c>
      <c r="I9" s="6" t="e">
        <f>SUMIF(#REF!,ECON_CUR!H9,#REF!)</f>
        <v>#REF!</v>
      </c>
      <c r="K9" s="5" t="s">
        <v>26</v>
      </c>
      <c r="L9" s="6" t="e">
        <f>SUMIF(#REF!,ECON_CUR!K9,#REF!)</f>
        <v>#REF!</v>
      </c>
      <c r="N9" s="5" t="s">
        <v>56</v>
      </c>
      <c r="O9" s="6" t="e">
        <f>SUMIF(#REF!,ECON_CUR!N9,#REF!)</f>
        <v>#REF!</v>
      </c>
      <c r="Q9" s="5" t="s">
        <v>85</v>
      </c>
      <c r="R9" s="6" t="e">
        <f>SUMIF(#REF!,ECON_CUR!Q9,#REF!)</f>
        <v>#REF!</v>
      </c>
      <c r="U9" s="5" t="s">
        <v>25</v>
      </c>
      <c r="V9" s="14" t="e">
        <f>SUMIF(#REF!,ECON_CUR!U9,#REF!)</f>
        <v>#REF!</v>
      </c>
      <c r="X9" s="5" t="s">
        <v>43</v>
      </c>
      <c r="Y9" s="6" t="e">
        <f>SUMIF(#REF!,ECON_CUR!X9,#REF!)</f>
        <v>#REF!</v>
      </c>
      <c r="AA9" s="5" t="s">
        <v>26</v>
      </c>
      <c r="AB9" s="6" t="e">
        <f>SUMIF(#REF!,ECON_CUR!AA9,#REF!)</f>
        <v>#REF!</v>
      </c>
      <c r="AD9" s="5" t="s">
        <v>56</v>
      </c>
      <c r="AE9" s="6" t="e">
        <f>SUMIF(#REF!,ECON_CUR!AD9,#REF!)</f>
        <v>#REF!</v>
      </c>
      <c r="AG9" s="5" t="s">
        <v>85</v>
      </c>
      <c r="AH9" s="6" t="e">
        <f>SUMIF(#REF!,ECON_CUR!AG9,#REF!)</f>
        <v>#REF!</v>
      </c>
      <c r="AL9" s="5" t="s">
        <v>25</v>
      </c>
      <c r="AM9" s="14" t="e">
        <f>SUMIF(#REF!,ECON_CUR!AL9,#REF!)</f>
        <v>#REF!</v>
      </c>
      <c r="AO9" s="5" t="s">
        <v>43</v>
      </c>
      <c r="AP9" s="6" t="e">
        <f>SUMIF(#REF!,ECON_CUR!AO9,#REF!)</f>
        <v>#REF!</v>
      </c>
      <c r="AR9" s="5" t="s">
        <v>26</v>
      </c>
      <c r="AS9" s="6" t="e">
        <f>SUMIF(#REF!,ECON_CUR!AR9,#REF!)</f>
        <v>#REF!</v>
      </c>
      <c r="AU9" s="5" t="s">
        <v>56</v>
      </c>
      <c r="AV9" s="6" t="e">
        <f>SUMIF(#REF!,ECON_CUR!AU9,#REF!)</f>
        <v>#REF!</v>
      </c>
      <c r="AX9" s="5" t="s">
        <v>85</v>
      </c>
      <c r="AY9" s="6" t="e">
        <f>SUMIF(#REF!,ECON_CUR!AX9,#REF!)</f>
        <v>#REF!</v>
      </c>
      <c r="BB9" s="5" t="s">
        <v>25</v>
      </c>
      <c r="BC9" s="14" t="e">
        <f>SUMIF(#REF!,ECON_CUR!BB9,#REF!)</f>
        <v>#REF!</v>
      </c>
      <c r="BE9" s="5" t="s">
        <v>43</v>
      </c>
      <c r="BF9" s="6" t="e">
        <f>SUMIF(#REF!,ECON_CUR!BE9,#REF!)</f>
        <v>#REF!</v>
      </c>
      <c r="BH9" s="5" t="s">
        <v>26</v>
      </c>
      <c r="BI9" s="6" t="e">
        <f>SUMIF(#REF!,ECON_CUR!BH9,#REF!)</f>
        <v>#REF!</v>
      </c>
      <c r="BK9" s="5" t="s">
        <v>56</v>
      </c>
      <c r="BL9" s="6" t="e">
        <f>SUMIF(#REF!,ECON_CUR!BK9,#REF!)</f>
        <v>#REF!</v>
      </c>
      <c r="BN9" s="5" t="s">
        <v>85</v>
      </c>
      <c r="BO9" s="6" t="e">
        <f>SUMIF(#REF!,ECON_CUR!BN9,#REF!)</f>
        <v>#REF!</v>
      </c>
    </row>
    <row r="10" spans="1:67" ht="15" thickBot="1" x14ac:dyDescent="0.35">
      <c r="A10" s="1" t="s">
        <v>302</v>
      </c>
      <c r="B10" s="11" t="e">
        <f>SUM(#REF!)</f>
        <v>#REF!</v>
      </c>
      <c r="C10" t="e">
        <f>B10/1000000</f>
        <v>#REF!</v>
      </c>
      <c r="E10" s="5" t="s">
        <v>26</v>
      </c>
      <c r="F10" s="14" t="e">
        <f>SUMIF(#REF!,ECON_CUR!E10,#REF!)</f>
        <v>#REF!</v>
      </c>
      <c r="H10" s="5" t="s">
        <v>44</v>
      </c>
      <c r="I10" s="6" t="e">
        <f>SUMIF(#REF!,ECON_CUR!H10,#REF!)</f>
        <v>#REF!</v>
      </c>
      <c r="K10" s="5" t="s">
        <v>48</v>
      </c>
      <c r="L10" s="6" t="e">
        <f>SUMIF(#REF!,ECON_CUR!K10,#REF!)</f>
        <v>#REF!</v>
      </c>
      <c r="N10" s="5" t="s">
        <v>57</v>
      </c>
      <c r="O10" s="6" t="e">
        <f>SUMIF(#REF!,ECON_CUR!N10,#REF!)</f>
        <v>#REF!</v>
      </c>
      <c r="Q10" s="5" t="s">
        <v>86</v>
      </c>
      <c r="R10" s="6" t="e">
        <f>SUMIF(#REF!,ECON_CUR!Q10,#REF!)</f>
        <v>#REF!</v>
      </c>
      <c r="U10" s="5" t="s">
        <v>26</v>
      </c>
      <c r="V10" s="14" t="e">
        <f>SUMIF(#REF!,ECON_CUR!U10,#REF!)</f>
        <v>#REF!</v>
      </c>
      <c r="X10" s="5" t="s">
        <v>44</v>
      </c>
      <c r="Y10" s="6" t="e">
        <f>SUMIF(#REF!,ECON_CUR!X10,#REF!)</f>
        <v>#REF!</v>
      </c>
      <c r="AA10" s="5" t="s">
        <v>48</v>
      </c>
      <c r="AB10" s="6" t="e">
        <f>SUMIF(#REF!,ECON_CUR!AA10,#REF!)</f>
        <v>#REF!</v>
      </c>
      <c r="AD10" s="5" t="s">
        <v>57</v>
      </c>
      <c r="AE10" s="6" t="e">
        <f>SUMIF(#REF!,ECON_CUR!AD10,#REF!)</f>
        <v>#REF!</v>
      </c>
      <c r="AG10" s="5" t="s">
        <v>86</v>
      </c>
      <c r="AH10" s="6" t="e">
        <f>SUMIF(#REF!,ECON_CUR!AG10,#REF!)</f>
        <v>#REF!</v>
      </c>
      <c r="AL10" s="5" t="s">
        <v>26</v>
      </c>
      <c r="AM10" s="14" t="e">
        <f>SUMIF(#REF!,ECON_CUR!AL10,#REF!)</f>
        <v>#REF!</v>
      </c>
      <c r="AO10" s="5" t="s">
        <v>44</v>
      </c>
      <c r="AP10" s="6" t="e">
        <f>SUMIF(#REF!,ECON_CUR!AO10,#REF!)</f>
        <v>#REF!</v>
      </c>
      <c r="AR10" s="5" t="s">
        <v>48</v>
      </c>
      <c r="AS10" s="6" t="e">
        <f>SUMIF(#REF!,ECON_CUR!AR10,#REF!)</f>
        <v>#REF!</v>
      </c>
      <c r="AU10" s="5" t="s">
        <v>57</v>
      </c>
      <c r="AV10" s="6" t="e">
        <f>SUMIF(#REF!,ECON_CUR!AU10,#REF!)</f>
        <v>#REF!</v>
      </c>
      <c r="AX10" s="5" t="s">
        <v>86</v>
      </c>
      <c r="AY10" s="6" t="e">
        <f>SUMIF(#REF!,ECON_CUR!AX10,#REF!)</f>
        <v>#REF!</v>
      </c>
      <c r="BB10" s="5" t="s">
        <v>26</v>
      </c>
      <c r="BC10" s="14" t="e">
        <f>SUMIF(#REF!,ECON_CUR!BB10,#REF!)</f>
        <v>#REF!</v>
      </c>
      <c r="BE10" s="5" t="s">
        <v>44</v>
      </c>
      <c r="BF10" s="6" t="e">
        <f>SUMIF(#REF!,ECON_CUR!BE10,#REF!)</f>
        <v>#REF!</v>
      </c>
      <c r="BH10" s="5" t="s">
        <v>48</v>
      </c>
      <c r="BI10" s="6" t="e">
        <f>SUMIF(#REF!,ECON_CUR!BH10,#REF!)</f>
        <v>#REF!</v>
      </c>
      <c r="BK10" s="5" t="s">
        <v>57</v>
      </c>
      <c r="BL10" s="6" t="e">
        <f>SUMIF(#REF!,ECON_CUR!BK10,#REF!)</f>
        <v>#REF!</v>
      </c>
      <c r="BN10" s="5" t="s">
        <v>86</v>
      </c>
      <c r="BO10" s="6" t="e">
        <f>SUMIF(#REF!,ECON_CUR!BN10,#REF!)</f>
        <v>#REF!</v>
      </c>
    </row>
    <row r="11" spans="1:67" x14ac:dyDescent="0.3">
      <c r="E11" s="18" t="s">
        <v>48</v>
      </c>
      <c r="F11" s="14" t="e">
        <f>SUMIF(#REF!,ECON_CUR!E11,#REF!)</f>
        <v>#REF!</v>
      </c>
      <c r="H11" s="5" t="s">
        <v>45</v>
      </c>
      <c r="I11" s="6" t="e">
        <f>SUMIF(#REF!,ECON_CUR!H11,#REF!)</f>
        <v>#REF!</v>
      </c>
      <c r="K11" s="5" t="s">
        <v>49</v>
      </c>
      <c r="L11" s="6" t="e">
        <f>SUMIF(#REF!,ECON_CUR!K11,#REF!)</f>
        <v>#REF!</v>
      </c>
      <c r="N11" s="5" t="s">
        <v>58</v>
      </c>
      <c r="O11" s="6" t="e">
        <f>SUMIF(#REF!,ECON_CUR!N11,#REF!)</f>
        <v>#REF!</v>
      </c>
      <c r="Q11" s="5" t="s">
        <v>87</v>
      </c>
      <c r="R11" s="6" t="e">
        <f>SUMIF(#REF!,ECON_CUR!Q11,#REF!)</f>
        <v>#REF!</v>
      </c>
      <c r="U11" s="18" t="s">
        <v>48</v>
      </c>
      <c r="V11" s="14" t="e">
        <f>SUMIF(#REF!,ECON_CUR!U11,#REF!)</f>
        <v>#REF!</v>
      </c>
      <c r="X11" s="5" t="s">
        <v>45</v>
      </c>
      <c r="Y11" s="6" t="e">
        <f>SUMIF(#REF!,ECON_CUR!X11,#REF!)</f>
        <v>#REF!</v>
      </c>
      <c r="AA11" s="5" t="s">
        <v>49</v>
      </c>
      <c r="AB11" s="6" t="e">
        <f>SUMIF(#REF!,ECON_CUR!AA11,#REF!)</f>
        <v>#REF!</v>
      </c>
      <c r="AD11" s="5" t="s">
        <v>58</v>
      </c>
      <c r="AE11" s="6" t="e">
        <f>SUMIF(#REF!,ECON_CUR!AD11,#REF!)</f>
        <v>#REF!</v>
      </c>
      <c r="AG11" s="5" t="s">
        <v>87</v>
      </c>
      <c r="AH11" s="6" t="e">
        <f>SUMIF(#REF!,ECON_CUR!AG11,#REF!)</f>
        <v>#REF!</v>
      </c>
      <c r="AL11" s="18" t="s">
        <v>48</v>
      </c>
      <c r="AM11" s="14" t="e">
        <f>SUMIF(#REF!,ECON_CUR!AL11,#REF!)</f>
        <v>#REF!</v>
      </c>
      <c r="AO11" s="5" t="s">
        <v>45</v>
      </c>
      <c r="AP11" s="6" t="e">
        <f>SUMIF(#REF!,ECON_CUR!AO11,#REF!)</f>
        <v>#REF!</v>
      </c>
      <c r="AR11" s="5" t="s">
        <v>49</v>
      </c>
      <c r="AS11" s="6" t="e">
        <f>SUMIF(#REF!,ECON_CUR!AR11,#REF!)</f>
        <v>#REF!</v>
      </c>
      <c r="AU11" s="5" t="s">
        <v>58</v>
      </c>
      <c r="AV11" s="6" t="e">
        <f>SUMIF(#REF!,ECON_CUR!AU11,#REF!)</f>
        <v>#REF!</v>
      </c>
      <c r="AX11" s="5" t="s">
        <v>87</v>
      </c>
      <c r="AY11" s="6" t="e">
        <f>SUMIF(#REF!,ECON_CUR!AX11,#REF!)</f>
        <v>#REF!</v>
      </c>
      <c r="BB11" s="18" t="s">
        <v>48</v>
      </c>
      <c r="BC11" s="14" t="e">
        <f>SUMIF(#REF!,ECON_CUR!BB11,#REF!)</f>
        <v>#REF!</v>
      </c>
      <c r="BE11" s="5" t="s">
        <v>45</v>
      </c>
      <c r="BF11" s="6" t="e">
        <f>SUMIF(#REF!,ECON_CUR!BE11,#REF!)</f>
        <v>#REF!</v>
      </c>
      <c r="BH11" s="5" t="s">
        <v>49</v>
      </c>
      <c r="BI11" s="6" t="e">
        <f>SUMIF(#REF!,ECON_CUR!BH11,#REF!)</f>
        <v>#REF!</v>
      </c>
      <c r="BK11" s="5" t="s">
        <v>58</v>
      </c>
      <c r="BL11" s="6" t="e">
        <f>SUMIF(#REF!,ECON_CUR!BK11,#REF!)</f>
        <v>#REF!</v>
      </c>
      <c r="BN11" s="5" t="s">
        <v>87</v>
      </c>
      <c r="BO11" s="6" t="e">
        <f>SUMIF(#REF!,ECON_CUR!BN11,#REF!)</f>
        <v>#REF!</v>
      </c>
    </row>
    <row r="12" spans="1:67" x14ac:dyDescent="0.3">
      <c r="E12" s="5" t="s">
        <v>49</v>
      </c>
      <c r="F12" s="6" t="e">
        <f>SUMIF(#REF!,ECON_CUR!E12,#REF!)</f>
        <v>#REF!</v>
      </c>
      <c r="H12" s="5" t="s">
        <v>28</v>
      </c>
      <c r="I12" s="6" t="e">
        <f>SUMIF(#REF!,ECON_CUR!H12,#REF!)</f>
        <v>#REF!</v>
      </c>
      <c r="K12" s="5" t="s">
        <v>50</v>
      </c>
      <c r="L12" s="6" t="e">
        <f>SUMIF(#REF!,ECON_CUR!K12,#REF!)</f>
        <v>#REF!</v>
      </c>
      <c r="N12" s="5" t="s">
        <v>59</v>
      </c>
      <c r="O12" s="6" t="e">
        <f>SUMIF(#REF!,ECON_CUR!N12,#REF!)</f>
        <v>#REF!</v>
      </c>
      <c r="Q12" s="5" t="s">
        <v>88</v>
      </c>
      <c r="R12" s="6" t="e">
        <f>SUMIF(#REF!,ECON_CUR!Q12,#REF!)</f>
        <v>#REF!</v>
      </c>
      <c r="U12" s="5" t="s">
        <v>49</v>
      </c>
      <c r="V12" s="6" t="e">
        <f>SUMIF(#REF!,ECON_CUR!U12,#REF!)</f>
        <v>#REF!</v>
      </c>
      <c r="X12" s="5" t="s">
        <v>28</v>
      </c>
      <c r="Y12" s="6" t="e">
        <f>SUMIF(#REF!,ECON_CUR!X12,#REF!)</f>
        <v>#REF!</v>
      </c>
      <c r="AA12" s="5" t="s">
        <v>50</v>
      </c>
      <c r="AB12" s="6" t="e">
        <f>SUMIF(#REF!,ECON_CUR!AA12,#REF!)</f>
        <v>#REF!</v>
      </c>
      <c r="AD12" s="5" t="s">
        <v>59</v>
      </c>
      <c r="AE12" s="6" t="e">
        <f>SUMIF(#REF!,ECON_CUR!AD12,#REF!)</f>
        <v>#REF!</v>
      </c>
      <c r="AG12" s="5" t="s">
        <v>88</v>
      </c>
      <c r="AH12" s="6" t="e">
        <f>SUMIF(#REF!,ECON_CUR!AG12,#REF!)</f>
        <v>#REF!</v>
      </c>
      <c r="AL12" s="5" t="s">
        <v>49</v>
      </c>
      <c r="AM12" s="6" t="e">
        <f>SUMIF(#REF!,ECON_CUR!AL12,#REF!)</f>
        <v>#REF!</v>
      </c>
      <c r="AO12" s="5" t="s">
        <v>28</v>
      </c>
      <c r="AP12" s="6" t="e">
        <f>SUMIF(#REF!,ECON_CUR!AO12,#REF!)</f>
        <v>#REF!</v>
      </c>
      <c r="AR12" s="5" t="s">
        <v>50</v>
      </c>
      <c r="AS12" s="6" t="e">
        <f>SUMIF(#REF!,ECON_CUR!AR12,#REF!)</f>
        <v>#REF!</v>
      </c>
      <c r="AU12" s="5" t="s">
        <v>59</v>
      </c>
      <c r="AV12" s="6" t="e">
        <f>SUMIF(#REF!,ECON_CUR!AU12,#REF!)</f>
        <v>#REF!</v>
      </c>
      <c r="AX12" s="5" t="s">
        <v>88</v>
      </c>
      <c r="AY12" s="6" t="e">
        <f>SUMIF(#REF!,ECON_CUR!AX12,#REF!)</f>
        <v>#REF!</v>
      </c>
      <c r="BB12" s="5" t="s">
        <v>49</v>
      </c>
      <c r="BC12" s="6" t="e">
        <f>SUMIF(#REF!,ECON_CUR!BB12,#REF!)</f>
        <v>#REF!</v>
      </c>
      <c r="BE12" s="5" t="s">
        <v>28</v>
      </c>
      <c r="BF12" s="6" t="e">
        <f>SUMIF(#REF!,ECON_CUR!BE12,#REF!)</f>
        <v>#REF!</v>
      </c>
      <c r="BH12" s="5" t="s">
        <v>50</v>
      </c>
      <c r="BI12" s="6" t="e">
        <f>SUMIF(#REF!,ECON_CUR!BH12,#REF!)</f>
        <v>#REF!</v>
      </c>
      <c r="BK12" s="5" t="s">
        <v>59</v>
      </c>
      <c r="BL12" s="6" t="e">
        <f>SUMIF(#REF!,ECON_CUR!BK12,#REF!)</f>
        <v>#REF!</v>
      </c>
      <c r="BN12" s="5" t="s">
        <v>88</v>
      </c>
      <c r="BO12" s="6" t="e">
        <f>SUMIF(#REF!,ECON_CUR!BN12,#REF!)</f>
        <v>#REF!</v>
      </c>
    </row>
    <row r="13" spans="1:67" ht="15" thickBot="1" x14ac:dyDescent="0.35">
      <c r="E13" s="19" t="s">
        <v>27</v>
      </c>
      <c r="F13" s="20" t="e">
        <f>SUMIF(#REF!,ECON_CUR!E13,#REF!)</f>
        <v>#REF!</v>
      </c>
      <c r="H13" s="5" t="s">
        <v>23</v>
      </c>
      <c r="I13" s="6" t="e">
        <f>SUMIF(#REF!,ECON_CUR!H13,#REF!)</f>
        <v>#REF!</v>
      </c>
      <c r="K13" s="5" t="s">
        <v>27</v>
      </c>
      <c r="L13" s="6" t="e">
        <f>SUMIF(#REF!,ECON_CUR!K13,#REF!)</f>
        <v>#REF!</v>
      </c>
      <c r="N13" s="5" t="s">
        <v>60</v>
      </c>
      <c r="O13" s="6" t="e">
        <f>SUMIF(#REF!,ECON_CUR!N13,#REF!)</f>
        <v>#REF!</v>
      </c>
      <c r="Q13" s="5" t="s">
        <v>89</v>
      </c>
      <c r="R13" s="6" t="e">
        <f>SUMIF(#REF!,ECON_CUR!Q13,#REF!)</f>
        <v>#REF!</v>
      </c>
      <c r="U13" s="19" t="s">
        <v>27</v>
      </c>
      <c r="V13" s="20" t="e">
        <f>SUMIF(#REF!,ECON_CUR!U13,#REF!)</f>
        <v>#REF!</v>
      </c>
      <c r="X13" s="5" t="s">
        <v>23</v>
      </c>
      <c r="Y13" s="6" t="e">
        <f>SUMIF(#REF!,ECON_CUR!X13,#REF!)</f>
        <v>#REF!</v>
      </c>
      <c r="AA13" s="5" t="s">
        <v>27</v>
      </c>
      <c r="AB13" s="6" t="e">
        <f>SUMIF(#REF!,ECON_CUR!AA13,#REF!)</f>
        <v>#REF!</v>
      </c>
      <c r="AD13" s="5" t="s">
        <v>60</v>
      </c>
      <c r="AE13" s="6" t="e">
        <f>SUMIF(#REF!,ECON_CUR!AD13,#REF!)</f>
        <v>#REF!</v>
      </c>
      <c r="AG13" s="5" t="s">
        <v>89</v>
      </c>
      <c r="AH13" s="6" t="e">
        <f>SUMIF(#REF!,ECON_CUR!AG13,#REF!)</f>
        <v>#REF!</v>
      </c>
      <c r="AL13" s="19" t="s">
        <v>27</v>
      </c>
      <c r="AM13" s="20" t="e">
        <f>SUMIF(#REF!,ECON_CUR!AL13,#REF!)</f>
        <v>#REF!</v>
      </c>
      <c r="AO13" s="5" t="s">
        <v>23</v>
      </c>
      <c r="AP13" s="6" t="e">
        <f>SUMIF(#REF!,ECON_CUR!AO13,#REF!)</f>
        <v>#REF!</v>
      </c>
      <c r="AR13" s="5" t="s">
        <v>27</v>
      </c>
      <c r="AS13" s="6" t="e">
        <f>SUMIF(#REF!,ECON_CUR!AR13,#REF!)</f>
        <v>#REF!</v>
      </c>
      <c r="AU13" s="5" t="s">
        <v>60</v>
      </c>
      <c r="AV13" s="6" t="e">
        <f>SUMIF(#REF!,ECON_CUR!AU13,#REF!)</f>
        <v>#REF!</v>
      </c>
      <c r="AX13" s="5" t="s">
        <v>89</v>
      </c>
      <c r="AY13" s="6" t="e">
        <f>SUMIF(#REF!,ECON_CUR!AX13,#REF!)</f>
        <v>#REF!</v>
      </c>
      <c r="BB13" s="19" t="s">
        <v>27</v>
      </c>
      <c r="BC13" s="20" t="e">
        <f>SUMIF(#REF!,ECON_CUR!BB13,#REF!)</f>
        <v>#REF!</v>
      </c>
      <c r="BE13" s="5" t="s">
        <v>23</v>
      </c>
      <c r="BF13" s="6" t="e">
        <f>SUMIF(#REF!,ECON_CUR!BE13,#REF!)</f>
        <v>#REF!</v>
      </c>
      <c r="BH13" s="5" t="s">
        <v>27</v>
      </c>
      <c r="BI13" s="6" t="e">
        <f>SUMIF(#REF!,ECON_CUR!BH13,#REF!)</f>
        <v>#REF!</v>
      </c>
      <c r="BK13" s="5" t="s">
        <v>60</v>
      </c>
      <c r="BL13" s="6" t="e">
        <f>SUMIF(#REF!,ECON_CUR!BK13,#REF!)</f>
        <v>#REF!</v>
      </c>
      <c r="BN13" s="5" t="s">
        <v>89</v>
      </c>
      <c r="BO13" s="6" t="e">
        <f>SUMIF(#REF!,ECON_CUR!BN13,#REF!)</f>
        <v>#REF!</v>
      </c>
    </row>
    <row r="14" spans="1:67" ht="15" thickBot="1" x14ac:dyDescent="0.35">
      <c r="E14" s="5" t="s">
        <v>28</v>
      </c>
      <c r="F14" s="14" t="e">
        <f>SUMIF(#REF!,ECON_CUR!E14,#REF!)</f>
        <v>#REF!</v>
      </c>
      <c r="H14" s="7"/>
      <c r="I14" s="8" t="e">
        <f>SUM(I5:I13)</f>
        <v>#REF!</v>
      </c>
      <c r="K14" s="5" t="s">
        <v>25</v>
      </c>
      <c r="L14" s="6" t="e">
        <f>SUMIF(#REF!,ECON_CUR!K14,#REF!)</f>
        <v>#REF!</v>
      </c>
      <c r="N14" s="5" t="s">
        <v>61</v>
      </c>
      <c r="O14" s="6" t="e">
        <f>SUMIF(#REF!,ECON_CUR!N14,#REF!)</f>
        <v>#REF!</v>
      </c>
      <c r="Q14" s="5" t="s">
        <v>90</v>
      </c>
      <c r="R14" s="6" t="e">
        <f>SUMIF(#REF!,ECON_CUR!Q14,#REF!)</f>
        <v>#REF!</v>
      </c>
      <c r="U14" s="5" t="s">
        <v>28</v>
      </c>
      <c r="V14" s="14" t="e">
        <f>SUMIF(#REF!,ECON_CUR!U14,#REF!)</f>
        <v>#REF!</v>
      </c>
      <c r="X14" s="7"/>
      <c r="Y14" s="8" t="e">
        <f>SUM(Y5:Y13)</f>
        <v>#REF!</v>
      </c>
      <c r="AA14" s="5" t="s">
        <v>25</v>
      </c>
      <c r="AB14" s="6" t="e">
        <f>SUMIF(#REF!,ECON_CUR!AA14,#REF!)</f>
        <v>#REF!</v>
      </c>
      <c r="AD14" s="5" t="s">
        <v>61</v>
      </c>
      <c r="AE14" s="6" t="e">
        <f>SUMIF(#REF!,ECON_CUR!AD14,#REF!)</f>
        <v>#REF!</v>
      </c>
      <c r="AG14" s="5" t="s">
        <v>90</v>
      </c>
      <c r="AH14" s="6" t="e">
        <f>SUMIF(#REF!,ECON_CUR!AG14,#REF!)</f>
        <v>#REF!</v>
      </c>
      <c r="AL14" s="5" t="s">
        <v>28</v>
      </c>
      <c r="AM14" s="14" t="e">
        <f>SUMIF(#REF!,ECON_CUR!AL14,#REF!)</f>
        <v>#REF!</v>
      </c>
      <c r="AO14" s="7"/>
      <c r="AP14" s="8" t="e">
        <f>SUM(AP5:AP13)</f>
        <v>#REF!</v>
      </c>
      <c r="AR14" s="5" t="s">
        <v>25</v>
      </c>
      <c r="AS14" s="6" t="e">
        <f>SUMIF(#REF!,ECON_CUR!AR14,#REF!)</f>
        <v>#REF!</v>
      </c>
      <c r="AU14" s="5" t="s">
        <v>61</v>
      </c>
      <c r="AV14" s="6" t="e">
        <f>SUMIF(#REF!,ECON_CUR!AU14,#REF!)</f>
        <v>#REF!</v>
      </c>
      <c r="AX14" s="5" t="s">
        <v>90</v>
      </c>
      <c r="AY14" s="6" t="e">
        <f>SUMIF(#REF!,ECON_CUR!AX14,#REF!)</f>
        <v>#REF!</v>
      </c>
      <c r="BB14" s="5" t="s">
        <v>28</v>
      </c>
      <c r="BC14" s="14" t="e">
        <f>SUMIF(#REF!,ECON_CUR!BB14,#REF!)</f>
        <v>#REF!</v>
      </c>
      <c r="BE14" s="7"/>
      <c r="BF14" s="8" t="e">
        <f>SUM(BF5:BF13)</f>
        <v>#REF!</v>
      </c>
      <c r="BH14" s="5" t="s">
        <v>25</v>
      </c>
      <c r="BI14" s="6" t="e">
        <f>SUMIF(#REF!,ECON_CUR!BH14,#REF!)</f>
        <v>#REF!</v>
      </c>
      <c r="BK14" s="5" t="s">
        <v>61</v>
      </c>
      <c r="BL14" s="6" t="e">
        <f>SUMIF(#REF!,ECON_CUR!BK14,#REF!)</f>
        <v>#REF!</v>
      </c>
      <c r="BN14" s="5" t="s">
        <v>90</v>
      </c>
      <c r="BO14" s="6" t="e">
        <f>SUMIF(#REF!,ECON_CUR!BN14,#REF!)</f>
        <v>#REF!</v>
      </c>
    </row>
    <row r="15" spans="1:67" ht="15" thickBot="1" x14ac:dyDescent="0.35">
      <c r="E15" s="5" t="s">
        <v>29</v>
      </c>
      <c r="F15" s="14" t="e">
        <f>SUMIF(#REF!,ECON_CUR!E15,#REF!)</f>
        <v>#REF!</v>
      </c>
      <c r="I15" s="21"/>
      <c r="K15" s="5" t="s">
        <v>24</v>
      </c>
      <c r="L15" s="6" t="e">
        <f>SUMIF(#REF!,ECON_CUR!K15,#REF!)</f>
        <v>#REF!</v>
      </c>
      <c r="N15" s="5" t="s">
        <v>62</v>
      </c>
      <c r="O15" s="6" t="e">
        <f>SUMIF(#REF!,ECON_CUR!N15,#REF!)</f>
        <v>#REF!</v>
      </c>
      <c r="Q15" s="5" t="s">
        <v>91</v>
      </c>
      <c r="R15" s="6" t="e">
        <f>SUMIF(#REF!,ECON_CUR!Q15,#REF!)</f>
        <v>#REF!</v>
      </c>
      <c r="U15" s="5" t="s">
        <v>29</v>
      </c>
      <c r="V15" s="14" t="e">
        <f>SUMIF(#REF!,ECON_CUR!U15,#REF!)</f>
        <v>#REF!</v>
      </c>
      <c r="Y15" s="21"/>
      <c r="AA15" s="5" t="s">
        <v>24</v>
      </c>
      <c r="AB15" s="6" t="e">
        <f>SUMIF(#REF!,ECON_CUR!AA15,#REF!)</f>
        <v>#REF!</v>
      </c>
      <c r="AD15" s="5" t="s">
        <v>62</v>
      </c>
      <c r="AE15" s="6" t="e">
        <f>SUMIF(#REF!,ECON_CUR!AD15,#REF!)</f>
        <v>#REF!</v>
      </c>
      <c r="AG15" s="5" t="s">
        <v>91</v>
      </c>
      <c r="AH15" s="6" t="e">
        <f>SUMIF(#REF!,ECON_CUR!AG15,#REF!)</f>
        <v>#REF!</v>
      </c>
      <c r="AL15" s="5" t="s">
        <v>29</v>
      </c>
      <c r="AM15" s="14" t="e">
        <f>SUMIF(#REF!,ECON_CUR!AL15,#REF!)</f>
        <v>#REF!</v>
      </c>
      <c r="AP15" s="21"/>
      <c r="AR15" s="5" t="s">
        <v>24</v>
      </c>
      <c r="AS15" s="6" t="e">
        <f>SUMIF(#REF!,ECON_CUR!AR15,#REF!)</f>
        <v>#REF!</v>
      </c>
      <c r="AU15" s="5" t="s">
        <v>62</v>
      </c>
      <c r="AV15" s="6" t="e">
        <f>SUMIF(#REF!,ECON_CUR!AU15,#REF!)</f>
        <v>#REF!</v>
      </c>
      <c r="AX15" s="5" t="s">
        <v>91</v>
      </c>
      <c r="AY15" s="6" t="e">
        <f>SUMIF(#REF!,ECON_CUR!AX15,#REF!)</f>
        <v>#REF!</v>
      </c>
      <c r="BB15" s="5" t="s">
        <v>29</v>
      </c>
      <c r="BC15" s="14" t="e">
        <f>SUMIF(#REF!,ECON_CUR!BB15,#REF!)</f>
        <v>#REF!</v>
      </c>
      <c r="BF15" s="21"/>
      <c r="BH15" s="5" t="s">
        <v>24</v>
      </c>
      <c r="BI15" s="6" t="e">
        <f>SUMIF(#REF!,ECON_CUR!BH15,#REF!)</f>
        <v>#REF!</v>
      </c>
      <c r="BK15" s="5" t="s">
        <v>62</v>
      </c>
      <c r="BL15" s="6" t="e">
        <f>SUMIF(#REF!,ECON_CUR!BK15,#REF!)</f>
        <v>#REF!</v>
      </c>
      <c r="BN15" s="5" t="s">
        <v>91</v>
      </c>
      <c r="BO15" s="6" t="e">
        <f>SUMIF(#REF!,ECON_CUR!BN15,#REF!)</f>
        <v>#REF!</v>
      </c>
    </row>
    <row r="16" spans="1:67" ht="15" thickBot="1" x14ac:dyDescent="0.35">
      <c r="E16" s="5" t="s">
        <v>176</v>
      </c>
      <c r="F16" s="14" t="e">
        <f>SUMIF(#REF!,ECON_CUR!E16,#REF!)</f>
        <v>#REF!</v>
      </c>
      <c r="K16" s="7"/>
      <c r="L16" s="8" t="e">
        <f>SUM(L5:L15)</f>
        <v>#REF!</v>
      </c>
      <c r="N16" s="5" t="s">
        <v>63</v>
      </c>
      <c r="O16" s="6" t="e">
        <f>SUMIF(#REF!,ECON_CUR!N16,#REF!)</f>
        <v>#REF!</v>
      </c>
      <c r="Q16" s="5" t="s">
        <v>92</v>
      </c>
      <c r="R16" s="6" t="e">
        <f>SUMIF(#REF!,ECON_CUR!Q16,#REF!)</f>
        <v>#REF!</v>
      </c>
      <c r="U16" s="5" t="s">
        <v>176</v>
      </c>
      <c r="V16" s="14" t="e">
        <f>SUMIF(#REF!,ECON_CUR!U16,#REF!)</f>
        <v>#REF!</v>
      </c>
      <c r="AA16" s="7"/>
      <c r="AB16" s="8" t="e">
        <f>SUM(AB5:AB15)</f>
        <v>#REF!</v>
      </c>
      <c r="AD16" s="5" t="s">
        <v>63</v>
      </c>
      <c r="AE16" s="6" t="e">
        <f>SUMIF(#REF!,ECON_CUR!AD16,#REF!)</f>
        <v>#REF!</v>
      </c>
      <c r="AG16" s="5" t="s">
        <v>92</v>
      </c>
      <c r="AH16" s="6" t="e">
        <f>SUMIF(#REF!,ECON_CUR!AG16,#REF!)</f>
        <v>#REF!</v>
      </c>
      <c r="AL16" s="5" t="s">
        <v>176</v>
      </c>
      <c r="AM16" s="14" t="e">
        <f>SUMIF(#REF!,ECON_CUR!AL16,#REF!)</f>
        <v>#REF!</v>
      </c>
      <c r="AR16" s="7"/>
      <c r="AS16" s="8" t="e">
        <f>SUM(AS5:AS15)</f>
        <v>#REF!</v>
      </c>
      <c r="AU16" s="5" t="s">
        <v>63</v>
      </c>
      <c r="AV16" s="6" t="e">
        <f>SUMIF(#REF!,ECON_CUR!AU16,#REF!)</f>
        <v>#REF!</v>
      </c>
      <c r="AX16" s="5" t="s">
        <v>92</v>
      </c>
      <c r="AY16" s="6" t="e">
        <f>SUMIF(#REF!,ECON_CUR!AX16,#REF!)</f>
        <v>#REF!</v>
      </c>
      <c r="BB16" s="5" t="s">
        <v>176</v>
      </c>
      <c r="BC16" s="14" t="e">
        <f>SUMIF(#REF!,ECON_CUR!BB16,#REF!)</f>
        <v>#REF!</v>
      </c>
      <c r="BH16" s="7"/>
      <c r="BI16" s="8" t="e">
        <f>SUM(BI5:BI15)</f>
        <v>#REF!</v>
      </c>
      <c r="BK16" s="5" t="s">
        <v>63</v>
      </c>
      <c r="BL16" s="6" t="e">
        <f>SUMIF(#REF!,ECON_CUR!BK16,#REF!)</f>
        <v>#REF!</v>
      </c>
      <c r="BN16" s="5" t="s">
        <v>92</v>
      </c>
      <c r="BO16" s="6" t="e">
        <f>SUMIF(#REF!,ECON_CUR!BN16,#REF!)</f>
        <v>#REF!</v>
      </c>
    </row>
    <row r="17" spans="5:67" ht="15" thickBot="1" x14ac:dyDescent="0.35">
      <c r="E17" s="5" t="s">
        <v>30</v>
      </c>
      <c r="F17" s="14" t="e">
        <f>SUMIF(#REF!,ECON_CUR!E17,#REF!)</f>
        <v>#REF!</v>
      </c>
      <c r="L17" s="21"/>
      <c r="N17" s="5" t="s">
        <v>64</v>
      </c>
      <c r="O17" s="6" t="e">
        <f>SUMIF(#REF!,ECON_CUR!N17,#REF!)</f>
        <v>#REF!</v>
      </c>
      <c r="Q17" s="5" t="s">
        <v>93</v>
      </c>
      <c r="R17" s="6" t="e">
        <f>SUMIF(#REF!,ECON_CUR!Q17,#REF!)</f>
        <v>#REF!</v>
      </c>
      <c r="U17" s="5" t="s">
        <v>30</v>
      </c>
      <c r="V17" s="14" t="e">
        <f>SUMIF(#REF!,ECON_CUR!U17,#REF!)</f>
        <v>#REF!</v>
      </c>
      <c r="AB17" s="21"/>
      <c r="AD17" s="5" t="s">
        <v>64</v>
      </c>
      <c r="AE17" s="6" t="e">
        <f>SUMIF(#REF!,ECON_CUR!AD17,#REF!)</f>
        <v>#REF!</v>
      </c>
      <c r="AG17" s="5" t="s">
        <v>93</v>
      </c>
      <c r="AH17" s="6" t="e">
        <f>SUMIF(#REF!,ECON_CUR!AG17,#REF!)</f>
        <v>#REF!</v>
      </c>
      <c r="AL17" s="5" t="s">
        <v>30</v>
      </c>
      <c r="AM17" s="14" t="e">
        <f>SUMIF(#REF!,ECON_CUR!AL17,#REF!)</f>
        <v>#REF!</v>
      </c>
      <c r="AS17" s="21"/>
      <c r="AU17" s="5" t="s">
        <v>64</v>
      </c>
      <c r="AV17" s="6" t="e">
        <f>SUMIF(#REF!,ECON_CUR!AU17,#REF!)</f>
        <v>#REF!</v>
      </c>
      <c r="AX17" s="5" t="s">
        <v>93</v>
      </c>
      <c r="AY17" s="6" t="e">
        <f>SUMIF(#REF!,ECON_CUR!AX17,#REF!)</f>
        <v>#REF!</v>
      </c>
      <c r="BB17" s="5" t="s">
        <v>30</v>
      </c>
      <c r="BC17" s="14" t="e">
        <f>SUMIF(#REF!,ECON_CUR!BB17,#REF!)</f>
        <v>#REF!</v>
      </c>
      <c r="BI17" s="21"/>
      <c r="BK17" s="5" t="s">
        <v>64</v>
      </c>
      <c r="BL17" s="6" t="e">
        <f>SUMIF(#REF!,ECON_CUR!BK17,#REF!)</f>
        <v>#REF!</v>
      </c>
      <c r="BN17" s="5" t="s">
        <v>93</v>
      </c>
      <c r="BO17" s="6" t="e">
        <f>SUMIF(#REF!,ECON_CUR!BN17,#REF!)</f>
        <v>#REF!</v>
      </c>
    </row>
    <row r="18" spans="5:67" ht="15" thickBot="1" x14ac:dyDescent="0.35">
      <c r="E18" s="5" t="s">
        <v>31</v>
      </c>
      <c r="F18" s="14" t="e">
        <f>SUMIF(#REF!,ECON_CUR!E18,#REF!)</f>
        <v>#REF!</v>
      </c>
      <c r="N18" s="5" t="s">
        <v>65</v>
      </c>
      <c r="O18" s="6" t="e">
        <f>SUMIF(#REF!,ECON_CUR!N18,#REF!)</f>
        <v>#REF!</v>
      </c>
      <c r="Q18" s="5" t="s">
        <v>94</v>
      </c>
      <c r="R18" s="6" t="e">
        <f>SUMIF(#REF!,ECON_CUR!Q18,#REF!)</f>
        <v>#REF!</v>
      </c>
      <c r="U18" s="5" t="s">
        <v>31</v>
      </c>
      <c r="V18" s="14" t="e">
        <f>SUMIF(#REF!,ECON_CUR!U18,#REF!)</f>
        <v>#REF!</v>
      </c>
      <c r="AD18" s="5" t="s">
        <v>65</v>
      </c>
      <c r="AE18" s="6" t="e">
        <f>SUMIF(#REF!,ECON_CUR!AD18,#REF!)</f>
        <v>#REF!</v>
      </c>
      <c r="AG18" s="5" t="s">
        <v>94</v>
      </c>
      <c r="AH18" s="6" t="e">
        <f>SUMIF(#REF!,ECON_CUR!AG18,#REF!)</f>
        <v>#REF!</v>
      </c>
      <c r="AL18" s="5" t="s">
        <v>31</v>
      </c>
      <c r="AM18" s="14" t="e">
        <f>SUMIF(#REF!,ECON_CUR!AL18,#REF!)</f>
        <v>#REF!</v>
      </c>
      <c r="AU18" s="5" t="s">
        <v>65</v>
      </c>
      <c r="AV18" s="6" t="e">
        <f>SUMIF(#REF!,ECON_CUR!AU18,#REF!)</f>
        <v>#REF!</v>
      </c>
      <c r="AX18" s="5" t="s">
        <v>94</v>
      </c>
      <c r="AY18" s="6" t="e">
        <f>SUMIF(#REF!,ECON_CUR!AX18,#REF!)</f>
        <v>#REF!</v>
      </c>
      <c r="BB18" s="5" t="s">
        <v>31</v>
      </c>
      <c r="BC18" s="14" t="e">
        <f>SUMIF(#REF!,ECON_CUR!BB18,#REF!)</f>
        <v>#REF!</v>
      </c>
      <c r="BK18" s="5" t="s">
        <v>65</v>
      </c>
      <c r="BL18" s="6" t="e">
        <f>SUMIF(#REF!,ECON_CUR!BK18,#REF!)</f>
        <v>#REF!</v>
      </c>
      <c r="BN18" s="5" t="s">
        <v>94</v>
      </c>
      <c r="BO18" s="6" t="e">
        <f>SUMIF(#REF!,ECON_CUR!BN18,#REF!)</f>
        <v>#REF!</v>
      </c>
    </row>
    <row r="19" spans="5:67" ht="15" thickBot="1" x14ac:dyDescent="0.35">
      <c r="E19" s="5" t="s">
        <v>32</v>
      </c>
      <c r="F19" s="14" t="e">
        <f>SUMIF(#REF!,ECON_CUR!E19,#REF!)</f>
        <v>#REF!</v>
      </c>
      <c r="N19" s="5" t="s">
        <v>66</v>
      </c>
      <c r="O19" s="6" t="e">
        <f>SUMIF(#REF!,ECON_CUR!N19,#REF!)</f>
        <v>#REF!</v>
      </c>
      <c r="Q19" s="5" t="s">
        <v>95</v>
      </c>
      <c r="R19" s="6" t="e">
        <f>SUMIF(#REF!,ECON_CUR!Q19,#REF!)</f>
        <v>#REF!</v>
      </c>
      <c r="U19" s="5" t="s">
        <v>32</v>
      </c>
      <c r="V19" s="14" t="e">
        <f>SUMIF(#REF!,ECON_CUR!U19,#REF!)</f>
        <v>#REF!</v>
      </c>
      <c r="AD19" s="5" t="s">
        <v>66</v>
      </c>
      <c r="AE19" s="6" t="e">
        <f>SUMIF(#REF!,ECON_CUR!AD19,#REF!)</f>
        <v>#REF!</v>
      </c>
      <c r="AG19" s="5" t="s">
        <v>95</v>
      </c>
      <c r="AH19" s="6" t="e">
        <f>SUMIF(#REF!,ECON_CUR!AG19,#REF!)</f>
        <v>#REF!</v>
      </c>
      <c r="AL19" s="5" t="s">
        <v>32</v>
      </c>
      <c r="AM19" s="14" t="e">
        <f>SUMIF(#REF!,ECON_CUR!AL19,#REF!)</f>
        <v>#REF!</v>
      </c>
      <c r="AU19" s="5" t="s">
        <v>66</v>
      </c>
      <c r="AV19" s="6" t="e">
        <f>SUMIF(#REF!,ECON_CUR!AU19,#REF!)</f>
        <v>#REF!</v>
      </c>
      <c r="AX19" s="5" t="s">
        <v>95</v>
      </c>
      <c r="AY19" s="6" t="e">
        <f>SUMIF(#REF!,ECON_CUR!AX19,#REF!)</f>
        <v>#REF!</v>
      </c>
      <c r="BB19" s="5" t="s">
        <v>32</v>
      </c>
      <c r="BC19" s="14" t="e">
        <f>SUMIF(#REF!,ECON_CUR!BB19,#REF!)</f>
        <v>#REF!</v>
      </c>
      <c r="BK19" s="5" t="s">
        <v>66</v>
      </c>
      <c r="BL19" s="6" t="e">
        <f>SUMIF(#REF!,ECON_CUR!BK19,#REF!)</f>
        <v>#REF!</v>
      </c>
      <c r="BN19" s="5" t="s">
        <v>95</v>
      </c>
      <c r="BO19" s="6" t="e">
        <f>SUMIF(#REF!,ECON_CUR!BN19,#REF!)</f>
        <v>#REF!</v>
      </c>
    </row>
    <row r="20" spans="5:67" ht="15" thickBot="1" x14ac:dyDescent="0.35">
      <c r="E20" s="5" t="s">
        <v>33</v>
      </c>
      <c r="F20" s="14" t="e">
        <f>SUMIF(#REF!,ECON_CUR!E20,#REF!)</f>
        <v>#REF!</v>
      </c>
      <c r="N20" s="5" t="s">
        <v>67</v>
      </c>
      <c r="O20" s="6" t="e">
        <f>SUMIF(#REF!,ECON_CUR!N20,#REF!)</f>
        <v>#REF!</v>
      </c>
      <c r="Q20" s="5" t="s">
        <v>96</v>
      </c>
      <c r="R20" s="6" t="e">
        <f>SUMIF(#REF!,ECON_CUR!Q20,#REF!)</f>
        <v>#REF!</v>
      </c>
      <c r="U20" s="5" t="s">
        <v>33</v>
      </c>
      <c r="V20" s="14" t="e">
        <f>SUMIF(#REF!,ECON_CUR!U20,#REF!)</f>
        <v>#REF!</v>
      </c>
      <c r="AD20" s="5" t="s">
        <v>67</v>
      </c>
      <c r="AE20" s="6" t="e">
        <f>SUMIF(#REF!,ECON_CUR!AD20,#REF!)</f>
        <v>#REF!</v>
      </c>
      <c r="AG20" s="5" t="s">
        <v>96</v>
      </c>
      <c r="AH20" s="6" t="e">
        <f>SUMIF(#REF!,ECON_CUR!AG20,#REF!)</f>
        <v>#REF!</v>
      </c>
      <c r="AL20" s="5" t="s">
        <v>33</v>
      </c>
      <c r="AM20" s="14" t="e">
        <f>SUMIF(#REF!,ECON_CUR!AL20,#REF!)</f>
        <v>#REF!</v>
      </c>
      <c r="AU20" s="5" t="s">
        <v>67</v>
      </c>
      <c r="AV20" s="6" t="e">
        <f>SUMIF(#REF!,ECON_CUR!AU20,#REF!)</f>
        <v>#REF!</v>
      </c>
      <c r="AX20" s="5" t="s">
        <v>96</v>
      </c>
      <c r="AY20" s="6" t="e">
        <f>SUMIF(#REF!,ECON_CUR!AX20,#REF!)</f>
        <v>#REF!</v>
      </c>
      <c r="BB20" s="5" t="s">
        <v>33</v>
      </c>
      <c r="BC20" s="14" t="e">
        <f>SUMIF(#REF!,ECON_CUR!BB20,#REF!)</f>
        <v>#REF!</v>
      </c>
      <c r="BK20" s="5" t="s">
        <v>67</v>
      </c>
      <c r="BL20" s="6" t="e">
        <f>SUMIF(#REF!,ECON_CUR!BK20,#REF!)</f>
        <v>#REF!</v>
      </c>
      <c r="BN20" s="5" t="s">
        <v>96</v>
      </c>
      <c r="BO20" s="6" t="e">
        <f>SUMIF(#REF!,ECON_CUR!BN20,#REF!)</f>
        <v>#REF!</v>
      </c>
    </row>
    <row r="21" spans="5:67" ht="15" thickBot="1" x14ac:dyDescent="0.35">
      <c r="E21" s="5" t="s">
        <v>34</v>
      </c>
      <c r="F21" s="14" t="e">
        <f>SUMIF(#REF!,ECON_CUR!E21,#REF!)</f>
        <v>#REF!</v>
      </c>
      <c r="N21" s="5" t="s">
        <v>68</v>
      </c>
      <c r="O21" s="6" t="e">
        <f>SUMIF(#REF!,ECON_CUR!N21,#REF!)</f>
        <v>#REF!</v>
      </c>
      <c r="Q21" s="5" t="s">
        <v>97</v>
      </c>
      <c r="R21" s="6" t="e">
        <f>SUMIF(#REF!,ECON_CUR!Q21,#REF!)</f>
        <v>#REF!</v>
      </c>
      <c r="U21" s="5" t="s">
        <v>34</v>
      </c>
      <c r="V21" s="14" t="e">
        <f>SUMIF(#REF!,ECON_CUR!U21,#REF!)</f>
        <v>#REF!</v>
      </c>
      <c r="AD21" s="5" t="s">
        <v>68</v>
      </c>
      <c r="AE21" s="6" t="e">
        <f>SUMIF(#REF!,ECON_CUR!AD21,#REF!)</f>
        <v>#REF!</v>
      </c>
      <c r="AG21" s="5" t="s">
        <v>97</v>
      </c>
      <c r="AH21" s="6" t="e">
        <f>SUMIF(#REF!,ECON_CUR!AG21,#REF!)</f>
        <v>#REF!</v>
      </c>
      <c r="AL21" s="5" t="s">
        <v>34</v>
      </c>
      <c r="AM21" s="14" t="e">
        <f>SUMIF(#REF!,ECON_CUR!AL21,#REF!)</f>
        <v>#REF!</v>
      </c>
      <c r="AU21" s="5" t="s">
        <v>68</v>
      </c>
      <c r="AV21" s="6" t="e">
        <f>SUMIF(#REF!,ECON_CUR!AU21,#REF!)</f>
        <v>#REF!</v>
      </c>
      <c r="AX21" s="5" t="s">
        <v>97</v>
      </c>
      <c r="AY21" s="6" t="e">
        <f>SUMIF(#REF!,ECON_CUR!AX21,#REF!)</f>
        <v>#REF!</v>
      </c>
      <c r="BB21" s="5" t="s">
        <v>34</v>
      </c>
      <c r="BC21" s="14" t="e">
        <f>SUMIF(#REF!,ECON_CUR!BB21,#REF!)</f>
        <v>#REF!</v>
      </c>
      <c r="BK21" s="5" t="s">
        <v>68</v>
      </c>
      <c r="BL21" s="6" t="e">
        <f>SUMIF(#REF!,ECON_CUR!BK21,#REF!)</f>
        <v>#REF!</v>
      </c>
      <c r="BN21" s="5" t="s">
        <v>97</v>
      </c>
      <c r="BO21" s="6" t="e">
        <f>SUMIF(#REF!,ECON_CUR!BN21,#REF!)</f>
        <v>#REF!</v>
      </c>
    </row>
    <row r="22" spans="5:67" ht="15" thickBot="1" x14ac:dyDescent="0.35">
      <c r="E22" s="5" t="s">
        <v>35</v>
      </c>
      <c r="F22" s="14" t="e">
        <f>SUMIF(#REF!,ECON_CUR!E22,#REF!)</f>
        <v>#REF!</v>
      </c>
      <c r="N22" s="5" t="s">
        <v>69</v>
      </c>
      <c r="O22" s="6" t="e">
        <f>SUMIF(#REF!,ECON_CUR!N22,#REF!)</f>
        <v>#REF!</v>
      </c>
      <c r="Q22" s="5" t="s">
        <v>98</v>
      </c>
      <c r="R22" s="6" t="e">
        <f>SUMIF(#REF!,ECON_CUR!Q22,#REF!)</f>
        <v>#REF!</v>
      </c>
      <c r="U22" s="5" t="s">
        <v>35</v>
      </c>
      <c r="V22" s="14" t="e">
        <f>SUMIF(#REF!,ECON_CUR!U22,#REF!)</f>
        <v>#REF!</v>
      </c>
      <c r="AD22" s="5" t="s">
        <v>69</v>
      </c>
      <c r="AE22" s="6" t="e">
        <f>SUMIF(#REF!,ECON_CUR!AD22,#REF!)</f>
        <v>#REF!</v>
      </c>
      <c r="AG22" s="5" t="s">
        <v>98</v>
      </c>
      <c r="AH22" s="6" t="e">
        <f>SUMIF(#REF!,ECON_CUR!AG22,#REF!)</f>
        <v>#REF!</v>
      </c>
      <c r="AL22" s="5" t="s">
        <v>35</v>
      </c>
      <c r="AM22" s="14" t="e">
        <f>SUMIF(#REF!,ECON_CUR!AL22,#REF!)</f>
        <v>#REF!</v>
      </c>
      <c r="AU22" s="5" t="s">
        <v>69</v>
      </c>
      <c r="AV22" s="6" t="e">
        <f>SUMIF(#REF!,ECON_CUR!AU22,#REF!)</f>
        <v>#REF!</v>
      </c>
      <c r="AX22" s="5" t="s">
        <v>98</v>
      </c>
      <c r="AY22" s="6" t="e">
        <f>SUMIF(#REF!,ECON_CUR!AX22,#REF!)</f>
        <v>#REF!</v>
      </c>
      <c r="BB22" s="5" t="s">
        <v>35</v>
      </c>
      <c r="BC22" s="14" t="e">
        <f>SUMIF(#REF!,ECON_CUR!BB22,#REF!)</f>
        <v>#REF!</v>
      </c>
      <c r="BK22" s="5" t="s">
        <v>69</v>
      </c>
      <c r="BL22" s="6" t="e">
        <f>SUMIF(#REF!,ECON_CUR!BK22,#REF!)</f>
        <v>#REF!</v>
      </c>
      <c r="BN22" s="5" t="s">
        <v>98</v>
      </c>
      <c r="BO22" s="6" t="e">
        <f>SUMIF(#REF!,ECON_CUR!BN22,#REF!)</f>
        <v>#REF!</v>
      </c>
    </row>
    <row r="23" spans="5:67" ht="15" thickBot="1" x14ac:dyDescent="0.35">
      <c r="E23" s="5" t="s">
        <v>36</v>
      </c>
      <c r="F23" s="14" t="e">
        <f>SUMIF(#REF!,ECON_CUR!E23,#REF!)</f>
        <v>#REF!</v>
      </c>
      <c r="N23" s="5" t="s">
        <v>70</v>
      </c>
      <c r="O23" s="6" t="e">
        <f>SUMIF(#REF!,ECON_CUR!N23,#REF!)</f>
        <v>#REF!</v>
      </c>
      <c r="Q23" s="5" t="s">
        <v>99</v>
      </c>
      <c r="R23" s="6" t="e">
        <f>SUMIF(#REF!,ECON_CUR!Q23,#REF!)</f>
        <v>#REF!</v>
      </c>
      <c r="U23" s="5" t="s">
        <v>36</v>
      </c>
      <c r="V23" s="14" t="e">
        <f>SUMIF(#REF!,ECON_CUR!U23,#REF!)</f>
        <v>#REF!</v>
      </c>
      <c r="AD23" s="5" t="s">
        <v>70</v>
      </c>
      <c r="AE23" s="6" t="e">
        <f>SUMIF(#REF!,ECON_CUR!AD23,#REF!)</f>
        <v>#REF!</v>
      </c>
      <c r="AG23" s="5" t="s">
        <v>99</v>
      </c>
      <c r="AH23" s="6" t="e">
        <f>SUMIF(#REF!,ECON_CUR!AG23,#REF!)</f>
        <v>#REF!</v>
      </c>
      <c r="AL23" s="5" t="s">
        <v>36</v>
      </c>
      <c r="AM23" s="14" t="e">
        <f>SUMIF(#REF!,ECON_CUR!AL23,#REF!)</f>
        <v>#REF!</v>
      </c>
      <c r="AU23" s="5" t="s">
        <v>70</v>
      </c>
      <c r="AV23" s="6" t="e">
        <f>SUMIF(#REF!,ECON_CUR!AU23,#REF!)</f>
        <v>#REF!</v>
      </c>
      <c r="AX23" s="5" t="s">
        <v>99</v>
      </c>
      <c r="AY23" s="6" t="e">
        <f>SUMIF(#REF!,ECON_CUR!AX23,#REF!)</f>
        <v>#REF!</v>
      </c>
      <c r="BB23" s="5" t="s">
        <v>36</v>
      </c>
      <c r="BC23" s="14" t="e">
        <f>SUMIF(#REF!,ECON_CUR!BB23,#REF!)</f>
        <v>#REF!</v>
      </c>
      <c r="BK23" s="5" t="s">
        <v>70</v>
      </c>
      <c r="BL23" s="6" t="e">
        <f>SUMIF(#REF!,ECON_CUR!BK23,#REF!)</f>
        <v>#REF!</v>
      </c>
      <c r="BN23" s="5" t="s">
        <v>99</v>
      </c>
      <c r="BO23" s="6" t="e">
        <f>SUMIF(#REF!,ECON_CUR!BN23,#REF!)</f>
        <v>#REF!</v>
      </c>
    </row>
    <row r="24" spans="5:67" ht="15" thickBot="1" x14ac:dyDescent="0.35">
      <c r="E24" s="5" t="s">
        <v>37</v>
      </c>
      <c r="F24" s="14" t="e">
        <f>SUMIF(#REF!,ECON_CUR!E24,#REF!)</f>
        <v>#REF!</v>
      </c>
      <c r="N24" s="5" t="s">
        <v>71</v>
      </c>
      <c r="O24" s="6" t="e">
        <f>SUMIF(#REF!,ECON_CUR!N24,#REF!)</f>
        <v>#REF!</v>
      </c>
      <c r="Q24" s="5" t="s">
        <v>100</v>
      </c>
      <c r="R24" s="6" t="e">
        <f>SUMIF(#REF!,ECON_CUR!Q24,#REF!)</f>
        <v>#REF!</v>
      </c>
      <c r="U24" s="5" t="s">
        <v>37</v>
      </c>
      <c r="V24" s="14" t="e">
        <f>SUMIF(#REF!,ECON_CUR!U24,#REF!)</f>
        <v>#REF!</v>
      </c>
      <c r="AD24" s="5" t="s">
        <v>71</v>
      </c>
      <c r="AE24" s="6" t="e">
        <f>SUMIF(#REF!,ECON_CUR!AD24,#REF!)</f>
        <v>#REF!</v>
      </c>
      <c r="AG24" s="5" t="s">
        <v>100</v>
      </c>
      <c r="AH24" s="6" t="e">
        <f>SUMIF(#REF!,ECON_CUR!AG24,#REF!)</f>
        <v>#REF!</v>
      </c>
      <c r="AL24" s="5" t="s">
        <v>37</v>
      </c>
      <c r="AM24" s="14" t="e">
        <f>SUMIF(#REF!,ECON_CUR!AL24,#REF!)</f>
        <v>#REF!</v>
      </c>
      <c r="AU24" s="5" t="s">
        <v>71</v>
      </c>
      <c r="AV24" s="6" t="e">
        <f>SUMIF(#REF!,ECON_CUR!AU24,#REF!)</f>
        <v>#REF!</v>
      </c>
      <c r="AX24" s="5" t="s">
        <v>100</v>
      </c>
      <c r="AY24" s="6" t="e">
        <f>SUMIF(#REF!,ECON_CUR!AX24,#REF!)</f>
        <v>#REF!</v>
      </c>
      <c r="BB24" s="5" t="s">
        <v>37</v>
      </c>
      <c r="BC24" s="14" t="e">
        <f>SUMIF(#REF!,ECON_CUR!BB24,#REF!)</f>
        <v>#REF!</v>
      </c>
      <c r="BK24" s="5" t="s">
        <v>71</v>
      </c>
      <c r="BL24" s="6" t="e">
        <f>SUMIF(#REF!,ECON_CUR!BK24,#REF!)</f>
        <v>#REF!</v>
      </c>
      <c r="BN24" s="5" t="s">
        <v>100</v>
      </c>
      <c r="BO24" s="6" t="e">
        <f>SUMIF(#REF!,ECON_CUR!BN24,#REF!)</f>
        <v>#REF!</v>
      </c>
    </row>
    <row r="25" spans="5:67" ht="15" thickBot="1" x14ac:dyDescent="0.35">
      <c r="E25" s="5" t="s">
        <v>38</v>
      </c>
      <c r="F25" s="14" t="e">
        <f>SUMIF(#REF!,ECON_CUR!E25,#REF!)</f>
        <v>#REF!</v>
      </c>
      <c r="N25" s="5" t="s">
        <v>72</v>
      </c>
      <c r="O25" s="6" t="e">
        <f>SUMIF(#REF!,ECON_CUR!N25,#REF!)</f>
        <v>#REF!</v>
      </c>
      <c r="Q25" s="5" t="s">
        <v>101</v>
      </c>
      <c r="R25" s="6" t="e">
        <f>SUMIF(#REF!,ECON_CUR!Q25,#REF!)</f>
        <v>#REF!</v>
      </c>
      <c r="U25" s="5" t="s">
        <v>38</v>
      </c>
      <c r="V25" s="14" t="e">
        <f>SUMIF(#REF!,ECON_CUR!U25,#REF!)</f>
        <v>#REF!</v>
      </c>
      <c r="AD25" s="5" t="s">
        <v>72</v>
      </c>
      <c r="AE25" s="6" t="e">
        <f>SUMIF(#REF!,ECON_CUR!AD25,#REF!)</f>
        <v>#REF!</v>
      </c>
      <c r="AG25" s="5" t="s">
        <v>101</v>
      </c>
      <c r="AH25" s="6" t="e">
        <f>SUMIF(#REF!,ECON_CUR!AG25,#REF!)</f>
        <v>#REF!</v>
      </c>
      <c r="AL25" s="5" t="s">
        <v>38</v>
      </c>
      <c r="AM25" s="14" t="e">
        <f>SUMIF(#REF!,ECON_CUR!AL25,#REF!)</f>
        <v>#REF!</v>
      </c>
      <c r="AU25" s="5" t="s">
        <v>72</v>
      </c>
      <c r="AV25" s="6" t="e">
        <f>SUMIF(#REF!,ECON_CUR!AU25,#REF!)</f>
        <v>#REF!</v>
      </c>
      <c r="AX25" s="5" t="s">
        <v>101</v>
      </c>
      <c r="AY25" s="6" t="e">
        <f>SUMIF(#REF!,ECON_CUR!AX25,#REF!)</f>
        <v>#REF!</v>
      </c>
      <c r="BB25" s="5" t="s">
        <v>38</v>
      </c>
      <c r="BC25" s="14" t="e">
        <f>SUMIF(#REF!,ECON_CUR!BB25,#REF!)</f>
        <v>#REF!</v>
      </c>
      <c r="BK25" s="5" t="s">
        <v>72</v>
      </c>
      <c r="BL25" s="6" t="e">
        <f>SUMIF(#REF!,ECON_CUR!BK25,#REF!)</f>
        <v>#REF!</v>
      </c>
      <c r="BN25" s="5" t="s">
        <v>101</v>
      </c>
      <c r="BO25" s="6" t="e">
        <f>SUMIF(#REF!,ECON_CUR!BN25,#REF!)</f>
        <v>#REF!</v>
      </c>
    </row>
    <row r="26" spans="5:67" ht="15" thickBot="1" x14ac:dyDescent="0.35">
      <c r="E26" s="5" t="s">
        <v>39</v>
      </c>
      <c r="F26" s="14" t="e">
        <f>SUMIF(#REF!,ECON_CUR!E26,#REF!)</f>
        <v>#REF!</v>
      </c>
      <c r="N26" s="5" t="s">
        <v>73</v>
      </c>
      <c r="O26" s="6" t="e">
        <f>SUMIF(#REF!,ECON_CUR!N26,#REF!)</f>
        <v>#REF!</v>
      </c>
      <c r="Q26" s="5" t="s">
        <v>102</v>
      </c>
      <c r="R26" s="6" t="e">
        <f>SUMIF(#REF!,ECON_CUR!Q26,#REF!)</f>
        <v>#REF!</v>
      </c>
      <c r="U26" s="5" t="s">
        <v>39</v>
      </c>
      <c r="V26" s="14" t="e">
        <f>SUMIF(#REF!,ECON_CUR!U26,#REF!)</f>
        <v>#REF!</v>
      </c>
      <c r="AD26" s="5" t="s">
        <v>73</v>
      </c>
      <c r="AE26" s="6" t="e">
        <f>SUMIF(#REF!,ECON_CUR!AD26,#REF!)</f>
        <v>#REF!</v>
      </c>
      <c r="AG26" s="5" t="s">
        <v>102</v>
      </c>
      <c r="AH26" s="6" t="e">
        <f>SUMIF(#REF!,ECON_CUR!AG26,#REF!)</f>
        <v>#REF!</v>
      </c>
      <c r="AL26" s="5" t="s">
        <v>39</v>
      </c>
      <c r="AM26" s="14" t="e">
        <f>SUMIF(#REF!,ECON_CUR!AL26,#REF!)</f>
        <v>#REF!</v>
      </c>
      <c r="AU26" s="5" t="s">
        <v>73</v>
      </c>
      <c r="AV26" s="6" t="e">
        <f>SUMIF(#REF!,ECON_CUR!AU26,#REF!)</f>
        <v>#REF!</v>
      </c>
      <c r="AX26" s="5" t="s">
        <v>102</v>
      </c>
      <c r="AY26" s="6" t="e">
        <f>SUMIF(#REF!,ECON_CUR!AX26,#REF!)</f>
        <v>#REF!</v>
      </c>
      <c r="BB26" s="5" t="s">
        <v>39</v>
      </c>
      <c r="BC26" s="14" t="e">
        <f>SUMIF(#REF!,ECON_CUR!BB26,#REF!)</f>
        <v>#REF!</v>
      </c>
      <c r="BK26" s="5" t="s">
        <v>73</v>
      </c>
      <c r="BL26" s="6" t="e">
        <f>SUMIF(#REF!,ECON_CUR!BK26,#REF!)</f>
        <v>#REF!</v>
      </c>
      <c r="BN26" s="5" t="s">
        <v>102</v>
      </c>
      <c r="BO26" s="6" t="e">
        <f>SUMIF(#REF!,ECON_CUR!BN26,#REF!)</f>
        <v>#REF!</v>
      </c>
    </row>
    <row r="27" spans="5:67" ht="15" thickBot="1" x14ac:dyDescent="0.35">
      <c r="E27" s="5" t="s">
        <v>40</v>
      </c>
      <c r="F27" s="14" t="e">
        <f>SUMIF(#REF!,ECON_CUR!E27,#REF!)</f>
        <v>#REF!</v>
      </c>
      <c r="N27" s="5" t="s">
        <v>74</v>
      </c>
      <c r="O27" s="6" t="e">
        <f>SUMIF(#REF!,ECON_CUR!N27,#REF!)</f>
        <v>#REF!</v>
      </c>
      <c r="Q27" s="5" t="s">
        <v>103</v>
      </c>
      <c r="R27" s="6" t="e">
        <f>SUMIF(#REF!,ECON_CUR!Q27,#REF!)</f>
        <v>#REF!</v>
      </c>
      <c r="U27" s="5" t="s">
        <v>40</v>
      </c>
      <c r="V27" s="14" t="e">
        <f>SUMIF(#REF!,ECON_CUR!U27,#REF!)</f>
        <v>#REF!</v>
      </c>
      <c r="AD27" s="5" t="s">
        <v>74</v>
      </c>
      <c r="AE27" s="6" t="e">
        <f>SUMIF(#REF!,ECON_CUR!AD27,#REF!)</f>
        <v>#REF!</v>
      </c>
      <c r="AG27" s="5" t="s">
        <v>103</v>
      </c>
      <c r="AH27" s="6" t="e">
        <f>SUMIF(#REF!,ECON_CUR!AG27,#REF!)</f>
        <v>#REF!</v>
      </c>
      <c r="AL27" s="5" t="s">
        <v>40</v>
      </c>
      <c r="AM27" s="14" t="e">
        <f>SUMIF(#REF!,ECON_CUR!AL27,#REF!)</f>
        <v>#REF!</v>
      </c>
      <c r="AU27" s="5" t="s">
        <v>74</v>
      </c>
      <c r="AV27" s="6" t="e">
        <f>SUMIF(#REF!,ECON_CUR!AU27,#REF!)</f>
        <v>#REF!</v>
      </c>
      <c r="AX27" s="5" t="s">
        <v>103</v>
      </c>
      <c r="AY27" s="6" t="e">
        <f>SUMIF(#REF!,ECON_CUR!AX27,#REF!)</f>
        <v>#REF!</v>
      </c>
      <c r="BB27" s="5" t="s">
        <v>40</v>
      </c>
      <c r="BC27" s="14" t="e">
        <f>SUMIF(#REF!,ECON_CUR!BB27,#REF!)</f>
        <v>#REF!</v>
      </c>
      <c r="BK27" s="5" t="s">
        <v>74</v>
      </c>
      <c r="BL27" s="6" t="e">
        <f>SUMIF(#REF!,ECON_CUR!BK27,#REF!)</f>
        <v>#REF!</v>
      </c>
      <c r="BN27" s="5" t="s">
        <v>103</v>
      </c>
      <c r="BO27" s="6" t="e">
        <f>SUMIF(#REF!,ECON_CUR!BN27,#REF!)</f>
        <v>#REF!</v>
      </c>
    </row>
    <row r="28" spans="5:67" ht="15" thickBot="1" x14ac:dyDescent="0.35">
      <c r="E28" s="5" t="s">
        <v>41</v>
      </c>
      <c r="F28" s="14" t="e">
        <f>SUMIF(#REF!,ECON_CUR!E28,#REF!)</f>
        <v>#REF!</v>
      </c>
      <c r="N28" s="5" t="s">
        <v>75</v>
      </c>
      <c r="O28" s="6" t="e">
        <f>SUMIF(#REF!,ECON_CUR!N28,#REF!)</f>
        <v>#REF!</v>
      </c>
      <c r="Q28" s="5" t="s">
        <v>104</v>
      </c>
      <c r="R28" s="6" t="e">
        <f>SUMIF(#REF!,ECON_CUR!Q28,#REF!)</f>
        <v>#REF!</v>
      </c>
      <c r="U28" s="5" t="s">
        <v>41</v>
      </c>
      <c r="V28" s="14" t="e">
        <f>SUMIF(#REF!,ECON_CUR!U28,#REF!)</f>
        <v>#REF!</v>
      </c>
      <c r="AD28" s="5" t="s">
        <v>75</v>
      </c>
      <c r="AE28" s="6" t="e">
        <f>SUMIF(#REF!,ECON_CUR!AD28,#REF!)</f>
        <v>#REF!</v>
      </c>
      <c r="AG28" s="5" t="s">
        <v>104</v>
      </c>
      <c r="AH28" s="6" t="e">
        <f>SUMIF(#REF!,ECON_CUR!AG28,#REF!)</f>
        <v>#REF!</v>
      </c>
      <c r="AL28" s="5" t="s">
        <v>41</v>
      </c>
      <c r="AM28" s="14" t="e">
        <f>SUMIF(#REF!,ECON_CUR!AL28,#REF!)</f>
        <v>#REF!</v>
      </c>
      <c r="AU28" s="5" t="s">
        <v>75</v>
      </c>
      <c r="AV28" s="6" t="e">
        <f>SUMIF(#REF!,ECON_CUR!AU28,#REF!)</f>
        <v>#REF!</v>
      </c>
      <c r="AX28" s="5" t="s">
        <v>104</v>
      </c>
      <c r="AY28" s="6" t="e">
        <f>SUMIF(#REF!,ECON_CUR!AX28,#REF!)</f>
        <v>#REF!</v>
      </c>
      <c r="BB28" s="5" t="s">
        <v>41</v>
      </c>
      <c r="BC28" s="14" t="e">
        <f>SUMIF(#REF!,ECON_CUR!BB28,#REF!)</f>
        <v>#REF!</v>
      </c>
      <c r="BK28" s="5" t="s">
        <v>75</v>
      </c>
      <c r="BL28" s="6" t="e">
        <f>SUMIF(#REF!,ECON_CUR!BK28,#REF!)</f>
        <v>#REF!</v>
      </c>
      <c r="BN28" s="5" t="s">
        <v>104</v>
      </c>
      <c r="BO28" s="6" t="e">
        <f>SUMIF(#REF!,ECON_CUR!BN28,#REF!)</f>
        <v>#REF!</v>
      </c>
    </row>
    <row r="29" spans="5:67" x14ac:dyDescent="0.3">
      <c r="E29" s="5" t="s">
        <v>42</v>
      </c>
      <c r="F29" s="14" t="e">
        <f>SUMIF(#REF!,ECON_CUR!E29,#REF!)</f>
        <v>#REF!</v>
      </c>
      <c r="N29" s="5" t="s">
        <v>76</v>
      </c>
      <c r="O29" s="6" t="e">
        <f>SUMIF(#REF!,ECON_CUR!N29,#REF!)</f>
        <v>#REF!</v>
      </c>
      <c r="Q29" s="5" t="s">
        <v>105</v>
      </c>
      <c r="R29" s="6" t="e">
        <f>SUMIF(#REF!,ECON_CUR!Q29,#REF!)</f>
        <v>#REF!</v>
      </c>
      <c r="U29" s="5" t="s">
        <v>42</v>
      </c>
      <c r="V29" s="14" t="e">
        <f>SUMIF(#REF!,ECON_CUR!U29,#REF!)</f>
        <v>#REF!</v>
      </c>
      <c r="AD29" s="5" t="s">
        <v>76</v>
      </c>
      <c r="AE29" s="6" t="e">
        <f>SUMIF(#REF!,ECON_CUR!AD29,#REF!)</f>
        <v>#REF!</v>
      </c>
      <c r="AG29" s="5" t="s">
        <v>105</v>
      </c>
      <c r="AH29" s="6" t="e">
        <f>SUMIF(#REF!,ECON_CUR!AG29,#REF!)</f>
        <v>#REF!</v>
      </c>
      <c r="AL29" s="5" t="s">
        <v>42</v>
      </c>
      <c r="AM29" s="14" t="e">
        <f>SUMIF(#REF!,ECON_CUR!AL29,#REF!)</f>
        <v>#REF!</v>
      </c>
      <c r="AU29" s="5" t="s">
        <v>76</v>
      </c>
      <c r="AV29" s="6" t="e">
        <f>SUMIF(#REF!,ECON_CUR!AU29,#REF!)</f>
        <v>#REF!</v>
      </c>
      <c r="AX29" s="5" t="s">
        <v>105</v>
      </c>
      <c r="AY29" s="6" t="e">
        <f>SUMIF(#REF!,ECON_CUR!AX29,#REF!)</f>
        <v>#REF!</v>
      </c>
      <c r="BB29" s="5" t="s">
        <v>42</v>
      </c>
      <c r="BC29" s="14" t="e">
        <f>SUMIF(#REF!,ECON_CUR!BB29,#REF!)</f>
        <v>#REF!</v>
      </c>
      <c r="BK29" s="5" t="s">
        <v>76</v>
      </c>
      <c r="BL29" s="6" t="e">
        <f>SUMIF(#REF!,ECON_CUR!BK29,#REF!)</f>
        <v>#REF!</v>
      </c>
      <c r="BN29" s="5" t="s">
        <v>105</v>
      </c>
      <c r="BO29" s="6" t="e">
        <f>SUMIF(#REF!,ECON_CUR!BN29,#REF!)</f>
        <v>#REF!</v>
      </c>
    </row>
    <row r="30" spans="5:67" ht="15" thickBot="1" x14ac:dyDescent="0.35">
      <c r="E30" s="7"/>
      <c r="F30" s="8" t="e">
        <f>SUM(F5:F29)</f>
        <v>#REF!</v>
      </c>
      <c r="N30" s="5" t="s">
        <v>77</v>
      </c>
      <c r="O30" s="6" t="e">
        <f>SUMIF(#REF!,ECON_CUR!N30,#REF!)</f>
        <v>#REF!</v>
      </c>
      <c r="Q30" s="5" t="s">
        <v>106</v>
      </c>
      <c r="R30" s="6" t="e">
        <f>SUMIF(#REF!,ECON_CUR!Q30,#REF!)</f>
        <v>#REF!</v>
      </c>
      <c r="U30" s="7"/>
      <c r="V30" s="8" t="e">
        <f>SUM(V5:V29)</f>
        <v>#REF!</v>
      </c>
      <c r="AD30" s="5" t="s">
        <v>77</v>
      </c>
      <c r="AE30" s="6" t="e">
        <f>SUMIF(#REF!,ECON_CUR!AD30,#REF!)</f>
        <v>#REF!</v>
      </c>
      <c r="AG30" s="5" t="s">
        <v>106</v>
      </c>
      <c r="AH30" s="6" t="e">
        <f>SUMIF(#REF!,ECON_CUR!AG30,#REF!)</f>
        <v>#REF!</v>
      </c>
      <c r="AL30" s="7"/>
      <c r="AM30" s="8" t="e">
        <f>SUM(AM5:AM29)</f>
        <v>#REF!</v>
      </c>
      <c r="AU30" s="5" t="s">
        <v>77</v>
      </c>
      <c r="AV30" s="6" t="e">
        <f>SUMIF(#REF!,ECON_CUR!AU30,#REF!)</f>
        <v>#REF!</v>
      </c>
      <c r="AX30" s="5" t="s">
        <v>106</v>
      </c>
      <c r="AY30" s="6" t="e">
        <f>SUMIF(#REF!,ECON_CUR!AX30,#REF!)</f>
        <v>#REF!</v>
      </c>
      <c r="BB30" s="7"/>
      <c r="BC30" s="8" t="e">
        <f>SUM(BC5:BC29)</f>
        <v>#REF!</v>
      </c>
      <c r="BK30" s="5" t="s">
        <v>77</v>
      </c>
      <c r="BL30" s="6" t="e">
        <f>SUMIF(#REF!,ECON_CUR!BK30,#REF!)</f>
        <v>#REF!</v>
      </c>
      <c r="BN30" s="5" t="s">
        <v>106</v>
      </c>
      <c r="BO30" s="6" t="e">
        <f>SUMIF(#REF!,ECON_CUR!BN30,#REF!)</f>
        <v>#REF!</v>
      </c>
    </row>
    <row r="31" spans="5:67" x14ac:dyDescent="0.3">
      <c r="F31" s="21"/>
      <c r="N31" s="5" t="s">
        <v>78</v>
      </c>
      <c r="O31" s="6" t="e">
        <f>SUMIF(#REF!,ECON_CUR!N31,#REF!)</f>
        <v>#REF!</v>
      </c>
      <c r="Q31" s="5" t="s">
        <v>107</v>
      </c>
      <c r="R31" s="6" t="e">
        <f>SUMIF(#REF!,ECON_CUR!Q31,#REF!)</f>
        <v>#REF!</v>
      </c>
      <c r="V31" s="21"/>
      <c r="AD31" s="5" t="s">
        <v>78</v>
      </c>
      <c r="AE31" s="6" t="e">
        <f>SUMIF(#REF!,ECON_CUR!AD31,#REF!)</f>
        <v>#REF!</v>
      </c>
      <c r="AG31" s="5" t="s">
        <v>107</v>
      </c>
      <c r="AH31" s="6" t="e">
        <f>SUMIF(#REF!,ECON_CUR!AG31,#REF!)</f>
        <v>#REF!</v>
      </c>
      <c r="AM31" s="21"/>
      <c r="AU31" s="5" t="s">
        <v>78</v>
      </c>
      <c r="AV31" s="6" t="e">
        <f>SUMIF(#REF!,ECON_CUR!AU31,#REF!)</f>
        <v>#REF!</v>
      </c>
      <c r="AX31" s="5" t="s">
        <v>107</v>
      </c>
      <c r="AY31" s="6" t="e">
        <f>SUMIF(#REF!,ECON_CUR!AX31,#REF!)</f>
        <v>#REF!</v>
      </c>
      <c r="BC31" s="21"/>
      <c r="BK31" s="5" t="s">
        <v>78</v>
      </c>
      <c r="BL31" s="6" t="e">
        <f>SUMIF(#REF!,ECON_CUR!BK31,#REF!)</f>
        <v>#REF!</v>
      </c>
      <c r="BN31" s="5" t="s">
        <v>107</v>
      </c>
      <c r="BO31" s="6" t="e">
        <f>SUMIF(#REF!,ECON_CUR!BN31,#REF!)</f>
        <v>#REF!</v>
      </c>
    </row>
    <row r="32" spans="5:67" x14ac:dyDescent="0.3">
      <c r="N32" s="5"/>
      <c r="O32" s="6" t="e">
        <f>SUMIF(#REF!,ECON_CUR!N32,#REF!)</f>
        <v>#REF!</v>
      </c>
      <c r="Q32" s="5" t="s">
        <v>108</v>
      </c>
      <c r="R32" s="6" t="e">
        <f>SUMIF(#REF!,ECON_CUR!Q32,#REF!)</f>
        <v>#REF!</v>
      </c>
      <c r="AD32" s="5"/>
      <c r="AE32" s="6" t="e">
        <f>SUMIF(#REF!,ECON_CUR!AD32,#REF!)</f>
        <v>#REF!</v>
      </c>
      <c r="AG32" s="5" t="s">
        <v>108</v>
      </c>
      <c r="AH32" s="6" t="e">
        <f>SUMIF(#REF!,ECON_CUR!AG32,#REF!)</f>
        <v>#REF!</v>
      </c>
      <c r="AU32" s="5"/>
      <c r="AV32" s="6" t="e">
        <f>SUMIF(#REF!,ECON_CUR!AU32,#REF!)</f>
        <v>#REF!</v>
      </c>
      <c r="AX32" s="5" t="s">
        <v>108</v>
      </c>
      <c r="AY32" s="6" t="e">
        <f>SUMIF(#REF!,ECON_CUR!AX32,#REF!)</f>
        <v>#REF!</v>
      </c>
      <c r="BK32" s="5"/>
      <c r="BL32" s="6" t="e">
        <f>SUMIF(#REF!,ECON_CUR!BK32,#REF!)</f>
        <v>#REF!</v>
      </c>
      <c r="BN32" s="5" t="s">
        <v>108</v>
      </c>
      <c r="BO32" s="6" t="e">
        <f>SUMIF(#REF!,ECON_CUR!BN32,#REF!)</f>
        <v>#REF!</v>
      </c>
    </row>
    <row r="33" spans="14:67" ht="15" thickBot="1" x14ac:dyDescent="0.35">
      <c r="N33" s="7"/>
      <c r="O33" s="8" t="e">
        <f>SUM(O5:O32)</f>
        <v>#REF!</v>
      </c>
      <c r="Q33" s="5" t="s">
        <v>109</v>
      </c>
      <c r="R33" s="6" t="e">
        <f>SUMIF(#REF!,ECON_CUR!Q33,#REF!)</f>
        <v>#REF!</v>
      </c>
      <c r="AD33" s="7"/>
      <c r="AE33" s="8" t="e">
        <f>SUM(AE5:AE32)</f>
        <v>#REF!</v>
      </c>
      <c r="AG33" s="5" t="s">
        <v>109</v>
      </c>
      <c r="AH33" s="6" t="e">
        <f>SUMIF(#REF!,ECON_CUR!AG33,#REF!)</f>
        <v>#REF!</v>
      </c>
      <c r="AU33" s="7"/>
      <c r="AV33" s="8" t="e">
        <f>SUM(AV5:AV32)</f>
        <v>#REF!</v>
      </c>
      <c r="AX33" s="5" t="s">
        <v>109</v>
      </c>
      <c r="AY33" s="6" t="e">
        <f>SUMIF(#REF!,ECON_CUR!AX33,#REF!)</f>
        <v>#REF!</v>
      </c>
      <c r="BK33" s="7"/>
      <c r="BL33" s="8" t="e">
        <f>SUM(BL5:BL32)</f>
        <v>#REF!</v>
      </c>
      <c r="BN33" s="5" t="s">
        <v>109</v>
      </c>
      <c r="BO33" s="6" t="e">
        <f>SUMIF(#REF!,ECON_CUR!BN33,#REF!)</f>
        <v>#REF!</v>
      </c>
    </row>
    <row r="34" spans="14:67" x14ac:dyDescent="0.3">
      <c r="O34" s="21"/>
      <c r="Q34" s="5" t="s">
        <v>110</v>
      </c>
      <c r="R34" s="6" t="e">
        <f>SUMIF(#REF!,ECON_CUR!Q34,#REF!)</f>
        <v>#REF!</v>
      </c>
      <c r="AE34" s="21"/>
      <c r="AG34" s="5" t="s">
        <v>110</v>
      </c>
      <c r="AH34" s="6" t="e">
        <f>SUMIF(#REF!,ECON_CUR!AG34,#REF!)</f>
        <v>#REF!</v>
      </c>
      <c r="AV34" s="21"/>
      <c r="AX34" s="5" t="s">
        <v>110</v>
      </c>
      <c r="AY34" s="6" t="e">
        <f>SUMIF(#REF!,ECON_CUR!AX34,#REF!)</f>
        <v>#REF!</v>
      </c>
      <c r="BL34" s="21"/>
      <c r="BN34" s="5" t="s">
        <v>110</v>
      </c>
      <c r="BO34" s="6" t="e">
        <f>SUMIF(#REF!,ECON_CUR!BN34,#REF!)</f>
        <v>#REF!</v>
      </c>
    </row>
    <row r="35" spans="14:67" x14ac:dyDescent="0.3">
      <c r="Q35" s="5" t="s">
        <v>111</v>
      </c>
      <c r="R35" s="6" t="e">
        <f>SUMIF(#REF!,ECON_CUR!Q35,#REF!)</f>
        <v>#REF!</v>
      </c>
      <c r="AG35" s="5" t="s">
        <v>111</v>
      </c>
      <c r="AH35" s="6" t="e">
        <f>SUMIF(#REF!,ECON_CUR!AG35,#REF!)</f>
        <v>#REF!</v>
      </c>
      <c r="AX35" s="5" t="s">
        <v>111</v>
      </c>
      <c r="AY35" s="6" t="e">
        <f>SUMIF(#REF!,ECON_CUR!AX35,#REF!)</f>
        <v>#REF!</v>
      </c>
      <c r="BN35" s="5" t="s">
        <v>111</v>
      </c>
      <c r="BO35" s="6" t="e">
        <f>SUMIF(#REF!,ECON_CUR!BN35,#REF!)</f>
        <v>#REF!</v>
      </c>
    </row>
    <row r="36" spans="14:67" x14ac:dyDescent="0.3">
      <c r="Q36" s="5" t="s">
        <v>112</v>
      </c>
      <c r="R36" s="6" t="e">
        <f>SUMIF(#REF!,ECON_CUR!Q36,#REF!)</f>
        <v>#REF!</v>
      </c>
      <c r="AG36" s="5" t="s">
        <v>112</v>
      </c>
      <c r="AH36" s="6" t="e">
        <f>SUMIF(#REF!,ECON_CUR!AG36,#REF!)</f>
        <v>#REF!</v>
      </c>
      <c r="AX36" s="5" t="s">
        <v>112</v>
      </c>
      <c r="AY36" s="6" t="e">
        <f>SUMIF(#REF!,ECON_CUR!AX36,#REF!)</f>
        <v>#REF!</v>
      </c>
      <c r="BN36" s="5" t="s">
        <v>112</v>
      </c>
      <c r="BO36" s="6" t="e">
        <f>SUMIF(#REF!,ECON_CUR!BN36,#REF!)</f>
        <v>#REF!</v>
      </c>
    </row>
    <row r="37" spans="14:67" x14ac:dyDescent="0.3">
      <c r="Q37" s="5" t="s">
        <v>113</v>
      </c>
      <c r="R37" s="6" t="e">
        <f>SUMIF(#REF!,ECON_CUR!Q37,#REF!)</f>
        <v>#REF!</v>
      </c>
      <c r="AG37" s="5" t="s">
        <v>113</v>
      </c>
      <c r="AH37" s="6" t="e">
        <f>SUMIF(#REF!,ECON_CUR!AG37,#REF!)</f>
        <v>#REF!</v>
      </c>
      <c r="AX37" s="5" t="s">
        <v>113</v>
      </c>
      <c r="AY37" s="6" t="e">
        <f>SUMIF(#REF!,ECON_CUR!AX37,#REF!)</f>
        <v>#REF!</v>
      </c>
      <c r="BN37" s="5" t="s">
        <v>113</v>
      </c>
      <c r="BO37" s="6" t="e">
        <f>SUMIF(#REF!,ECON_CUR!BN37,#REF!)</f>
        <v>#REF!</v>
      </c>
    </row>
    <row r="38" spans="14:67" x14ac:dyDescent="0.3">
      <c r="Q38" s="5" t="s">
        <v>114</v>
      </c>
      <c r="R38" s="6" t="e">
        <f>SUMIF(#REF!,ECON_CUR!Q38,#REF!)</f>
        <v>#REF!</v>
      </c>
      <c r="AG38" s="5" t="s">
        <v>114</v>
      </c>
      <c r="AH38" s="6" t="e">
        <f>SUMIF(#REF!,ECON_CUR!AG38,#REF!)</f>
        <v>#REF!</v>
      </c>
      <c r="AX38" s="5" t="s">
        <v>114</v>
      </c>
      <c r="AY38" s="6" t="e">
        <f>SUMIF(#REF!,ECON_CUR!AX38,#REF!)</f>
        <v>#REF!</v>
      </c>
      <c r="BN38" s="5" t="s">
        <v>114</v>
      </c>
      <c r="BO38" s="6" t="e">
        <f>SUMIF(#REF!,ECON_CUR!BN38,#REF!)</f>
        <v>#REF!</v>
      </c>
    </row>
    <row r="39" spans="14:67" x14ac:dyDescent="0.3">
      <c r="Q39" s="5" t="s">
        <v>115</v>
      </c>
      <c r="R39" s="6" t="e">
        <f>SUMIF(#REF!,ECON_CUR!Q39,#REF!)</f>
        <v>#REF!</v>
      </c>
      <c r="AG39" s="5" t="s">
        <v>115</v>
      </c>
      <c r="AH39" s="6" t="e">
        <f>SUMIF(#REF!,ECON_CUR!AG39,#REF!)</f>
        <v>#REF!</v>
      </c>
      <c r="AX39" s="5" t="s">
        <v>115</v>
      </c>
      <c r="AY39" s="6" t="e">
        <f>SUMIF(#REF!,ECON_CUR!AX39,#REF!)</f>
        <v>#REF!</v>
      </c>
      <c r="BN39" s="5" t="s">
        <v>115</v>
      </c>
      <c r="BO39" s="6" t="e">
        <f>SUMIF(#REF!,ECON_CUR!BN39,#REF!)</f>
        <v>#REF!</v>
      </c>
    </row>
    <row r="40" spans="14:67" x14ac:dyDescent="0.3">
      <c r="Q40" s="5" t="s">
        <v>116</v>
      </c>
      <c r="R40" s="6" t="e">
        <f>SUMIF(#REF!,ECON_CUR!Q40,#REF!)</f>
        <v>#REF!</v>
      </c>
      <c r="AG40" s="5" t="s">
        <v>116</v>
      </c>
      <c r="AH40" s="6" t="e">
        <f>SUMIF(#REF!,ECON_CUR!AG40,#REF!)</f>
        <v>#REF!</v>
      </c>
      <c r="AX40" s="5" t="s">
        <v>116</v>
      </c>
      <c r="AY40" s="6" t="e">
        <f>SUMIF(#REF!,ECON_CUR!AX40,#REF!)</f>
        <v>#REF!</v>
      </c>
      <c r="BN40" s="5" t="s">
        <v>116</v>
      </c>
      <c r="BO40" s="6" t="e">
        <f>SUMIF(#REF!,ECON_CUR!BN40,#REF!)</f>
        <v>#REF!</v>
      </c>
    </row>
    <row r="41" spans="14:67" x14ac:dyDescent="0.3">
      <c r="Q41" s="5" t="s">
        <v>117</v>
      </c>
      <c r="R41" s="6" t="e">
        <f>SUMIF(#REF!,ECON_CUR!Q41,#REF!)</f>
        <v>#REF!</v>
      </c>
      <c r="AG41" s="5" t="s">
        <v>117</v>
      </c>
      <c r="AH41" s="6" t="e">
        <f>SUMIF(#REF!,ECON_CUR!AG41,#REF!)</f>
        <v>#REF!</v>
      </c>
      <c r="AX41" s="5" t="s">
        <v>117</v>
      </c>
      <c r="AY41" s="6" t="e">
        <f>SUMIF(#REF!,ECON_CUR!AX41,#REF!)</f>
        <v>#REF!</v>
      </c>
      <c r="BN41" s="5" t="s">
        <v>117</v>
      </c>
      <c r="BO41" s="6" t="e">
        <f>SUMIF(#REF!,ECON_CUR!BN41,#REF!)</f>
        <v>#REF!</v>
      </c>
    </row>
    <row r="42" spans="14:67" x14ac:dyDescent="0.3">
      <c r="Q42" s="5" t="s">
        <v>118</v>
      </c>
      <c r="R42" s="6" t="e">
        <f>SUMIF(#REF!,ECON_CUR!Q42,#REF!)</f>
        <v>#REF!</v>
      </c>
      <c r="AG42" s="5" t="s">
        <v>118</v>
      </c>
      <c r="AH42" s="6" t="e">
        <f>SUMIF(#REF!,ECON_CUR!AG42,#REF!)</f>
        <v>#REF!</v>
      </c>
      <c r="AX42" s="5" t="s">
        <v>118</v>
      </c>
      <c r="AY42" s="6" t="e">
        <f>SUMIF(#REF!,ECON_CUR!AX42,#REF!)</f>
        <v>#REF!</v>
      </c>
      <c r="BN42" s="5" t="s">
        <v>118</v>
      </c>
      <c r="BO42" s="6" t="e">
        <f>SUMIF(#REF!,ECON_CUR!BN42,#REF!)</f>
        <v>#REF!</v>
      </c>
    </row>
    <row r="43" spans="14:67" x14ac:dyDescent="0.3">
      <c r="Q43" s="5" t="s">
        <v>119</v>
      </c>
      <c r="R43" s="6" t="e">
        <f>SUMIF(#REF!,ECON_CUR!Q43,#REF!)</f>
        <v>#REF!</v>
      </c>
      <c r="AG43" s="5" t="s">
        <v>119</v>
      </c>
      <c r="AH43" s="6" t="e">
        <f>SUMIF(#REF!,ECON_CUR!AG43,#REF!)</f>
        <v>#REF!</v>
      </c>
      <c r="AX43" s="5" t="s">
        <v>119</v>
      </c>
      <c r="AY43" s="6" t="e">
        <f>SUMIF(#REF!,ECON_CUR!AX43,#REF!)</f>
        <v>#REF!</v>
      </c>
      <c r="BN43" s="5" t="s">
        <v>119</v>
      </c>
      <c r="BO43" s="6" t="e">
        <f>SUMIF(#REF!,ECON_CUR!BN43,#REF!)</f>
        <v>#REF!</v>
      </c>
    </row>
    <row r="44" spans="14:67" x14ac:dyDescent="0.3">
      <c r="Q44" s="5" t="s">
        <v>120</v>
      </c>
      <c r="R44" s="6" t="e">
        <f>SUMIF(#REF!,ECON_CUR!Q44,#REF!)</f>
        <v>#REF!</v>
      </c>
      <c r="AG44" s="5" t="s">
        <v>120</v>
      </c>
      <c r="AH44" s="6" t="e">
        <f>SUMIF(#REF!,ECON_CUR!AG44,#REF!)</f>
        <v>#REF!</v>
      </c>
      <c r="AX44" s="5" t="s">
        <v>120</v>
      </c>
      <c r="AY44" s="6" t="e">
        <f>SUMIF(#REF!,ECON_CUR!AX44,#REF!)</f>
        <v>#REF!</v>
      </c>
      <c r="BN44" s="5" t="s">
        <v>120</v>
      </c>
      <c r="BO44" s="6" t="e">
        <f>SUMIF(#REF!,ECON_CUR!BN44,#REF!)</f>
        <v>#REF!</v>
      </c>
    </row>
    <row r="45" spans="14:67" x14ac:dyDescent="0.3">
      <c r="Q45" s="5" t="s">
        <v>121</v>
      </c>
      <c r="R45" s="6" t="e">
        <f>SUMIF(#REF!,ECON_CUR!Q45,#REF!)</f>
        <v>#REF!</v>
      </c>
      <c r="AG45" s="5" t="s">
        <v>121</v>
      </c>
      <c r="AH45" s="6" t="e">
        <f>SUMIF(#REF!,ECON_CUR!AG45,#REF!)</f>
        <v>#REF!</v>
      </c>
      <c r="AX45" s="5" t="s">
        <v>121</v>
      </c>
      <c r="AY45" s="6" t="e">
        <f>SUMIF(#REF!,ECON_CUR!AX45,#REF!)</f>
        <v>#REF!</v>
      </c>
      <c r="BN45" s="5" t="s">
        <v>121</v>
      </c>
      <c r="BO45" s="6" t="e">
        <f>SUMIF(#REF!,ECON_CUR!BN45,#REF!)</f>
        <v>#REF!</v>
      </c>
    </row>
    <row r="46" spans="14:67" x14ac:dyDescent="0.3">
      <c r="Q46" s="5" t="s">
        <v>122</v>
      </c>
      <c r="R46" s="6" t="e">
        <f>SUMIF(#REF!,ECON_CUR!Q46,#REF!)</f>
        <v>#REF!</v>
      </c>
      <c r="AG46" s="5" t="s">
        <v>122</v>
      </c>
      <c r="AH46" s="6" t="e">
        <f>SUMIF(#REF!,ECON_CUR!AG46,#REF!)</f>
        <v>#REF!</v>
      </c>
      <c r="AX46" s="5" t="s">
        <v>122</v>
      </c>
      <c r="AY46" s="6" t="e">
        <f>SUMIF(#REF!,ECON_CUR!AX46,#REF!)</f>
        <v>#REF!</v>
      </c>
      <c r="BN46" s="5" t="s">
        <v>122</v>
      </c>
      <c r="BO46" s="6" t="e">
        <f>SUMIF(#REF!,ECON_CUR!BN46,#REF!)</f>
        <v>#REF!</v>
      </c>
    </row>
    <row r="47" spans="14:67" x14ac:dyDescent="0.3">
      <c r="Q47" s="5" t="s">
        <v>123</v>
      </c>
      <c r="R47" s="6" t="e">
        <f>SUMIF(#REF!,ECON_CUR!Q47,#REF!)</f>
        <v>#REF!</v>
      </c>
      <c r="AG47" s="5" t="s">
        <v>123</v>
      </c>
      <c r="AH47" s="6" t="e">
        <f>SUMIF(#REF!,ECON_CUR!AG47,#REF!)</f>
        <v>#REF!</v>
      </c>
      <c r="AX47" s="5" t="s">
        <v>123</v>
      </c>
      <c r="AY47" s="6" t="e">
        <f>SUMIF(#REF!,ECON_CUR!AX47,#REF!)</f>
        <v>#REF!</v>
      </c>
      <c r="BN47" s="5" t="s">
        <v>123</v>
      </c>
      <c r="BO47" s="6" t="e">
        <f>SUMIF(#REF!,ECON_CUR!BN47,#REF!)</f>
        <v>#REF!</v>
      </c>
    </row>
    <row r="48" spans="14:67" x14ac:dyDescent="0.3">
      <c r="Q48" s="5" t="s">
        <v>124</v>
      </c>
      <c r="R48" s="6" t="e">
        <f>SUMIF(#REF!,ECON_CUR!Q48,#REF!)</f>
        <v>#REF!</v>
      </c>
      <c r="AG48" s="5" t="s">
        <v>124</v>
      </c>
      <c r="AH48" s="6" t="e">
        <f>SUMIF(#REF!,ECON_CUR!AG48,#REF!)</f>
        <v>#REF!</v>
      </c>
      <c r="AX48" s="5" t="s">
        <v>124</v>
      </c>
      <c r="AY48" s="6" t="e">
        <f>SUMIF(#REF!,ECON_CUR!AX48,#REF!)</f>
        <v>#REF!</v>
      </c>
      <c r="BN48" s="5" t="s">
        <v>124</v>
      </c>
      <c r="BO48" s="6" t="e">
        <f>SUMIF(#REF!,ECON_CUR!BN48,#REF!)</f>
        <v>#REF!</v>
      </c>
    </row>
    <row r="49" spans="17:67" x14ac:dyDescent="0.3">
      <c r="Q49" s="5" t="s">
        <v>125</v>
      </c>
      <c r="R49" s="6" t="e">
        <f>SUMIF(#REF!,ECON_CUR!Q49,#REF!)</f>
        <v>#REF!</v>
      </c>
      <c r="AG49" s="5" t="s">
        <v>125</v>
      </c>
      <c r="AH49" s="6" t="e">
        <f>SUMIF(#REF!,ECON_CUR!AG49,#REF!)</f>
        <v>#REF!</v>
      </c>
      <c r="AX49" s="5" t="s">
        <v>125</v>
      </c>
      <c r="AY49" s="6" t="e">
        <f>SUMIF(#REF!,ECON_CUR!AX49,#REF!)</f>
        <v>#REF!</v>
      </c>
      <c r="BN49" s="5" t="s">
        <v>125</v>
      </c>
      <c r="BO49" s="6" t="e">
        <f>SUMIF(#REF!,ECON_CUR!BN49,#REF!)</f>
        <v>#REF!</v>
      </c>
    </row>
    <row r="50" spans="17:67" x14ac:dyDescent="0.3">
      <c r="Q50" s="5" t="s">
        <v>126</v>
      </c>
      <c r="R50" s="6" t="e">
        <f>SUMIF(#REF!,ECON_CUR!Q50,#REF!)</f>
        <v>#REF!</v>
      </c>
      <c r="AG50" s="5" t="s">
        <v>126</v>
      </c>
      <c r="AH50" s="6" t="e">
        <f>SUMIF(#REF!,ECON_CUR!AG50,#REF!)</f>
        <v>#REF!</v>
      </c>
      <c r="AX50" s="5" t="s">
        <v>126</v>
      </c>
      <c r="AY50" s="6" t="e">
        <f>SUMIF(#REF!,ECON_CUR!AX50,#REF!)</f>
        <v>#REF!</v>
      </c>
      <c r="BN50" s="5" t="s">
        <v>126</v>
      </c>
      <c r="BO50" s="6" t="e">
        <f>SUMIF(#REF!,ECON_CUR!BN50,#REF!)</f>
        <v>#REF!</v>
      </c>
    </row>
    <row r="51" spans="17:67" x14ac:dyDescent="0.3">
      <c r="Q51" s="5" t="s">
        <v>127</v>
      </c>
      <c r="R51" s="6" t="e">
        <f>SUMIF(#REF!,ECON_CUR!Q51,#REF!)</f>
        <v>#REF!</v>
      </c>
      <c r="AG51" s="5" t="s">
        <v>127</v>
      </c>
      <c r="AH51" s="6" t="e">
        <f>SUMIF(#REF!,ECON_CUR!AG51,#REF!)</f>
        <v>#REF!</v>
      </c>
      <c r="AX51" s="5" t="s">
        <v>127</v>
      </c>
      <c r="AY51" s="6" t="e">
        <f>SUMIF(#REF!,ECON_CUR!AX51,#REF!)</f>
        <v>#REF!</v>
      </c>
      <c r="BN51" s="5" t="s">
        <v>127</v>
      </c>
      <c r="BO51" s="6" t="e">
        <f>SUMIF(#REF!,ECON_CUR!BN51,#REF!)</f>
        <v>#REF!</v>
      </c>
    </row>
    <row r="52" spans="17:67" x14ac:dyDescent="0.3">
      <c r="Q52" s="5" t="s">
        <v>128</v>
      </c>
      <c r="R52" s="6" t="e">
        <f>SUMIF(#REF!,ECON_CUR!Q52,#REF!)</f>
        <v>#REF!</v>
      </c>
      <c r="AG52" s="5" t="s">
        <v>128</v>
      </c>
      <c r="AH52" s="6" t="e">
        <f>SUMIF(#REF!,ECON_CUR!AG52,#REF!)</f>
        <v>#REF!</v>
      </c>
      <c r="AX52" s="5" t="s">
        <v>128</v>
      </c>
      <c r="AY52" s="6" t="e">
        <f>SUMIF(#REF!,ECON_CUR!AX52,#REF!)</f>
        <v>#REF!</v>
      </c>
      <c r="BN52" s="5" t="s">
        <v>128</v>
      </c>
      <c r="BO52" s="6" t="e">
        <f>SUMIF(#REF!,ECON_CUR!BN52,#REF!)</f>
        <v>#REF!</v>
      </c>
    </row>
    <row r="53" spans="17:67" x14ac:dyDescent="0.3">
      <c r="Q53" s="5" t="s">
        <v>129</v>
      </c>
      <c r="R53" s="6" t="e">
        <f>SUMIF(#REF!,ECON_CUR!Q53,#REF!)</f>
        <v>#REF!</v>
      </c>
      <c r="AG53" s="5" t="s">
        <v>129</v>
      </c>
      <c r="AH53" s="6" t="e">
        <f>SUMIF(#REF!,ECON_CUR!AG53,#REF!)</f>
        <v>#REF!</v>
      </c>
      <c r="AX53" s="5" t="s">
        <v>129</v>
      </c>
      <c r="AY53" s="6" t="e">
        <f>SUMIF(#REF!,ECON_CUR!AX53,#REF!)</f>
        <v>#REF!</v>
      </c>
      <c r="BN53" s="5" t="s">
        <v>129</v>
      </c>
      <c r="BO53" s="6" t="e">
        <f>SUMIF(#REF!,ECON_CUR!BN53,#REF!)</f>
        <v>#REF!</v>
      </c>
    </row>
    <row r="54" spans="17:67" x14ac:dyDescent="0.3">
      <c r="Q54" s="5" t="s">
        <v>130</v>
      </c>
      <c r="R54" s="6" t="e">
        <f>SUMIF(#REF!,ECON_CUR!Q54,#REF!)</f>
        <v>#REF!</v>
      </c>
      <c r="AG54" s="5" t="s">
        <v>130</v>
      </c>
      <c r="AH54" s="6" t="e">
        <f>SUMIF(#REF!,ECON_CUR!AG54,#REF!)</f>
        <v>#REF!</v>
      </c>
      <c r="AX54" s="5" t="s">
        <v>130</v>
      </c>
      <c r="AY54" s="6" t="e">
        <f>SUMIF(#REF!,ECON_CUR!AX54,#REF!)</f>
        <v>#REF!</v>
      </c>
      <c r="BN54" s="5" t="s">
        <v>130</v>
      </c>
      <c r="BO54" s="6" t="e">
        <f>SUMIF(#REF!,ECON_CUR!BN54,#REF!)</f>
        <v>#REF!</v>
      </c>
    </row>
    <row r="55" spans="17:67" x14ac:dyDescent="0.3">
      <c r="Q55" s="5" t="s">
        <v>131</v>
      </c>
      <c r="R55" s="6" t="e">
        <f>SUMIF(#REF!,ECON_CUR!Q55,#REF!)</f>
        <v>#REF!</v>
      </c>
      <c r="AG55" s="5" t="s">
        <v>131</v>
      </c>
      <c r="AH55" s="6" t="e">
        <f>SUMIF(#REF!,ECON_CUR!AG55,#REF!)</f>
        <v>#REF!</v>
      </c>
      <c r="AX55" s="5" t="s">
        <v>131</v>
      </c>
      <c r="AY55" s="6" t="e">
        <f>SUMIF(#REF!,ECON_CUR!AX55,#REF!)</f>
        <v>#REF!</v>
      </c>
      <c r="BN55" s="5" t="s">
        <v>131</v>
      </c>
      <c r="BO55" s="6" t="e">
        <f>SUMIF(#REF!,ECON_CUR!BN55,#REF!)</f>
        <v>#REF!</v>
      </c>
    </row>
    <row r="56" spans="17:67" x14ac:dyDescent="0.3">
      <c r="Q56" s="5" t="s">
        <v>132</v>
      </c>
      <c r="R56" s="6" t="e">
        <f>SUMIF(#REF!,ECON_CUR!Q56,#REF!)</f>
        <v>#REF!</v>
      </c>
      <c r="AG56" s="5" t="s">
        <v>132</v>
      </c>
      <c r="AH56" s="6" t="e">
        <f>SUMIF(#REF!,ECON_CUR!AG56,#REF!)</f>
        <v>#REF!</v>
      </c>
      <c r="AX56" s="5" t="s">
        <v>132</v>
      </c>
      <c r="AY56" s="6" t="e">
        <f>SUMIF(#REF!,ECON_CUR!AX56,#REF!)</f>
        <v>#REF!</v>
      </c>
      <c r="BN56" s="5" t="s">
        <v>132</v>
      </c>
      <c r="BO56" s="6" t="e">
        <f>SUMIF(#REF!,ECON_CUR!BN56,#REF!)</f>
        <v>#REF!</v>
      </c>
    </row>
    <row r="57" spans="17:67" x14ac:dyDescent="0.3">
      <c r="Q57" s="5" t="s">
        <v>133</v>
      </c>
      <c r="R57" s="6" t="e">
        <f>SUMIF(#REF!,ECON_CUR!Q57,#REF!)</f>
        <v>#REF!</v>
      </c>
      <c r="AG57" s="5" t="s">
        <v>133</v>
      </c>
      <c r="AH57" s="6" t="e">
        <f>SUMIF(#REF!,ECON_CUR!AG57,#REF!)</f>
        <v>#REF!</v>
      </c>
      <c r="AX57" s="5" t="s">
        <v>133</v>
      </c>
      <c r="AY57" s="6" t="e">
        <f>SUMIF(#REF!,ECON_CUR!AX57,#REF!)</f>
        <v>#REF!</v>
      </c>
      <c r="BN57" s="5" t="s">
        <v>133</v>
      </c>
      <c r="BO57" s="6" t="e">
        <f>SUMIF(#REF!,ECON_CUR!BN57,#REF!)</f>
        <v>#REF!</v>
      </c>
    </row>
    <row r="58" spans="17:67" x14ac:dyDescent="0.3">
      <c r="Q58" s="5" t="s">
        <v>134</v>
      </c>
      <c r="R58" s="6" t="e">
        <f>SUMIF(#REF!,ECON_CUR!Q58,#REF!)</f>
        <v>#REF!</v>
      </c>
      <c r="AG58" s="5" t="s">
        <v>134</v>
      </c>
      <c r="AH58" s="6" t="e">
        <f>SUMIF(#REF!,ECON_CUR!AG58,#REF!)</f>
        <v>#REF!</v>
      </c>
      <c r="AX58" s="5" t="s">
        <v>134</v>
      </c>
      <c r="AY58" s="6" t="e">
        <f>SUMIF(#REF!,ECON_CUR!AX58,#REF!)</f>
        <v>#REF!</v>
      </c>
      <c r="BN58" s="5" t="s">
        <v>134</v>
      </c>
      <c r="BO58" s="6" t="e">
        <f>SUMIF(#REF!,ECON_CUR!BN58,#REF!)</f>
        <v>#REF!</v>
      </c>
    </row>
    <row r="59" spans="17:67" x14ac:dyDescent="0.3">
      <c r="Q59" s="5" t="s">
        <v>135</v>
      </c>
      <c r="R59" s="6" t="e">
        <f>SUMIF(#REF!,ECON_CUR!Q59,#REF!)</f>
        <v>#REF!</v>
      </c>
      <c r="AG59" s="5" t="s">
        <v>135</v>
      </c>
      <c r="AH59" s="6" t="e">
        <f>SUMIF(#REF!,ECON_CUR!AG59,#REF!)</f>
        <v>#REF!</v>
      </c>
      <c r="AX59" s="5" t="s">
        <v>135</v>
      </c>
      <c r="AY59" s="6" t="e">
        <f>SUMIF(#REF!,ECON_CUR!AX59,#REF!)</f>
        <v>#REF!</v>
      </c>
      <c r="BN59" s="5" t="s">
        <v>135</v>
      </c>
      <c r="BO59" s="6" t="e">
        <f>SUMIF(#REF!,ECON_CUR!BN59,#REF!)</f>
        <v>#REF!</v>
      </c>
    </row>
    <row r="60" spans="17:67" x14ac:dyDescent="0.3">
      <c r="Q60" s="5" t="s">
        <v>136</v>
      </c>
      <c r="R60" s="6" t="e">
        <f>SUMIF(#REF!,ECON_CUR!Q60,#REF!)</f>
        <v>#REF!</v>
      </c>
      <c r="AG60" s="5" t="s">
        <v>136</v>
      </c>
      <c r="AH60" s="6" t="e">
        <f>SUMIF(#REF!,ECON_CUR!AG60,#REF!)</f>
        <v>#REF!</v>
      </c>
      <c r="AX60" s="5" t="s">
        <v>136</v>
      </c>
      <c r="AY60" s="6" t="e">
        <f>SUMIF(#REF!,ECON_CUR!AX60,#REF!)</f>
        <v>#REF!</v>
      </c>
      <c r="BN60" s="5" t="s">
        <v>136</v>
      </c>
      <c r="BO60" s="6" t="e">
        <f>SUMIF(#REF!,ECON_CUR!BN60,#REF!)</f>
        <v>#REF!</v>
      </c>
    </row>
    <row r="61" spans="17:67" x14ac:dyDescent="0.3">
      <c r="Q61" s="5" t="s">
        <v>137</v>
      </c>
      <c r="R61" s="6" t="e">
        <f>SUMIF(#REF!,ECON_CUR!Q61,#REF!)</f>
        <v>#REF!</v>
      </c>
      <c r="AG61" s="5" t="s">
        <v>137</v>
      </c>
      <c r="AH61" s="6" t="e">
        <f>SUMIF(#REF!,ECON_CUR!AG61,#REF!)</f>
        <v>#REF!</v>
      </c>
      <c r="AX61" s="5" t="s">
        <v>137</v>
      </c>
      <c r="AY61" s="6" t="e">
        <f>SUMIF(#REF!,ECON_CUR!AX61,#REF!)</f>
        <v>#REF!</v>
      </c>
      <c r="BN61" s="5" t="s">
        <v>137</v>
      </c>
      <c r="BO61" s="6" t="e">
        <f>SUMIF(#REF!,ECON_CUR!BN61,#REF!)</f>
        <v>#REF!</v>
      </c>
    </row>
    <row r="62" spans="17:67" x14ac:dyDescent="0.3">
      <c r="Q62" s="5" t="s">
        <v>138</v>
      </c>
      <c r="R62" s="6" t="e">
        <f>SUMIF(#REF!,ECON_CUR!Q62,#REF!)</f>
        <v>#REF!</v>
      </c>
      <c r="AG62" s="5" t="s">
        <v>138</v>
      </c>
      <c r="AH62" s="6" t="e">
        <f>SUMIF(#REF!,ECON_CUR!AG62,#REF!)</f>
        <v>#REF!</v>
      </c>
      <c r="AX62" s="5" t="s">
        <v>138</v>
      </c>
      <c r="AY62" s="6" t="e">
        <f>SUMIF(#REF!,ECON_CUR!AX62,#REF!)</f>
        <v>#REF!</v>
      </c>
      <c r="BN62" s="5" t="s">
        <v>138</v>
      </c>
      <c r="BO62" s="6" t="e">
        <f>SUMIF(#REF!,ECON_CUR!BN62,#REF!)</f>
        <v>#REF!</v>
      </c>
    </row>
    <row r="63" spans="17:67" x14ac:dyDescent="0.3">
      <c r="Q63" s="5" t="s">
        <v>139</v>
      </c>
      <c r="R63" s="6" t="e">
        <f>SUMIF(#REF!,ECON_CUR!Q63,#REF!)</f>
        <v>#REF!</v>
      </c>
      <c r="AG63" s="5" t="s">
        <v>139</v>
      </c>
      <c r="AH63" s="6" t="e">
        <f>SUMIF(#REF!,ECON_CUR!AG63,#REF!)</f>
        <v>#REF!</v>
      </c>
      <c r="AX63" s="5" t="s">
        <v>139</v>
      </c>
      <c r="AY63" s="6" t="e">
        <f>SUMIF(#REF!,ECON_CUR!AX63,#REF!)</f>
        <v>#REF!</v>
      </c>
      <c r="BN63" s="5" t="s">
        <v>139</v>
      </c>
      <c r="BO63" s="6" t="e">
        <f>SUMIF(#REF!,ECON_CUR!BN63,#REF!)</f>
        <v>#REF!</v>
      </c>
    </row>
    <row r="64" spans="17:67" x14ac:dyDescent="0.3">
      <c r="Q64" s="5" t="s">
        <v>140</v>
      </c>
      <c r="R64" s="6" t="e">
        <f>SUMIF(#REF!,ECON_CUR!Q64,#REF!)</f>
        <v>#REF!</v>
      </c>
      <c r="AG64" s="5" t="s">
        <v>140</v>
      </c>
      <c r="AH64" s="6" t="e">
        <f>SUMIF(#REF!,ECON_CUR!AG64,#REF!)</f>
        <v>#REF!</v>
      </c>
      <c r="AX64" s="5" t="s">
        <v>140</v>
      </c>
      <c r="AY64" s="6" t="e">
        <f>SUMIF(#REF!,ECON_CUR!AX64,#REF!)</f>
        <v>#REF!</v>
      </c>
      <c r="BN64" s="5" t="s">
        <v>140</v>
      </c>
      <c r="BO64" s="6" t="e">
        <f>SUMIF(#REF!,ECON_CUR!BN64,#REF!)</f>
        <v>#REF!</v>
      </c>
    </row>
    <row r="65" spans="17:67" x14ac:dyDescent="0.3">
      <c r="Q65" s="5" t="s">
        <v>141</v>
      </c>
      <c r="R65" s="6" t="e">
        <f>SUMIF(#REF!,ECON_CUR!Q65,#REF!)</f>
        <v>#REF!</v>
      </c>
      <c r="AG65" s="5" t="s">
        <v>141</v>
      </c>
      <c r="AH65" s="6" t="e">
        <f>SUMIF(#REF!,ECON_CUR!AG65,#REF!)</f>
        <v>#REF!</v>
      </c>
      <c r="AX65" s="5" t="s">
        <v>141</v>
      </c>
      <c r="AY65" s="6" t="e">
        <f>SUMIF(#REF!,ECON_CUR!AX65,#REF!)</f>
        <v>#REF!</v>
      </c>
      <c r="BN65" s="5" t="s">
        <v>141</v>
      </c>
      <c r="BO65" s="6" t="e">
        <f>SUMIF(#REF!,ECON_CUR!BN65,#REF!)</f>
        <v>#REF!</v>
      </c>
    </row>
    <row r="66" spans="17:67" x14ac:dyDescent="0.3">
      <c r="Q66" s="5" t="s">
        <v>142</v>
      </c>
      <c r="R66" s="6" t="e">
        <f>SUMIF(#REF!,ECON_CUR!Q66,#REF!)</f>
        <v>#REF!</v>
      </c>
      <c r="AG66" s="5" t="s">
        <v>142</v>
      </c>
      <c r="AH66" s="6" t="e">
        <f>SUMIF(#REF!,ECON_CUR!AG66,#REF!)</f>
        <v>#REF!</v>
      </c>
      <c r="AX66" s="5" t="s">
        <v>142</v>
      </c>
      <c r="AY66" s="6" t="e">
        <f>SUMIF(#REF!,ECON_CUR!AX66,#REF!)</f>
        <v>#REF!</v>
      </c>
      <c r="BN66" s="5" t="s">
        <v>142</v>
      </c>
      <c r="BO66" s="6" t="e">
        <f>SUMIF(#REF!,ECON_CUR!BN66,#REF!)</f>
        <v>#REF!</v>
      </c>
    </row>
    <row r="67" spans="17:67" x14ac:dyDescent="0.3">
      <c r="Q67" s="5" t="s">
        <v>143</v>
      </c>
      <c r="R67" s="6" t="e">
        <f>SUMIF(#REF!,ECON_CUR!Q67,#REF!)</f>
        <v>#REF!</v>
      </c>
      <c r="AG67" s="5" t="s">
        <v>143</v>
      </c>
      <c r="AH67" s="6" t="e">
        <f>SUMIF(#REF!,ECON_CUR!AG67,#REF!)</f>
        <v>#REF!</v>
      </c>
      <c r="AX67" s="5" t="s">
        <v>143</v>
      </c>
      <c r="AY67" s="6" t="e">
        <f>SUMIF(#REF!,ECON_CUR!AX67,#REF!)</f>
        <v>#REF!</v>
      </c>
      <c r="BN67" s="5" t="s">
        <v>143</v>
      </c>
      <c r="BO67" s="6" t="e">
        <f>SUMIF(#REF!,ECON_CUR!BN67,#REF!)</f>
        <v>#REF!</v>
      </c>
    </row>
    <row r="68" spans="17:67" x14ac:dyDescent="0.3">
      <c r="Q68" s="5" t="s">
        <v>144</v>
      </c>
      <c r="R68" s="6" t="e">
        <f>SUMIF(#REF!,ECON_CUR!Q68,#REF!)</f>
        <v>#REF!</v>
      </c>
      <c r="AG68" s="5" t="s">
        <v>144</v>
      </c>
      <c r="AH68" s="6" t="e">
        <f>SUMIF(#REF!,ECON_CUR!AG68,#REF!)</f>
        <v>#REF!</v>
      </c>
      <c r="AX68" s="5" t="s">
        <v>144</v>
      </c>
      <c r="AY68" s="6" t="e">
        <f>SUMIF(#REF!,ECON_CUR!AX68,#REF!)</f>
        <v>#REF!</v>
      </c>
      <c r="BN68" s="5" t="s">
        <v>144</v>
      </c>
      <c r="BO68" s="6" t="e">
        <f>SUMIF(#REF!,ECON_CUR!BN68,#REF!)</f>
        <v>#REF!</v>
      </c>
    </row>
    <row r="69" spans="17:67" x14ac:dyDescent="0.3">
      <c r="Q69" s="5" t="s">
        <v>145</v>
      </c>
      <c r="R69" s="6" t="e">
        <f>SUMIF(#REF!,ECON_CUR!Q69,#REF!)</f>
        <v>#REF!</v>
      </c>
      <c r="AG69" s="5" t="s">
        <v>145</v>
      </c>
      <c r="AH69" s="6" t="e">
        <f>SUMIF(#REF!,ECON_CUR!AG69,#REF!)</f>
        <v>#REF!</v>
      </c>
      <c r="AX69" s="5" t="s">
        <v>145</v>
      </c>
      <c r="AY69" s="6" t="e">
        <f>SUMIF(#REF!,ECON_CUR!AX69,#REF!)</f>
        <v>#REF!</v>
      </c>
      <c r="BN69" s="5" t="s">
        <v>145</v>
      </c>
      <c r="BO69" s="6" t="e">
        <f>SUMIF(#REF!,ECON_CUR!BN69,#REF!)</f>
        <v>#REF!</v>
      </c>
    </row>
    <row r="70" spans="17:67" x14ac:dyDescent="0.3">
      <c r="Q70" s="5" t="s">
        <v>146</v>
      </c>
      <c r="R70" s="6" t="e">
        <f>SUMIF(#REF!,ECON_CUR!Q70,#REF!)</f>
        <v>#REF!</v>
      </c>
      <c r="AG70" s="5" t="s">
        <v>146</v>
      </c>
      <c r="AH70" s="6" t="e">
        <f>SUMIF(#REF!,ECON_CUR!AG70,#REF!)</f>
        <v>#REF!</v>
      </c>
      <c r="AX70" s="5" t="s">
        <v>146</v>
      </c>
      <c r="AY70" s="6" t="e">
        <f>SUMIF(#REF!,ECON_CUR!AX70,#REF!)</f>
        <v>#REF!</v>
      </c>
      <c r="BN70" s="5" t="s">
        <v>146</v>
      </c>
      <c r="BO70" s="6" t="e">
        <f>SUMIF(#REF!,ECON_CUR!BN70,#REF!)</f>
        <v>#REF!</v>
      </c>
    </row>
    <row r="71" spans="17:67" x14ac:dyDescent="0.3">
      <c r="Q71" s="5" t="s">
        <v>147</v>
      </c>
      <c r="R71" s="6" t="e">
        <f>SUMIF(#REF!,ECON_CUR!Q71,#REF!)</f>
        <v>#REF!</v>
      </c>
      <c r="AG71" s="5" t="s">
        <v>147</v>
      </c>
      <c r="AH71" s="6" t="e">
        <f>SUMIF(#REF!,ECON_CUR!AG71,#REF!)</f>
        <v>#REF!</v>
      </c>
      <c r="AX71" s="5" t="s">
        <v>147</v>
      </c>
      <c r="AY71" s="6" t="e">
        <f>SUMIF(#REF!,ECON_CUR!AX71,#REF!)</f>
        <v>#REF!</v>
      </c>
      <c r="BN71" s="5" t="s">
        <v>147</v>
      </c>
      <c r="BO71" s="6" t="e">
        <f>SUMIF(#REF!,ECON_CUR!BN71,#REF!)</f>
        <v>#REF!</v>
      </c>
    </row>
    <row r="72" spans="17:67" x14ac:dyDescent="0.3">
      <c r="Q72" s="5" t="s">
        <v>148</v>
      </c>
      <c r="R72" s="6" t="e">
        <f>SUMIF(#REF!,ECON_CUR!Q72,#REF!)</f>
        <v>#REF!</v>
      </c>
      <c r="AG72" s="5" t="s">
        <v>148</v>
      </c>
      <c r="AH72" s="6" t="e">
        <f>SUMIF(#REF!,ECON_CUR!AG72,#REF!)</f>
        <v>#REF!</v>
      </c>
      <c r="AX72" s="5" t="s">
        <v>148</v>
      </c>
      <c r="AY72" s="6" t="e">
        <f>SUMIF(#REF!,ECON_CUR!AX72,#REF!)</f>
        <v>#REF!</v>
      </c>
      <c r="BN72" s="5" t="s">
        <v>148</v>
      </c>
      <c r="BO72" s="6" t="e">
        <f>SUMIF(#REF!,ECON_CUR!BN72,#REF!)</f>
        <v>#REF!</v>
      </c>
    </row>
    <row r="73" spans="17:67" x14ac:dyDescent="0.3">
      <c r="Q73" s="5" t="s">
        <v>149</v>
      </c>
      <c r="R73" s="6" t="e">
        <f>SUMIF(#REF!,ECON_CUR!Q73,#REF!)</f>
        <v>#REF!</v>
      </c>
      <c r="AG73" s="5" t="s">
        <v>149</v>
      </c>
      <c r="AH73" s="6" t="e">
        <f>SUMIF(#REF!,ECON_CUR!AG73,#REF!)</f>
        <v>#REF!</v>
      </c>
      <c r="AX73" s="5" t="s">
        <v>149</v>
      </c>
      <c r="AY73" s="6" t="e">
        <f>SUMIF(#REF!,ECON_CUR!AX73,#REF!)</f>
        <v>#REF!</v>
      </c>
      <c r="BN73" s="5" t="s">
        <v>149</v>
      </c>
      <c r="BO73" s="6" t="e">
        <f>SUMIF(#REF!,ECON_CUR!BN73,#REF!)</f>
        <v>#REF!</v>
      </c>
    </row>
    <row r="74" spans="17:67" x14ac:dyDescent="0.3">
      <c r="Q74" s="5" t="s">
        <v>150</v>
      </c>
      <c r="R74" s="6" t="e">
        <f>SUMIF(#REF!,ECON_CUR!Q74,#REF!)</f>
        <v>#REF!</v>
      </c>
      <c r="AG74" s="5" t="s">
        <v>150</v>
      </c>
      <c r="AH74" s="6" t="e">
        <f>SUMIF(#REF!,ECON_CUR!AG74,#REF!)</f>
        <v>#REF!</v>
      </c>
      <c r="AX74" s="5" t="s">
        <v>150</v>
      </c>
      <c r="AY74" s="6" t="e">
        <f>SUMIF(#REF!,ECON_CUR!AX74,#REF!)</f>
        <v>#REF!</v>
      </c>
      <c r="BN74" s="5" t="s">
        <v>150</v>
      </c>
      <c r="BO74" s="6" t="e">
        <f>SUMIF(#REF!,ECON_CUR!BN74,#REF!)</f>
        <v>#REF!</v>
      </c>
    </row>
    <row r="75" spans="17:67" x14ac:dyDescent="0.3">
      <c r="Q75" s="5" t="s">
        <v>151</v>
      </c>
      <c r="R75" s="6" t="e">
        <f>SUMIF(#REF!,ECON_CUR!Q75,#REF!)</f>
        <v>#REF!</v>
      </c>
      <c r="AG75" s="5" t="s">
        <v>151</v>
      </c>
      <c r="AH75" s="6" t="e">
        <f>SUMIF(#REF!,ECON_CUR!AG75,#REF!)</f>
        <v>#REF!</v>
      </c>
      <c r="AX75" s="5" t="s">
        <v>151</v>
      </c>
      <c r="AY75" s="6" t="e">
        <f>SUMIF(#REF!,ECON_CUR!AX75,#REF!)</f>
        <v>#REF!</v>
      </c>
      <c r="BN75" s="5" t="s">
        <v>151</v>
      </c>
      <c r="BO75" s="6" t="e">
        <f>SUMIF(#REF!,ECON_CUR!BN75,#REF!)</f>
        <v>#REF!</v>
      </c>
    </row>
    <row r="76" spans="17:67" x14ac:dyDescent="0.3">
      <c r="Q76" s="5" t="s">
        <v>152</v>
      </c>
      <c r="R76" s="6" t="e">
        <f>SUMIF(#REF!,ECON_CUR!Q76,#REF!)</f>
        <v>#REF!</v>
      </c>
      <c r="AG76" s="5" t="s">
        <v>152</v>
      </c>
      <c r="AH76" s="6" t="e">
        <f>SUMIF(#REF!,ECON_CUR!AG76,#REF!)</f>
        <v>#REF!</v>
      </c>
      <c r="AX76" s="5" t="s">
        <v>152</v>
      </c>
      <c r="AY76" s="6" t="e">
        <f>SUMIF(#REF!,ECON_CUR!AX76,#REF!)</f>
        <v>#REF!</v>
      </c>
      <c r="BN76" s="5" t="s">
        <v>152</v>
      </c>
      <c r="BO76" s="6" t="e">
        <f>SUMIF(#REF!,ECON_CUR!BN76,#REF!)</f>
        <v>#REF!</v>
      </c>
    </row>
    <row r="77" spans="17:67" x14ac:dyDescent="0.3">
      <c r="Q77" s="5" t="s">
        <v>153</v>
      </c>
      <c r="R77" s="6" t="e">
        <f>SUMIF(#REF!,ECON_CUR!Q77,#REF!)</f>
        <v>#REF!</v>
      </c>
      <c r="AG77" s="5" t="s">
        <v>153</v>
      </c>
      <c r="AH77" s="6" t="e">
        <f>SUMIF(#REF!,ECON_CUR!AG77,#REF!)</f>
        <v>#REF!</v>
      </c>
      <c r="AX77" s="5" t="s">
        <v>153</v>
      </c>
      <c r="AY77" s="6" t="e">
        <f>SUMIF(#REF!,ECON_CUR!AX77,#REF!)</f>
        <v>#REF!</v>
      </c>
      <c r="BN77" s="5" t="s">
        <v>153</v>
      </c>
      <c r="BO77" s="6" t="e">
        <f>SUMIF(#REF!,ECON_CUR!BN77,#REF!)</f>
        <v>#REF!</v>
      </c>
    </row>
    <row r="78" spans="17:67" x14ac:dyDescent="0.3">
      <c r="Q78" s="5" t="s">
        <v>154</v>
      </c>
      <c r="R78" s="6" t="e">
        <f>SUMIF(#REF!,ECON_CUR!Q78,#REF!)</f>
        <v>#REF!</v>
      </c>
      <c r="AG78" s="5" t="s">
        <v>154</v>
      </c>
      <c r="AH78" s="6" t="e">
        <f>SUMIF(#REF!,ECON_CUR!AG78,#REF!)</f>
        <v>#REF!</v>
      </c>
      <c r="AX78" s="5" t="s">
        <v>154</v>
      </c>
      <c r="AY78" s="6" t="e">
        <f>SUMIF(#REF!,ECON_CUR!AX78,#REF!)</f>
        <v>#REF!</v>
      </c>
      <c r="BN78" s="5" t="s">
        <v>154</v>
      </c>
      <c r="BO78" s="6" t="e">
        <f>SUMIF(#REF!,ECON_CUR!BN78,#REF!)</f>
        <v>#REF!</v>
      </c>
    </row>
    <row r="79" spans="17:67" x14ac:dyDescent="0.3">
      <c r="Q79" s="5" t="s">
        <v>155</v>
      </c>
      <c r="R79" s="6" t="e">
        <f>SUMIF(#REF!,ECON_CUR!Q79,#REF!)</f>
        <v>#REF!</v>
      </c>
      <c r="AG79" s="5" t="s">
        <v>155</v>
      </c>
      <c r="AH79" s="6" t="e">
        <f>SUMIF(#REF!,ECON_CUR!AG79,#REF!)</f>
        <v>#REF!</v>
      </c>
      <c r="AX79" s="5" t="s">
        <v>155</v>
      </c>
      <c r="AY79" s="6" t="e">
        <f>SUMIF(#REF!,ECON_CUR!AX79,#REF!)</f>
        <v>#REF!</v>
      </c>
      <c r="BN79" s="5" t="s">
        <v>155</v>
      </c>
      <c r="BO79" s="6" t="e">
        <f>SUMIF(#REF!,ECON_CUR!BN79,#REF!)</f>
        <v>#REF!</v>
      </c>
    </row>
    <row r="80" spans="17:67" x14ac:dyDescent="0.3">
      <c r="Q80" s="5" t="s">
        <v>156</v>
      </c>
      <c r="R80" s="6" t="e">
        <f>SUMIF(#REF!,ECON_CUR!Q80,#REF!)</f>
        <v>#REF!</v>
      </c>
      <c r="AG80" s="5" t="s">
        <v>156</v>
      </c>
      <c r="AH80" s="6" t="e">
        <f>SUMIF(#REF!,ECON_CUR!AG80,#REF!)</f>
        <v>#REF!</v>
      </c>
      <c r="AX80" s="5" t="s">
        <v>156</v>
      </c>
      <c r="AY80" s="6" t="e">
        <f>SUMIF(#REF!,ECON_CUR!AX80,#REF!)</f>
        <v>#REF!</v>
      </c>
      <c r="BN80" s="5" t="s">
        <v>156</v>
      </c>
      <c r="BO80" s="6" t="e">
        <f>SUMIF(#REF!,ECON_CUR!BN80,#REF!)</f>
        <v>#REF!</v>
      </c>
    </row>
    <row r="81" spans="17:67" x14ac:dyDescent="0.3">
      <c r="Q81" s="5" t="s">
        <v>157</v>
      </c>
      <c r="R81" s="6" t="e">
        <f>SUMIF(#REF!,ECON_CUR!Q81,#REF!)</f>
        <v>#REF!</v>
      </c>
      <c r="AG81" s="5" t="s">
        <v>157</v>
      </c>
      <c r="AH81" s="6" t="e">
        <f>SUMIF(#REF!,ECON_CUR!AG81,#REF!)</f>
        <v>#REF!</v>
      </c>
      <c r="AX81" s="5" t="s">
        <v>157</v>
      </c>
      <c r="AY81" s="6" t="e">
        <f>SUMIF(#REF!,ECON_CUR!AX81,#REF!)</f>
        <v>#REF!</v>
      </c>
      <c r="BN81" s="5" t="s">
        <v>157</v>
      </c>
      <c r="BO81" s="6" t="e">
        <f>SUMIF(#REF!,ECON_CUR!BN81,#REF!)</f>
        <v>#REF!</v>
      </c>
    </row>
    <row r="82" spans="17:67" x14ac:dyDescent="0.3">
      <c r="Q82" s="5" t="s">
        <v>158</v>
      </c>
      <c r="R82" s="6" t="e">
        <f>SUMIF(#REF!,ECON_CUR!Q82,#REF!)</f>
        <v>#REF!</v>
      </c>
      <c r="AG82" s="5" t="s">
        <v>158</v>
      </c>
      <c r="AH82" s="6" t="e">
        <f>SUMIF(#REF!,ECON_CUR!AG82,#REF!)</f>
        <v>#REF!</v>
      </c>
      <c r="AX82" s="5" t="s">
        <v>158</v>
      </c>
      <c r="AY82" s="6" t="e">
        <f>SUMIF(#REF!,ECON_CUR!AX82,#REF!)</f>
        <v>#REF!</v>
      </c>
      <c r="BN82" s="5" t="s">
        <v>158</v>
      </c>
      <c r="BO82" s="6" t="e">
        <f>SUMIF(#REF!,ECON_CUR!BN82,#REF!)</f>
        <v>#REF!</v>
      </c>
    </row>
    <row r="83" spans="17:67" x14ac:dyDescent="0.3">
      <c r="Q83" s="5" t="s">
        <v>159</v>
      </c>
      <c r="R83" s="6" t="e">
        <f>SUMIF(#REF!,ECON_CUR!Q83,#REF!)</f>
        <v>#REF!</v>
      </c>
      <c r="AG83" s="5" t="s">
        <v>159</v>
      </c>
      <c r="AH83" s="6" t="e">
        <f>SUMIF(#REF!,ECON_CUR!AG83,#REF!)</f>
        <v>#REF!</v>
      </c>
      <c r="AX83" s="5" t="s">
        <v>159</v>
      </c>
      <c r="AY83" s="6" t="e">
        <f>SUMIF(#REF!,ECON_CUR!AX83,#REF!)</f>
        <v>#REF!</v>
      </c>
      <c r="BN83" s="5" t="s">
        <v>159</v>
      </c>
      <c r="BO83" s="6" t="e">
        <f>SUMIF(#REF!,ECON_CUR!BN83,#REF!)</f>
        <v>#REF!</v>
      </c>
    </row>
    <row r="84" spans="17:67" x14ac:dyDescent="0.3">
      <c r="Q84" s="5" t="s">
        <v>160</v>
      </c>
      <c r="R84" s="6" t="e">
        <f>SUMIF(#REF!,ECON_CUR!Q84,#REF!)</f>
        <v>#REF!</v>
      </c>
      <c r="AG84" s="5" t="s">
        <v>160</v>
      </c>
      <c r="AH84" s="6" t="e">
        <f>SUMIF(#REF!,ECON_CUR!AG84,#REF!)</f>
        <v>#REF!</v>
      </c>
      <c r="AX84" s="5" t="s">
        <v>160</v>
      </c>
      <c r="AY84" s="6" t="e">
        <f>SUMIF(#REF!,ECON_CUR!AX84,#REF!)</f>
        <v>#REF!</v>
      </c>
      <c r="BN84" s="5" t="s">
        <v>160</v>
      </c>
      <c r="BO84" s="6" t="e">
        <f>SUMIF(#REF!,ECON_CUR!BN84,#REF!)</f>
        <v>#REF!</v>
      </c>
    </row>
    <row r="85" spans="17:67" x14ac:dyDescent="0.3">
      <c r="Q85" s="5" t="s">
        <v>161</v>
      </c>
      <c r="R85" s="6" t="e">
        <f>SUMIF(#REF!,ECON_CUR!Q85,#REF!)</f>
        <v>#REF!</v>
      </c>
      <c r="AG85" s="5" t="s">
        <v>161</v>
      </c>
      <c r="AH85" s="6" t="e">
        <f>SUMIF(#REF!,ECON_CUR!AG85,#REF!)</f>
        <v>#REF!</v>
      </c>
      <c r="AX85" s="5" t="s">
        <v>161</v>
      </c>
      <c r="AY85" s="6" t="e">
        <f>SUMIF(#REF!,ECON_CUR!AX85,#REF!)</f>
        <v>#REF!</v>
      </c>
      <c r="BN85" s="5" t="s">
        <v>161</v>
      </c>
      <c r="BO85" s="6" t="e">
        <f>SUMIF(#REF!,ECON_CUR!BN85,#REF!)</f>
        <v>#REF!</v>
      </c>
    </row>
    <row r="86" spans="17:67" x14ac:dyDescent="0.3">
      <c r="Q86" s="5" t="s">
        <v>162</v>
      </c>
      <c r="R86" s="6" t="e">
        <f>SUMIF(#REF!,ECON_CUR!Q86,#REF!)</f>
        <v>#REF!</v>
      </c>
      <c r="AG86" s="5" t="s">
        <v>162</v>
      </c>
      <c r="AH86" s="6" t="e">
        <f>SUMIF(#REF!,ECON_CUR!AG86,#REF!)</f>
        <v>#REF!</v>
      </c>
      <c r="AX86" s="5" t="s">
        <v>162</v>
      </c>
      <c r="AY86" s="6" t="e">
        <f>SUMIF(#REF!,ECON_CUR!AX86,#REF!)</f>
        <v>#REF!</v>
      </c>
      <c r="BN86" s="5" t="s">
        <v>162</v>
      </c>
      <c r="BO86" s="6" t="e">
        <f>SUMIF(#REF!,ECON_CUR!BN86,#REF!)</f>
        <v>#REF!</v>
      </c>
    </row>
    <row r="87" spans="17:67" x14ac:dyDescent="0.3">
      <c r="Q87" s="5" t="s">
        <v>163</v>
      </c>
      <c r="R87" s="6" t="e">
        <f>SUMIF(#REF!,ECON_CUR!Q87,#REF!)</f>
        <v>#REF!</v>
      </c>
      <c r="AG87" s="5" t="s">
        <v>163</v>
      </c>
      <c r="AH87" s="6" t="e">
        <f>SUMIF(#REF!,ECON_CUR!AG87,#REF!)</f>
        <v>#REF!</v>
      </c>
      <c r="AX87" s="5" t="s">
        <v>163</v>
      </c>
      <c r="AY87" s="6" t="e">
        <f>SUMIF(#REF!,ECON_CUR!AX87,#REF!)</f>
        <v>#REF!</v>
      </c>
      <c r="BN87" s="5" t="s">
        <v>163</v>
      </c>
      <c r="BO87" s="6" t="e">
        <f>SUMIF(#REF!,ECON_CUR!BN87,#REF!)</f>
        <v>#REF!</v>
      </c>
    </row>
    <row r="88" spans="17:67" x14ac:dyDescent="0.3">
      <c r="Q88" s="5" t="s">
        <v>164</v>
      </c>
      <c r="R88" s="6" t="e">
        <f>SUMIF(#REF!,ECON_CUR!Q88,#REF!)</f>
        <v>#REF!</v>
      </c>
      <c r="AG88" s="5" t="s">
        <v>164</v>
      </c>
      <c r="AH88" s="6" t="e">
        <f>SUMIF(#REF!,ECON_CUR!AG88,#REF!)</f>
        <v>#REF!</v>
      </c>
      <c r="AX88" s="5" t="s">
        <v>164</v>
      </c>
      <c r="AY88" s="6" t="e">
        <f>SUMIF(#REF!,ECON_CUR!AX88,#REF!)</f>
        <v>#REF!</v>
      </c>
      <c r="BN88" s="5" t="s">
        <v>164</v>
      </c>
      <c r="BO88" s="6" t="e">
        <f>SUMIF(#REF!,ECON_CUR!BN88,#REF!)</f>
        <v>#REF!</v>
      </c>
    </row>
    <row r="89" spans="17:67" x14ac:dyDescent="0.3">
      <c r="Q89" s="5" t="s">
        <v>165</v>
      </c>
      <c r="R89" s="6" t="e">
        <f>SUMIF(#REF!,ECON_CUR!Q89,#REF!)</f>
        <v>#REF!</v>
      </c>
      <c r="AG89" s="5" t="s">
        <v>165</v>
      </c>
      <c r="AH89" s="6" t="e">
        <f>SUMIF(#REF!,ECON_CUR!AG89,#REF!)</f>
        <v>#REF!</v>
      </c>
      <c r="AX89" s="5" t="s">
        <v>165</v>
      </c>
      <c r="AY89" s="6" t="e">
        <f>SUMIF(#REF!,ECON_CUR!AX89,#REF!)</f>
        <v>#REF!</v>
      </c>
      <c r="BN89" s="5" t="s">
        <v>165</v>
      </c>
      <c r="BO89" s="6" t="e">
        <f>SUMIF(#REF!,ECON_CUR!BN89,#REF!)</f>
        <v>#REF!</v>
      </c>
    </row>
    <row r="90" spans="17:67" x14ac:dyDescent="0.3">
      <c r="Q90" s="5" t="s">
        <v>166</v>
      </c>
      <c r="R90" s="6" t="e">
        <f>SUMIF(#REF!,ECON_CUR!Q90,#REF!)</f>
        <v>#REF!</v>
      </c>
      <c r="AG90" s="5" t="s">
        <v>166</v>
      </c>
      <c r="AH90" s="6" t="e">
        <f>SUMIF(#REF!,ECON_CUR!AG90,#REF!)</f>
        <v>#REF!</v>
      </c>
      <c r="AX90" s="5" t="s">
        <v>166</v>
      </c>
      <c r="AY90" s="6" t="e">
        <f>SUMIF(#REF!,ECON_CUR!AX90,#REF!)</f>
        <v>#REF!</v>
      </c>
      <c r="BN90" s="5" t="s">
        <v>166</v>
      </c>
      <c r="BO90" s="6" t="e">
        <f>SUMIF(#REF!,ECON_CUR!BN90,#REF!)</f>
        <v>#REF!</v>
      </c>
    </row>
    <row r="91" spans="17:67" x14ac:dyDescent="0.3">
      <c r="Q91" s="5" t="s">
        <v>167</v>
      </c>
      <c r="R91" s="6" t="e">
        <f>SUMIF(#REF!,ECON_CUR!Q91,#REF!)</f>
        <v>#REF!</v>
      </c>
      <c r="AG91" s="5" t="s">
        <v>167</v>
      </c>
      <c r="AH91" s="6" t="e">
        <f>SUMIF(#REF!,ECON_CUR!AG91,#REF!)</f>
        <v>#REF!</v>
      </c>
      <c r="AX91" s="5" t="s">
        <v>167</v>
      </c>
      <c r="AY91" s="6" t="e">
        <f>SUMIF(#REF!,ECON_CUR!AX91,#REF!)</f>
        <v>#REF!</v>
      </c>
      <c r="BN91" s="5" t="s">
        <v>167</v>
      </c>
      <c r="BO91" s="6" t="e">
        <f>SUMIF(#REF!,ECON_CUR!BN91,#REF!)</f>
        <v>#REF!</v>
      </c>
    </row>
    <row r="92" spans="17:67" x14ac:dyDescent="0.3">
      <c r="Q92" s="5" t="s">
        <v>168</v>
      </c>
      <c r="R92" s="6" t="e">
        <f>SUMIF(#REF!,ECON_CUR!Q92,#REF!)</f>
        <v>#REF!</v>
      </c>
      <c r="AG92" s="5" t="s">
        <v>168</v>
      </c>
      <c r="AH92" s="6" t="e">
        <f>SUMIF(#REF!,ECON_CUR!AG92,#REF!)</f>
        <v>#REF!</v>
      </c>
      <c r="AX92" s="5" t="s">
        <v>168</v>
      </c>
      <c r="AY92" s="6" t="e">
        <f>SUMIF(#REF!,ECON_CUR!AX92,#REF!)</f>
        <v>#REF!</v>
      </c>
      <c r="BN92" s="5" t="s">
        <v>168</v>
      </c>
      <c r="BO92" s="6" t="e">
        <f>SUMIF(#REF!,ECON_CUR!BN92,#REF!)</f>
        <v>#REF!</v>
      </c>
    </row>
    <row r="93" spans="17:67" x14ac:dyDescent="0.3">
      <c r="Q93" s="5" t="s">
        <v>169</v>
      </c>
      <c r="R93" s="6" t="e">
        <f>SUMIF(#REF!,ECON_CUR!Q93,#REF!)</f>
        <v>#REF!</v>
      </c>
      <c r="AG93" s="5" t="s">
        <v>169</v>
      </c>
      <c r="AH93" s="6" t="e">
        <f>SUMIF(#REF!,ECON_CUR!AG93,#REF!)</f>
        <v>#REF!</v>
      </c>
      <c r="AX93" s="5" t="s">
        <v>169</v>
      </c>
      <c r="AY93" s="6" t="e">
        <f>SUMIF(#REF!,ECON_CUR!AX93,#REF!)</f>
        <v>#REF!</v>
      </c>
      <c r="BN93" s="5" t="s">
        <v>169</v>
      </c>
      <c r="BO93" s="6" t="e">
        <f>SUMIF(#REF!,ECON_CUR!BN93,#REF!)</f>
        <v>#REF!</v>
      </c>
    </row>
    <row r="94" spans="17:67" x14ac:dyDescent="0.3">
      <c r="Q94" s="5" t="s">
        <v>170</v>
      </c>
      <c r="R94" s="6" t="e">
        <f>SUMIF(#REF!,ECON_CUR!Q94,#REF!)</f>
        <v>#REF!</v>
      </c>
      <c r="AG94" s="5" t="s">
        <v>170</v>
      </c>
      <c r="AH94" s="6" t="e">
        <f>SUMIF(#REF!,ECON_CUR!AG94,#REF!)</f>
        <v>#REF!</v>
      </c>
      <c r="AX94" s="5" t="s">
        <v>170</v>
      </c>
      <c r="AY94" s="6" t="e">
        <f>SUMIF(#REF!,ECON_CUR!AX94,#REF!)</f>
        <v>#REF!</v>
      </c>
      <c r="BN94" s="5" t="s">
        <v>170</v>
      </c>
      <c r="BO94" s="6" t="e">
        <f>SUMIF(#REF!,ECON_CUR!BN94,#REF!)</f>
        <v>#REF!</v>
      </c>
    </row>
    <row r="95" spans="17:67" x14ac:dyDescent="0.3">
      <c r="Q95" s="5" t="s">
        <v>171</v>
      </c>
      <c r="R95" s="6" t="e">
        <f>SUMIF(#REF!,ECON_CUR!Q95,#REF!)</f>
        <v>#REF!</v>
      </c>
      <c r="AG95" s="5" t="s">
        <v>171</v>
      </c>
      <c r="AH95" s="6" t="e">
        <f>SUMIF(#REF!,ECON_CUR!AG95,#REF!)</f>
        <v>#REF!</v>
      </c>
      <c r="AX95" s="5" t="s">
        <v>171</v>
      </c>
      <c r="AY95" s="6" t="e">
        <f>SUMIF(#REF!,ECON_CUR!AX95,#REF!)</f>
        <v>#REF!</v>
      </c>
      <c r="BN95" s="5" t="s">
        <v>171</v>
      </c>
      <c r="BO95" s="6" t="e">
        <f>SUMIF(#REF!,ECON_CUR!BN95,#REF!)</f>
        <v>#REF!</v>
      </c>
    </row>
    <row r="96" spans="17:67" x14ac:dyDescent="0.3">
      <c r="Q96" s="5" t="s">
        <v>172</v>
      </c>
      <c r="R96" s="6" t="e">
        <f>SUMIF(#REF!,ECON_CUR!Q96,#REF!)</f>
        <v>#REF!</v>
      </c>
      <c r="AG96" s="5" t="s">
        <v>172</v>
      </c>
      <c r="AH96" s="6" t="e">
        <f>SUMIF(#REF!,ECON_CUR!AG96,#REF!)</f>
        <v>#REF!</v>
      </c>
      <c r="AX96" s="5" t="s">
        <v>172</v>
      </c>
      <c r="AY96" s="6" t="e">
        <f>SUMIF(#REF!,ECON_CUR!AX96,#REF!)</f>
        <v>#REF!</v>
      </c>
      <c r="BN96" s="5" t="s">
        <v>172</v>
      </c>
      <c r="BO96" s="6" t="e">
        <f>SUMIF(#REF!,ECON_CUR!BN96,#REF!)</f>
        <v>#REF!</v>
      </c>
    </row>
    <row r="97" spans="17:67" x14ac:dyDescent="0.3">
      <c r="Q97" s="5" t="s">
        <v>173</v>
      </c>
      <c r="R97" s="6" t="e">
        <f>SUMIF(#REF!,ECON_CUR!Q97,#REF!)</f>
        <v>#REF!</v>
      </c>
      <c r="AG97" s="5" t="s">
        <v>173</v>
      </c>
      <c r="AH97" s="6" t="e">
        <f>SUMIF(#REF!,ECON_CUR!AG97,#REF!)</f>
        <v>#REF!</v>
      </c>
      <c r="AX97" s="5" t="s">
        <v>173</v>
      </c>
      <c r="AY97" s="6" t="e">
        <f>SUMIF(#REF!,ECON_CUR!AX97,#REF!)</f>
        <v>#REF!</v>
      </c>
      <c r="BN97" s="5" t="s">
        <v>173</v>
      </c>
      <c r="BO97" s="6" t="e">
        <f>SUMIF(#REF!,ECON_CUR!BN97,#REF!)</f>
        <v>#REF!</v>
      </c>
    </row>
    <row r="98" spans="17:67" x14ac:dyDescent="0.3">
      <c r="Q98" s="5" t="s">
        <v>174</v>
      </c>
      <c r="R98" s="6" t="e">
        <f>SUMIF(#REF!,ECON_CUR!Q98,#REF!)</f>
        <v>#REF!</v>
      </c>
      <c r="AG98" s="5" t="s">
        <v>174</v>
      </c>
      <c r="AH98" s="6" t="e">
        <f>SUMIF(#REF!,ECON_CUR!AG98,#REF!)</f>
        <v>#REF!</v>
      </c>
      <c r="AX98" s="5" t="s">
        <v>174</v>
      </c>
      <c r="AY98" s="6" t="e">
        <f>SUMIF(#REF!,ECON_CUR!AX98,#REF!)</f>
        <v>#REF!</v>
      </c>
      <c r="BN98" s="5" t="s">
        <v>174</v>
      </c>
      <c r="BO98" s="6" t="e">
        <f>SUMIF(#REF!,ECON_CUR!BN98,#REF!)</f>
        <v>#REF!</v>
      </c>
    </row>
    <row r="99" spans="17:67" x14ac:dyDescent="0.3">
      <c r="Q99" s="5" t="s">
        <v>175</v>
      </c>
      <c r="R99" s="6" t="e">
        <f>SUMIF(#REF!,ECON_CUR!Q99,#REF!)</f>
        <v>#REF!</v>
      </c>
      <c r="AG99" s="5" t="s">
        <v>175</v>
      </c>
      <c r="AH99" s="6" t="e">
        <f>SUMIF(#REF!,ECON_CUR!AG99,#REF!)</f>
        <v>#REF!</v>
      </c>
      <c r="AX99" s="5" t="s">
        <v>175</v>
      </c>
      <c r="AY99" s="6" t="e">
        <f>SUMIF(#REF!,ECON_CUR!AX99,#REF!)</f>
        <v>#REF!</v>
      </c>
      <c r="BN99" s="5" t="s">
        <v>175</v>
      </c>
      <c r="BO99" s="6" t="e">
        <f>SUMIF(#REF!,ECON_CUR!BN99,#REF!)</f>
        <v>#REF!</v>
      </c>
    </row>
    <row r="100" spans="17:67" x14ac:dyDescent="0.3">
      <c r="Q100" s="5" t="s">
        <v>177</v>
      </c>
      <c r="R100" s="6" t="e">
        <f>SUMIF(#REF!,ECON_CUR!Q100,#REF!)</f>
        <v>#REF!</v>
      </c>
      <c r="AG100" s="5" t="s">
        <v>177</v>
      </c>
      <c r="AH100" s="6" t="e">
        <f>SUMIF(#REF!,ECON_CUR!AG100,#REF!)</f>
        <v>#REF!</v>
      </c>
      <c r="AX100" s="5" t="s">
        <v>177</v>
      </c>
      <c r="AY100" s="6" t="e">
        <f>SUMIF(#REF!,ECON_CUR!AX100,#REF!)</f>
        <v>#REF!</v>
      </c>
      <c r="BN100" s="5" t="s">
        <v>177</v>
      </c>
      <c r="BO100" s="6" t="e">
        <f>SUMIF(#REF!,ECON_CUR!BN100,#REF!)</f>
        <v>#REF!</v>
      </c>
    </row>
    <row r="101" spans="17:67" x14ac:dyDescent="0.3">
      <c r="Q101" s="5" t="s">
        <v>178</v>
      </c>
      <c r="R101" s="6" t="e">
        <f>SUMIF(#REF!,ECON_CUR!Q101,#REF!)</f>
        <v>#REF!</v>
      </c>
      <c r="AG101" s="5" t="s">
        <v>178</v>
      </c>
      <c r="AH101" s="6" t="e">
        <f>SUMIF(#REF!,ECON_CUR!AG101,#REF!)</f>
        <v>#REF!</v>
      </c>
      <c r="AX101" s="5" t="s">
        <v>178</v>
      </c>
      <c r="AY101" s="6" t="e">
        <f>SUMIF(#REF!,ECON_CUR!AX101,#REF!)</f>
        <v>#REF!</v>
      </c>
      <c r="BN101" s="5" t="s">
        <v>178</v>
      </c>
      <c r="BO101" s="6" t="e">
        <f>SUMIF(#REF!,ECON_CUR!BN101,#REF!)</f>
        <v>#REF!</v>
      </c>
    </row>
    <row r="102" spans="17:67" x14ac:dyDescent="0.3">
      <c r="Q102" s="5" t="s">
        <v>179</v>
      </c>
      <c r="R102" s="6" t="e">
        <f>SUMIF(#REF!,ECON_CUR!Q102,#REF!)</f>
        <v>#REF!</v>
      </c>
      <c r="AG102" s="5" t="s">
        <v>179</v>
      </c>
      <c r="AH102" s="6" t="e">
        <f>SUMIF(#REF!,ECON_CUR!AG102,#REF!)</f>
        <v>#REF!</v>
      </c>
      <c r="AX102" s="5" t="s">
        <v>179</v>
      </c>
      <c r="AY102" s="6" t="e">
        <f>SUMIF(#REF!,ECON_CUR!AX102,#REF!)</f>
        <v>#REF!</v>
      </c>
      <c r="BN102" s="5" t="s">
        <v>179</v>
      </c>
      <c r="BO102" s="6" t="e">
        <f>SUMIF(#REF!,ECON_CUR!BN102,#REF!)</f>
        <v>#REF!</v>
      </c>
    </row>
    <row r="103" spans="17:67" x14ac:dyDescent="0.3">
      <c r="Q103" s="5" t="s">
        <v>180</v>
      </c>
      <c r="R103" s="6" t="e">
        <f>SUMIF(#REF!,ECON_CUR!Q103,#REF!)</f>
        <v>#REF!</v>
      </c>
      <c r="AG103" s="5" t="s">
        <v>180</v>
      </c>
      <c r="AH103" s="6" t="e">
        <f>SUMIF(#REF!,ECON_CUR!AG103,#REF!)</f>
        <v>#REF!</v>
      </c>
      <c r="AX103" s="5" t="s">
        <v>180</v>
      </c>
      <c r="AY103" s="6" t="e">
        <f>SUMIF(#REF!,ECON_CUR!AX103,#REF!)</f>
        <v>#REF!</v>
      </c>
      <c r="BN103" s="5" t="s">
        <v>180</v>
      </c>
      <c r="BO103" s="6" t="e">
        <f>SUMIF(#REF!,ECON_CUR!BN103,#REF!)</f>
        <v>#REF!</v>
      </c>
    </row>
    <row r="104" spans="17:67" x14ac:dyDescent="0.3">
      <c r="Q104" s="5" t="s">
        <v>181</v>
      </c>
      <c r="R104" s="6" t="e">
        <f>SUMIF(#REF!,ECON_CUR!Q104,#REF!)</f>
        <v>#REF!</v>
      </c>
      <c r="AG104" s="5" t="s">
        <v>181</v>
      </c>
      <c r="AH104" s="6" t="e">
        <f>SUMIF(#REF!,ECON_CUR!AG104,#REF!)</f>
        <v>#REF!</v>
      </c>
      <c r="AX104" s="5" t="s">
        <v>181</v>
      </c>
      <c r="AY104" s="6" t="e">
        <f>SUMIF(#REF!,ECON_CUR!AX104,#REF!)</f>
        <v>#REF!</v>
      </c>
      <c r="BN104" s="5" t="s">
        <v>181</v>
      </c>
      <c r="BO104" s="6" t="e">
        <f>SUMIF(#REF!,ECON_CUR!BN104,#REF!)</f>
        <v>#REF!</v>
      </c>
    </row>
    <row r="105" spans="17:67" x14ac:dyDescent="0.3">
      <c r="Q105" s="5" t="s">
        <v>182</v>
      </c>
      <c r="R105" s="6" t="e">
        <f>SUMIF(#REF!,ECON_CUR!Q105,#REF!)</f>
        <v>#REF!</v>
      </c>
      <c r="AG105" s="5" t="s">
        <v>182</v>
      </c>
      <c r="AH105" s="6" t="e">
        <f>SUMIF(#REF!,ECON_CUR!AG105,#REF!)</f>
        <v>#REF!</v>
      </c>
      <c r="AX105" s="5" t="s">
        <v>182</v>
      </c>
      <c r="AY105" s="6" t="e">
        <f>SUMIF(#REF!,ECON_CUR!AX105,#REF!)</f>
        <v>#REF!</v>
      </c>
      <c r="BN105" s="5" t="s">
        <v>182</v>
      </c>
      <c r="BO105" s="6" t="e">
        <f>SUMIF(#REF!,ECON_CUR!BN105,#REF!)</f>
        <v>#REF!</v>
      </c>
    </row>
    <row r="106" spans="17:67" x14ac:dyDescent="0.3">
      <c r="Q106" s="5" t="s">
        <v>183</v>
      </c>
      <c r="R106" s="6" t="e">
        <f>SUMIF(#REF!,ECON_CUR!Q106,#REF!)</f>
        <v>#REF!</v>
      </c>
      <c r="AG106" s="5" t="s">
        <v>183</v>
      </c>
      <c r="AH106" s="6" t="e">
        <f>SUMIF(#REF!,ECON_CUR!AG106,#REF!)</f>
        <v>#REF!</v>
      </c>
      <c r="AX106" s="5" t="s">
        <v>183</v>
      </c>
      <c r="AY106" s="6" t="e">
        <f>SUMIF(#REF!,ECON_CUR!AX106,#REF!)</f>
        <v>#REF!</v>
      </c>
      <c r="BN106" s="5" t="s">
        <v>183</v>
      </c>
      <c r="BO106" s="6" t="e">
        <f>SUMIF(#REF!,ECON_CUR!BN106,#REF!)</f>
        <v>#REF!</v>
      </c>
    </row>
    <row r="107" spans="17:67" x14ac:dyDescent="0.3">
      <c r="Q107" s="5" t="s">
        <v>184</v>
      </c>
      <c r="R107" s="6" t="e">
        <f>SUMIF(#REF!,ECON_CUR!Q107,#REF!)</f>
        <v>#REF!</v>
      </c>
      <c r="AG107" s="5" t="s">
        <v>184</v>
      </c>
      <c r="AH107" s="6" t="e">
        <f>SUMIF(#REF!,ECON_CUR!AG107,#REF!)</f>
        <v>#REF!</v>
      </c>
      <c r="AX107" s="5" t="s">
        <v>184</v>
      </c>
      <c r="AY107" s="6" t="e">
        <f>SUMIF(#REF!,ECON_CUR!AX107,#REF!)</f>
        <v>#REF!</v>
      </c>
      <c r="BN107" s="5" t="s">
        <v>184</v>
      </c>
      <c r="BO107" s="6" t="e">
        <f>SUMIF(#REF!,ECON_CUR!BN107,#REF!)</f>
        <v>#REF!</v>
      </c>
    </row>
    <row r="108" spans="17:67" x14ac:dyDescent="0.3">
      <c r="Q108" s="5" t="s">
        <v>185</v>
      </c>
      <c r="R108" s="6" t="e">
        <f>SUMIF(#REF!,ECON_CUR!Q108,#REF!)</f>
        <v>#REF!</v>
      </c>
      <c r="AG108" s="5" t="s">
        <v>185</v>
      </c>
      <c r="AH108" s="6" t="e">
        <f>SUMIF(#REF!,ECON_CUR!AG108,#REF!)</f>
        <v>#REF!</v>
      </c>
      <c r="AX108" s="5" t="s">
        <v>185</v>
      </c>
      <c r="AY108" s="6" t="e">
        <f>SUMIF(#REF!,ECON_CUR!AX108,#REF!)</f>
        <v>#REF!</v>
      </c>
      <c r="BN108" s="5" t="s">
        <v>185</v>
      </c>
      <c r="BO108" s="6" t="e">
        <f>SUMIF(#REF!,ECON_CUR!BN108,#REF!)</f>
        <v>#REF!</v>
      </c>
    </row>
    <row r="109" spans="17:67" x14ac:dyDescent="0.3">
      <c r="Q109" s="5" t="s">
        <v>186</v>
      </c>
      <c r="R109" s="6" t="e">
        <f>SUMIF(#REF!,ECON_CUR!Q109,#REF!)</f>
        <v>#REF!</v>
      </c>
      <c r="AG109" s="5" t="s">
        <v>186</v>
      </c>
      <c r="AH109" s="6" t="e">
        <f>SUMIF(#REF!,ECON_CUR!AG109,#REF!)</f>
        <v>#REF!</v>
      </c>
      <c r="AX109" s="5" t="s">
        <v>186</v>
      </c>
      <c r="AY109" s="6" t="e">
        <f>SUMIF(#REF!,ECON_CUR!AX109,#REF!)</f>
        <v>#REF!</v>
      </c>
      <c r="BN109" s="5" t="s">
        <v>186</v>
      </c>
      <c r="BO109" s="6" t="e">
        <f>SUMIF(#REF!,ECON_CUR!BN109,#REF!)</f>
        <v>#REF!</v>
      </c>
    </row>
    <row r="110" spans="17:67" x14ac:dyDescent="0.3">
      <c r="Q110" s="5" t="s">
        <v>187</v>
      </c>
      <c r="R110" s="6" t="e">
        <f>SUMIF(#REF!,ECON_CUR!Q110,#REF!)</f>
        <v>#REF!</v>
      </c>
      <c r="AG110" s="5" t="s">
        <v>187</v>
      </c>
      <c r="AH110" s="6" t="e">
        <f>SUMIF(#REF!,ECON_CUR!AG110,#REF!)</f>
        <v>#REF!</v>
      </c>
      <c r="AX110" s="5" t="s">
        <v>187</v>
      </c>
      <c r="AY110" s="6" t="e">
        <f>SUMIF(#REF!,ECON_CUR!AX110,#REF!)</f>
        <v>#REF!</v>
      </c>
      <c r="BN110" s="5" t="s">
        <v>187</v>
      </c>
      <c r="BO110" s="6" t="e">
        <f>SUMIF(#REF!,ECON_CUR!BN110,#REF!)</f>
        <v>#REF!</v>
      </c>
    </row>
    <row r="111" spans="17:67" x14ac:dyDescent="0.3">
      <c r="Q111" s="5" t="s">
        <v>188</v>
      </c>
      <c r="R111" s="6" t="e">
        <f>SUMIF(#REF!,ECON_CUR!Q111,#REF!)</f>
        <v>#REF!</v>
      </c>
      <c r="AG111" s="5" t="s">
        <v>188</v>
      </c>
      <c r="AH111" s="6" t="e">
        <f>SUMIF(#REF!,ECON_CUR!AG111,#REF!)</f>
        <v>#REF!</v>
      </c>
      <c r="AX111" s="5" t="s">
        <v>188</v>
      </c>
      <c r="AY111" s="6" t="e">
        <f>SUMIF(#REF!,ECON_CUR!AX111,#REF!)</f>
        <v>#REF!</v>
      </c>
      <c r="BN111" s="5" t="s">
        <v>188</v>
      </c>
      <c r="BO111" s="6" t="e">
        <f>SUMIF(#REF!,ECON_CUR!BN111,#REF!)</f>
        <v>#REF!</v>
      </c>
    </row>
    <row r="112" spans="17:67" x14ac:dyDescent="0.3">
      <c r="Q112" s="5" t="s">
        <v>189</v>
      </c>
      <c r="R112" s="6" t="e">
        <f>SUMIF(#REF!,ECON_CUR!Q112,#REF!)</f>
        <v>#REF!</v>
      </c>
      <c r="AG112" s="5" t="s">
        <v>189</v>
      </c>
      <c r="AH112" s="6" t="e">
        <f>SUMIF(#REF!,ECON_CUR!AG112,#REF!)</f>
        <v>#REF!</v>
      </c>
      <c r="AX112" s="5" t="s">
        <v>189</v>
      </c>
      <c r="AY112" s="6" t="e">
        <f>SUMIF(#REF!,ECON_CUR!AX112,#REF!)</f>
        <v>#REF!</v>
      </c>
      <c r="BN112" s="5" t="s">
        <v>189</v>
      </c>
      <c r="BO112" s="6" t="e">
        <f>SUMIF(#REF!,ECON_CUR!BN112,#REF!)</f>
        <v>#REF!</v>
      </c>
    </row>
    <row r="113" spans="17:67" x14ac:dyDescent="0.3">
      <c r="Q113" s="5" t="s">
        <v>190</v>
      </c>
      <c r="R113" s="6" t="e">
        <f>SUMIF(#REF!,ECON_CUR!Q113,#REF!)</f>
        <v>#REF!</v>
      </c>
      <c r="AG113" s="5" t="s">
        <v>190</v>
      </c>
      <c r="AH113" s="6" t="e">
        <f>SUMIF(#REF!,ECON_CUR!AG113,#REF!)</f>
        <v>#REF!</v>
      </c>
      <c r="AX113" s="5" t="s">
        <v>190</v>
      </c>
      <c r="AY113" s="6" t="e">
        <f>SUMIF(#REF!,ECON_CUR!AX113,#REF!)</f>
        <v>#REF!</v>
      </c>
      <c r="BN113" s="5" t="s">
        <v>190</v>
      </c>
      <c r="BO113" s="6" t="e">
        <f>SUMIF(#REF!,ECON_CUR!BN113,#REF!)</f>
        <v>#REF!</v>
      </c>
    </row>
    <row r="114" spans="17:67" x14ac:dyDescent="0.3">
      <c r="Q114" s="5" t="s">
        <v>191</v>
      </c>
      <c r="R114" s="6" t="e">
        <f>SUMIF(#REF!,ECON_CUR!Q114,#REF!)</f>
        <v>#REF!</v>
      </c>
      <c r="AG114" s="5" t="s">
        <v>191</v>
      </c>
      <c r="AH114" s="6" t="e">
        <f>SUMIF(#REF!,ECON_CUR!AG114,#REF!)</f>
        <v>#REF!</v>
      </c>
      <c r="AX114" s="5" t="s">
        <v>191</v>
      </c>
      <c r="AY114" s="6" t="e">
        <f>SUMIF(#REF!,ECON_CUR!AX114,#REF!)</f>
        <v>#REF!</v>
      </c>
      <c r="BN114" s="5" t="s">
        <v>191</v>
      </c>
      <c r="BO114" s="6" t="e">
        <f>SUMIF(#REF!,ECON_CUR!BN114,#REF!)</f>
        <v>#REF!</v>
      </c>
    </row>
    <row r="115" spans="17:67" x14ac:dyDescent="0.3">
      <c r="Q115" s="5" t="s">
        <v>192</v>
      </c>
      <c r="R115" s="6" t="e">
        <f>SUMIF(#REF!,ECON_CUR!Q115,#REF!)</f>
        <v>#REF!</v>
      </c>
      <c r="AG115" s="5" t="s">
        <v>192</v>
      </c>
      <c r="AH115" s="6" t="e">
        <f>SUMIF(#REF!,ECON_CUR!AG115,#REF!)</f>
        <v>#REF!</v>
      </c>
      <c r="AX115" s="5" t="s">
        <v>192</v>
      </c>
      <c r="AY115" s="6" t="e">
        <f>SUMIF(#REF!,ECON_CUR!AX115,#REF!)</f>
        <v>#REF!</v>
      </c>
      <c r="BN115" s="5" t="s">
        <v>192</v>
      </c>
      <c r="BO115" s="6" t="e">
        <f>SUMIF(#REF!,ECON_CUR!BN115,#REF!)</f>
        <v>#REF!</v>
      </c>
    </row>
    <row r="116" spans="17:67" x14ac:dyDescent="0.3">
      <c r="Q116" s="5" t="s">
        <v>193</v>
      </c>
      <c r="R116" s="6" t="e">
        <f>SUMIF(#REF!,ECON_CUR!Q116,#REF!)</f>
        <v>#REF!</v>
      </c>
      <c r="AG116" s="5" t="s">
        <v>193</v>
      </c>
      <c r="AH116" s="6" t="e">
        <f>SUMIF(#REF!,ECON_CUR!AG116,#REF!)</f>
        <v>#REF!</v>
      </c>
      <c r="AX116" s="5" t="s">
        <v>193</v>
      </c>
      <c r="AY116" s="6" t="e">
        <f>SUMIF(#REF!,ECON_CUR!AX116,#REF!)</f>
        <v>#REF!</v>
      </c>
      <c r="BN116" s="5" t="s">
        <v>193</v>
      </c>
      <c r="BO116" s="6" t="e">
        <f>SUMIF(#REF!,ECON_CUR!BN116,#REF!)</f>
        <v>#REF!</v>
      </c>
    </row>
    <row r="117" spans="17:67" x14ac:dyDescent="0.3">
      <c r="Q117" s="5" t="s">
        <v>194</v>
      </c>
      <c r="R117" s="6" t="e">
        <f>SUMIF(#REF!,ECON_CUR!Q117,#REF!)</f>
        <v>#REF!</v>
      </c>
      <c r="AG117" s="5" t="s">
        <v>194</v>
      </c>
      <c r="AH117" s="6" t="e">
        <f>SUMIF(#REF!,ECON_CUR!AG117,#REF!)</f>
        <v>#REF!</v>
      </c>
      <c r="AX117" s="5" t="s">
        <v>194</v>
      </c>
      <c r="AY117" s="6" t="e">
        <f>SUMIF(#REF!,ECON_CUR!AX117,#REF!)</f>
        <v>#REF!</v>
      </c>
      <c r="BN117" s="5" t="s">
        <v>194</v>
      </c>
      <c r="BO117" s="6" t="e">
        <f>SUMIF(#REF!,ECON_CUR!BN117,#REF!)</f>
        <v>#REF!</v>
      </c>
    </row>
    <row r="118" spans="17:67" x14ac:dyDescent="0.3">
      <c r="Q118" s="5" t="s">
        <v>195</v>
      </c>
      <c r="R118" s="6" t="e">
        <f>SUMIF(#REF!,ECON_CUR!Q118,#REF!)</f>
        <v>#REF!</v>
      </c>
      <c r="AG118" s="5" t="s">
        <v>195</v>
      </c>
      <c r="AH118" s="6" t="e">
        <f>SUMIF(#REF!,ECON_CUR!AG118,#REF!)</f>
        <v>#REF!</v>
      </c>
      <c r="AX118" s="5" t="s">
        <v>195</v>
      </c>
      <c r="AY118" s="6" t="e">
        <f>SUMIF(#REF!,ECON_CUR!AX118,#REF!)</f>
        <v>#REF!</v>
      </c>
      <c r="BN118" s="5" t="s">
        <v>195</v>
      </c>
      <c r="BO118" s="6" t="e">
        <f>SUMIF(#REF!,ECON_CUR!BN118,#REF!)</f>
        <v>#REF!</v>
      </c>
    </row>
    <row r="119" spans="17:67" x14ac:dyDescent="0.3">
      <c r="Q119" s="5" t="s">
        <v>196</v>
      </c>
      <c r="R119" s="6" t="e">
        <f>SUMIF(#REF!,ECON_CUR!Q119,#REF!)</f>
        <v>#REF!</v>
      </c>
      <c r="AG119" s="5" t="s">
        <v>196</v>
      </c>
      <c r="AH119" s="6" t="e">
        <f>SUMIF(#REF!,ECON_CUR!AG119,#REF!)</f>
        <v>#REF!</v>
      </c>
      <c r="AX119" s="5" t="s">
        <v>196</v>
      </c>
      <c r="AY119" s="6" t="e">
        <f>SUMIF(#REF!,ECON_CUR!AX119,#REF!)</f>
        <v>#REF!</v>
      </c>
      <c r="BN119" s="5" t="s">
        <v>196</v>
      </c>
      <c r="BO119" s="6" t="e">
        <f>SUMIF(#REF!,ECON_CUR!BN119,#REF!)</f>
        <v>#REF!</v>
      </c>
    </row>
    <row r="120" spans="17:67" x14ac:dyDescent="0.3">
      <c r="Q120" s="5" t="s">
        <v>197</v>
      </c>
      <c r="R120" s="6" t="e">
        <f>SUMIF(#REF!,ECON_CUR!Q120,#REF!)</f>
        <v>#REF!</v>
      </c>
      <c r="AG120" s="5" t="s">
        <v>197</v>
      </c>
      <c r="AH120" s="6" t="e">
        <f>SUMIF(#REF!,ECON_CUR!AG120,#REF!)</f>
        <v>#REF!</v>
      </c>
      <c r="AX120" s="5" t="s">
        <v>197</v>
      </c>
      <c r="AY120" s="6" t="e">
        <f>SUMIF(#REF!,ECON_CUR!AX120,#REF!)</f>
        <v>#REF!</v>
      </c>
      <c r="BN120" s="5" t="s">
        <v>197</v>
      </c>
      <c r="BO120" s="6" t="e">
        <f>SUMIF(#REF!,ECON_CUR!BN120,#REF!)</f>
        <v>#REF!</v>
      </c>
    </row>
    <row r="121" spans="17:67" x14ac:dyDescent="0.3">
      <c r="Q121" s="5" t="s">
        <v>198</v>
      </c>
      <c r="R121" s="6" t="e">
        <f>SUMIF(#REF!,ECON_CUR!Q121,#REF!)</f>
        <v>#REF!</v>
      </c>
      <c r="AG121" s="5" t="s">
        <v>198</v>
      </c>
      <c r="AH121" s="6" t="e">
        <f>SUMIF(#REF!,ECON_CUR!AG121,#REF!)</f>
        <v>#REF!</v>
      </c>
      <c r="AX121" s="5" t="s">
        <v>198</v>
      </c>
      <c r="AY121" s="6" t="e">
        <f>SUMIF(#REF!,ECON_CUR!AX121,#REF!)</f>
        <v>#REF!</v>
      </c>
      <c r="BN121" s="5" t="s">
        <v>198</v>
      </c>
      <c r="BO121" s="6" t="e">
        <f>SUMIF(#REF!,ECON_CUR!BN121,#REF!)</f>
        <v>#REF!</v>
      </c>
    </row>
    <row r="122" spans="17:67" x14ac:dyDescent="0.3">
      <c r="Q122" s="5" t="s">
        <v>199</v>
      </c>
      <c r="R122" s="6" t="e">
        <f>SUMIF(#REF!,ECON_CUR!Q122,#REF!)</f>
        <v>#REF!</v>
      </c>
      <c r="AG122" s="5" t="s">
        <v>199</v>
      </c>
      <c r="AH122" s="6" t="e">
        <f>SUMIF(#REF!,ECON_CUR!AG122,#REF!)</f>
        <v>#REF!</v>
      </c>
      <c r="AX122" s="5" t="s">
        <v>199</v>
      </c>
      <c r="AY122" s="6" t="e">
        <f>SUMIF(#REF!,ECON_CUR!AX122,#REF!)</f>
        <v>#REF!</v>
      </c>
      <c r="BN122" s="5" t="s">
        <v>199</v>
      </c>
      <c r="BO122" s="6" t="e">
        <f>SUMIF(#REF!,ECON_CUR!BN122,#REF!)</f>
        <v>#REF!</v>
      </c>
    </row>
    <row r="123" spans="17:67" x14ac:dyDescent="0.3">
      <c r="Q123" s="5" t="s">
        <v>200</v>
      </c>
      <c r="R123" s="6" t="e">
        <f>SUMIF(#REF!,ECON_CUR!Q123,#REF!)</f>
        <v>#REF!</v>
      </c>
      <c r="AG123" s="5" t="s">
        <v>200</v>
      </c>
      <c r="AH123" s="6" t="e">
        <f>SUMIF(#REF!,ECON_CUR!AG123,#REF!)</f>
        <v>#REF!</v>
      </c>
      <c r="AX123" s="5" t="s">
        <v>200</v>
      </c>
      <c r="AY123" s="6" t="e">
        <f>SUMIF(#REF!,ECON_CUR!AX123,#REF!)</f>
        <v>#REF!</v>
      </c>
      <c r="BN123" s="5" t="s">
        <v>200</v>
      </c>
      <c r="BO123" s="6" t="e">
        <f>SUMIF(#REF!,ECON_CUR!BN123,#REF!)</f>
        <v>#REF!</v>
      </c>
    </row>
    <row r="124" spans="17:67" x14ac:dyDescent="0.3">
      <c r="Q124" s="5" t="s">
        <v>201</v>
      </c>
      <c r="R124" s="6" t="e">
        <f>SUMIF(#REF!,ECON_CUR!Q124,#REF!)</f>
        <v>#REF!</v>
      </c>
      <c r="AG124" s="5" t="s">
        <v>201</v>
      </c>
      <c r="AH124" s="6" t="e">
        <f>SUMIF(#REF!,ECON_CUR!AG124,#REF!)</f>
        <v>#REF!</v>
      </c>
      <c r="AX124" s="5" t="s">
        <v>201</v>
      </c>
      <c r="AY124" s="6" t="e">
        <f>SUMIF(#REF!,ECON_CUR!AX124,#REF!)</f>
        <v>#REF!</v>
      </c>
      <c r="BN124" s="5" t="s">
        <v>201</v>
      </c>
      <c r="BO124" s="6" t="e">
        <f>SUMIF(#REF!,ECON_CUR!BN124,#REF!)</f>
        <v>#REF!</v>
      </c>
    </row>
    <row r="125" spans="17:67" x14ac:dyDescent="0.3">
      <c r="Q125" s="5" t="s">
        <v>202</v>
      </c>
      <c r="R125" s="6" t="e">
        <f>SUMIF(#REF!,ECON_CUR!Q125,#REF!)</f>
        <v>#REF!</v>
      </c>
      <c r="AG125" s="5" t="s">
        <v>202</v>
      </c>
      <c r="AH125" s="6" t="e">
        <f>SUMIF(#REF!,ECON_CUR!AG125,#REF!)</f>
        <v>#REF!</v>
      </c>
      <c r="AX125" s="5" t="s">
        <v>202</v>
      </c>
      <c r="AY125" s="6" t="e">
        <f>SUMIF(#REF!,ECON_CUR!AX125,#REF!)</f>
        <v>#REF!</v>
      </c>
      <c r="BN125" s="5" t="s">
        <v>202</v>
      </c>
      <c r="BO125" s="6" t="e">
        <f>SUMIF(#REF!,ECON_CUR!BN125,#REF!)</f>
        <v>#REF!</v>
      </c>
    </row>
    <row r="126" spans="17:67" x14ac:dyDescent="0.3">
      <c r="Q126" s="5" t="s">
        <v>203</v>
      </c>
      <c r="R126" s="6" t="e">
        <f>SUMIF(#REF!,ECON_CUR!Q126,#REF!)</f>
        <v>#REF!</v>
      </c>
      <c r="AG126" s="5" t="s">
        <v>203</v>
      </c>
      <c r="AH126" s="6" t="e">
        <f>SUMIF(#REF!,ECON_CUR!AG126,#REF!)</f>
        <v>#REF!</v>
      </c>
      <c r="AX126" s="5" t="s">
        <v>203</v>
      </c>
      <c r="AY126" s="6" t="e">
        <f>SUMIF(#REF!,ECON_CUR!AX126,#REF!)</f>
        <v>#REF!</v>
      </c>
      <c r="BN126" s="5" t="s">
        <v>203</v>
      </c>
      <c r="BO126" s="6" t="e">
        <f>SUMIF(#REF!,ECON_CUR!BN126,#REF!)</f>
        <v>#REF!</v>
      </c>
    </row>
    <row r="127" spans="17:67" x14ac:dyDescent="0.3">
      <c r="Q127" s="5" t="s">
        <v>204</v>
      </c>
      <c r="R127" s="6" t="e">
        <f>SUMIF(#REF!,ECON_CUR!Q127,#REF!)</f>
        <v>#REF!</v>
      </c>
      <c r="AG127" s="5" t="s">
        <v>204</v>
      </c>
      <c r="AH127" s="6" t="e">
        <f>SUMIF(#REF!,ECON_CUR!AG127,#REF!)</f>
        <v>#REF!</v>
      </c>
      <c r="AX127" s="5" t="s">
        <v>204</v>
      </c>
      <c r="AY127" s="6" t="e">
        <f>SUMIF(#REF!,ECON_CUR!AX127,#REF!)</f>
        <v>#REF!</v>
      </c>
      <c r="BN127" s="5" t="s">
        <v>204</v>
      </c>
      <c r="BO127" s="6" t="e">
        <f>SUMIF(#REF!,ECON_CUR!BN127,#REF!)</f>
        <v>#REF!</v>
      </c>
    </row>
    <row r="128" spans="17:67" x14ac:dyDescent="0.3">
      <c r="Q128" s="5" t="s">
        <v>205</v>
      </c>
      <c r="R128" s="6" t="e">
        <f>SUMIF(#REF!,ECON_CUR!Q128,#REF!)</f>
        <v>#REF!</v>
      </c>
      <c r="AG128" s="5" t="s">
        <v>205</v>
      </c>
      <c r="AH128" s="6" t="e">
        <f>SUMIF(#REF!,ECON_CUR!AG128,#REF!)</f>
        <v>#REF!</v>
      </c>
      <c r="AX128" s="5" t="s">
        <v>205</v>
      </c>
      <c r="AY128" s="6" t="e">
        <f>SUMIF(#REF!,ECON_CUR!AX128,#REF!)</f>
        <v>#REF!</v>
      </c>
      <c r="BN128" s="5" t="s">
        <v>205</v>
      </c>
      <c r="BO128" s="6" t="e">
        <f>SUMIF(#REF!,ECON_CUR!BN128,#REF!)</f>
        <v>#REF!</v>
      </c>
    </row>
    <row r="129" spans="17:67" x14ac:dyDescent="0.3">
      <c r="Q129" s="5" t="s">
        <v>206</v>
      </c>
      <c r="R129" s="6" t="e">
        <f>SUMIF(#REF!,ECON_CUR!Q129,#REF!)</f>
        <v>#REF!</v>
      </c>
      <c r="AG129" s="5" t="s">
        <v>206</v>
      </c>
      <c r="AH129" s="6" t="e">
        <f>SUMIF(#REF!,ECON_CUR!AG129,#REF!)</f>
        <v>#REF!</v>
      </c>
      <c r="AX129" s="5" t="s">
        <v>206</v>
      </c>
      <c r="AY129" s="6" t="e">
        <f>SUMIF(#REF!,ECON_CUR!AX129,#REF!)</f>
        <v>#REF!</v>
      </c>
      <c r="BN129" s="5" t="s">
        <v>206</v>
      </c>
      <c r="BO129" s="6" t="e">
        <f>SUMIF(#REF!,ECON_CUR!BN129,#REF!)</f>
        <v>#REF!</v>
      </c>
    </row>
    <row r="130" spans="17:67" x14ac:dyDescent="0.3">
      <c r="Q130" s="5" t="s">
        <v>207</v>
      </c>
      <c r="R130" s="6" t="e">
        <f>SUMIF(#REF!,ECON_CUR!Q130,#REF!)</f>
        <v>#REF!</v>
      </c>
      <c r="AG130" s="5" t="s">
        <v>207</v>
      </c>
      <c r="AH130" s="6" t="e">
        <f>SUMIF(#REF!,ECON_CUR!AG130,#REF!)</f>
        <v>#REF!</v>
      </c>
      <c r="AX130" s="5" t="s">
        <v>207</v>
      </c>
      <c r="AY130" s="6" t="e">
        <f>SUMIF(#REF!,ECON_CUR!AX130,#REF!)</f>
        <v>#REF!</v>
      </c>
      <c r="BN130" s="5" t="s">
        <v>207</v>
      </c>
      <c r="BO130" s="6" t="e">
        <f>SUMIF(#REF!,ECON_CUR!BN130,#REF!)</f>
        <v>#REF!</v>
      </c>
    </row>
    <row r="131" spans="17:67" x14ac:dyDescent="0.3">
      <c r="Q131" s="5" t="s">
        <v>208</v>
      </c>
      <c r="R131" s="6" t="e">
        <f>SUMIF(#REF!,ECON_CUR!Q131,#REF!)</f>
        <v>#REF!</v>
      </c>
      <c r="AG131" s="5" t="s">
        <v>208</v>
      </c>
      <c r="AH131" s="6" t="e">
        <f>SUMIF(#REF!,ECON_CUR!AG131,#REF!)</f>
        <v>#REF!</v>
      </c>
      <c r="AX131" s="5" t="s">
        <v>208</v>
      </c>
      <c r="AY131" s="6" t="e">
        <f>SUMIF(#REF!,ECON_CUR!AX131,#REF!)</f>
        <v>#REF!</v>
      </c>
      <c r="BN131" s="5" t="s">
        <v>208</v>
      </c>
      <c r="BO131" s="6" t="e">
        <f>SUMIF(#REF!,ECON_CUR!BN131,#REF!)</f>
        <v>#REF!</v>
      </c>
    </row>
    <row r="132" spans="17:67" x14ac:dyDescent="0.3">
      <c r="Q132" s="5" t="s">
        <v>209</v>
      </c>
      <c r="R132" s="6" t="e">
        <f>SUMIF(#REF!,ECON_CUR!Q132,#REF!)</f>
        <v>#REF!</v>
      </c>
      <c r="AG132" s="5" t="s">
        <v>209</v>
      </c>
      <c r="AH132" s="6" t="e">
        <f>SUMIF(#REF!,ECON_CUR!AG132,#REF!)</f>
        <v>#REF!</v>
      </c>
      <c r="AX132" s="5" t="s">
        <v>209</v>
      </c>
      <c r="AY132" s="6" t="e">
        <f>SUMIF(#REF!,ECON_CUR!AX132,#REF!)</f>
        <v>#REF!</v>
      </c>
      <c r="BN132" s="5" t="s">
        <v>209</v>
      </c>
      <c r="BO132" s="6" t="e">
        <f>SUMIF(#REF!,ECON_CUR!BN132,#REF!)</f>
        <v>#REF!</v>
      </c>
    </row>
    <row r="133" spans="17:67" x14ac:dyDescent="0.3">
      <c r="Q133" s="5" t="s">
        <v>210</v>
      </c>
      <c r="R133" s="6" t="e">
        <f>SUMIF(#REF!,ECON_CUR!Q133,#REF!)</f>
        <v>#REF!</v>
      </c>
      <c r="AG133" s="5" t="s">
        <v>210</v>
      </c>
      <c r="AH133" s="6" t="e">
        <f>SUMIF(#REF!,ECON_CUR!AG133,#REF!)</f>
        <v>#REF!</v>
      </c>
      <c r="AX133" s="5" t="s">
        <v>210</v>
      </c>
      <c r="AY133" s="6" t="e">
        <f>SUMIF(#REF!,ECON_CUR!AX133,#REF!)</f>
        <v>#REF!</v>
      </c>
      <c r="BN133" s="5" t="s">
        <v>210</v>
      </c>
      <c r="BO133" s="6" t="e">
        <f>SUMIF(#REF!,ECON_CUR!BN133,#REF!)</f>
        <v>#REF!</v>
      </c>
    </row>
    <row r="134" spans="17:67" x14ac:dyDescent="0.3">
      <c r="Q134" s="5" t="s">
        <v>211</v>
      </c>
      <c r="R134" s="6" t="e">
        <f>SUMIF(#REF!,ECON_CUR!Q134,#REF!)</f>
        <v>#REF!</v>
      </c>
      <c r="AG134" s="5" t="s">
        <v>211</v>
      </c>
      <c r="AH134" s="6" t="e">
        <f>SUMIF(#REF!,ECON_CUR!AG134,#REF!)</f>
        <v>#REF!</v>
      </c>
      <c r="AX134" s="5" t="s">
        <v>211</v>
      </c>
      <c r="AY134" s="6" t="e">
        <f>SUMIF(#REF!,ECON_CUR!AX134,#REF!)</f>
        <v>#REF!</v>
      </c>
      <c r="BN134" s="5" t="s">
        <v>211</v>
      </c>
      <c r="BO134" s="6" t="e">
        <f>SUMIF(#REF!,ECON_CUR!BN134,#REF!)</f>
        <v>#REF!</v>
      </c>
    </row>
    <row r="135" spans="17:67" x14ac:dyDescent="0.3">
      <c r="Q135" s="5" t="s">
        <v>212</v>
      </c>
      <c r="R135" s="6" t="e">
        <f>SUMIF(#REF!,ECON_CUR!Q135,#REF!)</f>
        <v>#REF!</v>
      </c>
      <c r="AG135" s="5" t="s">
        <v>212</v>
      </c>
      <c r="AH135" s="6" t="e">
        <f>SUMIF(#REF!,ECON_CUR!AG135,#REF!)</f>
        <v>#REF!</v>
      </c>
      <c r="AX135" s="5" t="s">
        <v>212</v>
      </c>
      <c r="AY135" s="6" t="e">
        <f>SUMIF(#REF!,ECON_CUR!AX135,#REF!)</f>
        <v>#REF!</v>
      </c>
      <c r="BN135" s="5" t="s">
        <v>212</v>
      </c>
      <c r="BO135" s="6" t="e">
        <f>SUMIF(#REF!,ECON_CUR!BN135,#REF!)</f>
        <v>#REF!</v>
      </c>
    </row>
    <row r="136" spans="17:67" x14ac:dyDescent="0.3">
      <c r="Q136" s="5" t="s">
        <v>213</v>
      </c>
      <c r="R136" s="6" t="e">
        <f>SUMIF(#REF!,ECON_CUR!Q136,#REF!)</f>
        <v>#REF!</v>
      </c>
      <c r="AG136" s="5" t="s">
        <v>213</v>
      </c>
      <c r="AH136" s="6" t="e">
        <f>SUMIF(#REF!,ECON_CUR!AG136,#REF!)</f>
        <v>#REF!</v>
      </c>
      <c r="AX136" s="5" t="s">
        <v>213</v>
      </c>
      <c r="AY136" s="6" t="e">
        <f>SUMIF(#REF!,ECON_CUR!AX136,#REF!)</f>
        <v>#REF!</v>
      </c>
      <c r="BN136" s="5" t="s">
        <v>213</v>
      </c>
      <c r="BO136" s="6" t="e">
        <f>SUMIF(#REF!,ECON_CUR!BN136,#REF!)</f>
        <v>#REF!</v>
      </c>
    </row>
    <row r="137" spans="17:67" x14ac:dyDescent="0.3">
      <c r="Q137" s="5" t="s">
        <v>214</v>
      </c>
      <c r="R137" s="6" t="e">
        <f>SUMIF(#REF!,ECON_CUR!Q137,#REF!)</f>
        <v>#REF!</v>
      </c>
      <c r="AG137" s="5" t="s">
        <v>214</v>
      </c>
      <c r="AH137" s="6" t="e">
        <f>SUMIF(#REF!,ECON_CUR!AG137,#REF!)</f>
        <v>#REF!</v>
      </c>
      <c r="AX137" s="5" t="s">
        <v>214</v>
      </c>
      <c r="AY137" s="6" t="e">
        <f>SUMIF(#REF!,ECON_CUR!AX137,#REF!)</f>
        <v>#REF!</v>
      </c>
      <c r="BN137" s="5" t="s">
        <v>214</v>
      </c>
      <c r="BO137" s="6" t="e">
        <f>SUMIF(#REF!,ECON_CUR!BN137,#REF!)</f>
        <v>#REF!</v>
      </c>
    </row>
    <row r="138" spans="17:67" x14ac:dyDescent="0.3">
      <c r="Q138" s="5" t="s">
        <v>215</v>
      </c>
      <c r="R138" s="6" t="e">
        <f>SUMIF(#REF!,ECON_CUR!Q138,#REF!)</f>
        <v>#REF!</v>
      </c>
      <c r="AG138" s="5" t="s">
        <v>215</v>
      </c>
      <c r="AH138" s="6" t="e">
        <f>SUMIF(#REF!,ECON_CUR!AG138,#REF!)</f>
        <v>#REF!</v>
      </c>
      <c r="AX138" s="5" t="s">
        <v>215</v>
      </c>
      <c r="AY138" s="6" t="e">
        <f>SUMIF(#REF!,ECON_CUR!AX138,#REF!)</f>
        <v>#REF!</v>
      </c>
      <c r="BN138" s="5" t="s">
        <v>215</v>
      </c>
      <c r="BO138" s="6" t="e">
        <f>SUMIF(#REF!,ECON_CUR!BN138,#REF!)</f>
        <v>#REF!</v>
      </c>
    </row>
    <row r="139" spans="17:67" x14ac:dyDescent="0.3">
      <c r="Q139" s="5" t="s">
        <v>216</v>
      </c>
      <c r="R139" s="6" t="e">
        <f>SUMIF(#REF!,ECON_CUR!Q139,#REF!)</f>
        <v>#REF!</v>
      </c>
      <c r="AG139" s="5" t="s">
        <v>216</v>
      </c>
      <c r="AH139" s="6" t="e">
        <f>SUMIF(#REF!,ECON_CUR!AG139,#REF!)</f>
        <v>#REF!</v>
      </c>
      <c r="AX139" s="5" t="s">
        <v>216</v>
      </c>
      <c r="AY139" s="6" t="e">
        <f>SUMIF(#REF!,ECON_CUR!AX139,#REF!)</f>
        <v>#REF!</v>
      </c>
      <c r="BN139" s="5" t="s">
        <v>216</v>
      </c>
      <c r="BO139" s="6" t="e">
        <f>SUMIF(#REF!,ECON_CUR!BN139,#REF!)</f>
        <v>#REF!</v>
      </c>
    </row>
    <row r="140" spans="17:67" x14ac:dyDescent="0.3">
      <c r="Q140" s="5" t="s">
        <v>217</v>
      </c>
      <c r="R140" s="6" t="e">
        <f>SUMIF(#REF!,ECON_CUR!Q140,#REF!)</f>
        <v>#REF!</v>
      </c>
      <c r="AG140" s="5" t="s">
        <v>217</v>
      </c>
      <c r="AH140" s="6" t="e">
        <f>SUMIF(#REF!,ECON_CUR!AG140,#REF!)</f>
        <v>#REF!</v>
      </c>
      <c r="AX140" s="5" t="s">
        <v>217</v>
      </c>
      <c r="AY140" s="6" t="e">
        <f>SUMIF(#REF!,ECON_CUR!AX140,#REF!)</f>
        <v>#REF!</v>
      </c>
      <c r="BN140" s="5" t="s">
        <v>217</v>
      </c>
      <c r="BO140" s="6" t="e">
        <f>SUMIF(#REF!,ECON_CUR!BN140,#REF!)</f>
        <v>#REF!</v>
      </c>
    </row>
    <row r="141" spans="17:67" x14ac:dyDescent="0.3">
      <c r="Q141" s="5" t="s">
        <v>218</v>
      </c>
      <c r="R141" s="6" t="e">
        <f>SUMIF(#REF!,ECON_CUR!Q141,#REF!)</f>
        <v>#REF!</v>
      </c>
      <c r="AG141" s="5" t="s">
        <v>218</v>
      </c>
      <c r="AH141" s="6" t="e">
        <f>SUMIF(#REF!,ECON_CUR!AG141,#REF!)</f>
        <v>#REF!</v>
      </c>
      <c r="AX141" s="5" t="s">
        <v>218</v>
      </c>
      <c r="AY141" s="6" t="e">
        <f>SUMIF(#REF!,ECON_CUR!AX141,#REF!)</f>
        <v>#REF!</v>
      </c>
      <c r="BN141" s="5" t="s">
        <v>218</v>
      </c>
      <c r="BO141" s="6" t="e">
        <f>SUMIF(#REF!,ECON_CUR!BN141,#REF!)</f>
        <v>#REF!</v>
      </c>
    </row>
    <row r="142" spans="17:67" x14ac:dyDescent="0.3">
      <c r="Q142" s="5" t="s">
        <v>219</v>
      </c>
      <c r="R142" s="6" t="e">
        <f>SUMIF(#REF!,ECON_CUR!Q142,#REF!)</f>
        <v>#REF!</v>
      </c>
      <c r="AG142" s="5" t="s">
        <v>219</v>
      </c>
      <c r="AH142" s="6" t="e">
        <f>SUMIF(#REF!,ECON_CUR!AG142,#REF!)</f>
        <v>#REF!</v>
      </c>
      <c r="AX142" s="5" t="s">
        <v>219</v>
      </c>
      <c r="AY142" s="6" t="e">
        <f>SUMIF(#REF!,ECON_CUR!AX142,#REF!)</f>
        <v>#REF!</v>
      </c>
      <c r="BN142" s="5" t="s">
        <v>219</v>
      </c>
      <c r="BO142" s="6" t="e">
        <f>SUMIF(#REF!,ECON_CUR!BN142,#REF!)</f>
        <v>#REF!</v>
      </c>
    </row>
    <row r="143" spans="17:67" x14ac:dyDescent="0.3">
      <c r="Q143" s="5" t="s">
        <v>220</v>
      </c>
      <c r="R143" s="6" t="e">
        <f>SUMIF(#REF!,ECON_CUR!Q143,#REF!)</f>
        <v>#REF!</v>
      </c>
      <c r="AG143" s="5" t="s">
        <v>220</v>
      </c>
      <c r="AH143" s="6" t="e">
        <f>SUMIF(#REF!,ECON_CUR!AG143,#REF!)</f>
        <v>#REF!</v>
      </c>
      <c r="AX143" s="5" t="s">
        <v>220</v>
      </c>
      <c r="AY143" s="6" t="e">
        <f>SUMIF(#REF!,ECON_CUR!AX143,#REF!)</f>
        <v>#REF!</v>
      </c>
      <c r="BN143" s="5" t="s">
        <v>220</v>
      </c>
      <c r="BO143" s="6" t="e">
        <f>SUMIF(#REF!,ECON_CUR!BN143,#REF!)</f>
        <v>#REF!</v>
      </c>
    </row>
    <row r="144" spans="17:67" x14ac:dyDescent="0.3">
      <c r="Q144" s="5" t="s">
        <v>221</v>
      </c>
      <c r="R144" s="6" t="e">
        <f>SUMIF(#REF!,ECON_CUR!Q144,#REF!)</f>
        <v>#REF!</v>
      </c>
      <c r="AG144" s="5" t="s">
        <v>221</v>
      </c>
      <c r="AH144" s="6" t="e">
        <f>SUMIF(#REF!,ECON_CUR!AG144,#REF!)</f>
        <v>#REF!</v>
      </c>
      <c r="AX144" s="5" t="s">
        <v>221</v>
      </c>
      <c r="AY144" s="6" t="e">
        <f>SUMIF(#REF!,ECON_CUR!AX144,#REF!)</f>
        <v>#REF!</v>
      </c>
      <c r="BN144" s="5" t="s">
        <v>221</v>
      </c>
      <c r="BO144" s="6" t="e">
        <f>SUMIF(#REF!,ECON_CUR!BN144,#REF!)</f>
        <v>#REF!</v>
      </c>
    </row>
    <row r="145" spans="17:67" x14ac:dyDescent="0.3">
      <c r="Q145" s="5" t="s">
        <v>222</v>
      </c>
      <c r="R145" s="6" t="e">
        <f>SUMIF(#REF!,ECON_CUR!Q145,#REF!)</f>
        <v>#REF!</v>
      </c>
      <c r="AG145" s="5" t="s">
        <v>222</v>
      </c>
      <c r="AH145" s="6" t="e">
        <f>SUMIF(#REF!,ECON_CUR!AG145,#REF!)</f>
        <v>#REF!</v>
      </c>
      <c r="AX145" s="5" t="s">
        <v>222</v>
      </c>
      <c r="AY145" s="6" t="e">
        <f>SUMIF(#REF!,ECON_CUR!AX145,#REF!)</f>
        <v>#REF!</v>
      </c>
      <c r="BN145" s="5" t="s">
        <v>222</v>
      </c>
      <c r="BO145" s="6" t="e">
        <f>SUMIF(#REF!,ECON_CUR!BN145,#REF!)</f>
        <v>#REF!</v>
      </c>
    </row>
    <row r="146" spans="17:67" x14ac:dyDescent="0.3">
      <c r="Q146" s="5" t="s">
        <v>223</v>
      </c>
      <c r="R146" s="6" t="e">
        <f>SUMIF(#REF!,ECON_CUR!Q146,#REF!)</f>
        <v>#REF!</v>
      </c>
      <c r="AG146" s="5" t="s">
        <v>223</v>
      </c>
      <c r="AH146" s="6" t="e">
        <f>SUMIF(#REF!,ECON_CUR!AG146,#REF!)</f>
        <v>#REF!</v>
      </c>
      <c r="AX146" s="5" t="s">
        <v>223</v>
      </c>
      <c r="AY146" s="6" t="e">
        <f>SUMIF(#REF!,ECON_CUR!AX146,#REF!)</f>
        <v>#REF!</v>
      </c>
      <c r="BN146" s="5" t="s">
        <v>223</v>
      </c>
      <c r="BO146" s="6" t="e">
        <f>SUMIF(#REF!,ECON_CUR!BN146,#REF!)</f>
        <v>#REF!</v>
      </c>
    </row>
    <row r="147" spans="17:67" x14ac:dyDescent="0.3">
      <c r="Q147" s="5" t="s">
        <v>224</v>
      </c>
      <c r="R147" s="6" t="e">
        <f>SUMIF(#REF!,ECON_CUR!Q147,#REF!)</f>
        <v>#REF!</v>
      </c>
      <c r="AG147" s="5" t="s">
        <v>224</v>
      </c>
      <c r="AH147" s="6" t="e">
        <f>SUMIF(#REF!,ECON_CUR!AG147,#REF!)</f>
        <v>#REF!</v>
      </c>
      <c r="AX147" s="5" t="s">
        <v>224</v>
      </c>
      <c r="AY147" s="6" t="e">
        <f>SUMIF(#REF!,ECON_CUR!AX147,#REF!)</f>
        <v>#REF!</v>
      </c>
      <c r="BN147" s="5" t="s">
        <v>224</v>
      </c>
      <c r="BO147" s="6" t="e">
        <f>SUMIF(#REF!,ECON_CUR!BN147,#REF!)</f>
        <v>#REF!</v>
      </c>
    </row>
    <row r="148" spans="17:67" x14ac:dyDescent="0.3">
      <c r="Q148" s="5" t="s">
        <v>225</v>
      </c>
      <c r="R148" s="6" t="e">
        <f>SUMIF(#REF!,ECON_CUR!Q148,#REF!)</f>
        <v>#REF!</v>
      </c>
      <c r="AG148" s="5" t="s">
        <v>225</v>
      </c>
      <c r="AH148" s="6" t="e">
        <f>SUMIF(#REF!,ECON_CUR!AG148,#REF!)</f>
        <v>#REF!</v>
      </c>
      <c r="AX148" s="5" t="s">
        <v>225</v>
      </c>
      <c r="AY148" s="6" t="e">
        <f>SUMIF(#REF!,ECON_CUR!AX148,#REF!)</f>
        <v>#REF!</v>
      </c>
      <c r="BN148" s="5" t="s">
        <v>225</v>
      </c>
      <c r="BO148" s="6" t="e">
        <f>SUMIF(#REF!,ECON_CUR!BN148,#REF!)</f>
        <v>#REF!</v>
      </c>
    </row>
    <row r="149" spans="17:67" x14ac:dyDescent="0.3">
      <c r="Q149" s="5" t="s">
        <v>226</v>
      </c>
      <c r="R149" s="6" t="e">
        <f>SUMIF(#REF!,ECON_CUR!Q149,#REF!)</f>
        <v>#REF!</v>
      </c>
      <c r="AG149" s="5" t="s">
        <v>226</v>
      </c>
      <c r="AH149" s="6" t="e">
        <f>SUMIF(#REF!,ECON_CUR!AG149,#REF!)</f>
        <v>#REF!</v>
      </c>
      <c r="AX149" s="5" t="s">
        <v>226</v>
      </c>
      <c r="AY149" s="6" t="e">
        <f>SUMIF(#REF!,ECON_CUR!AX149,#REF!)</f>
        <v>#REF!</v>
      </c>
      <c r="BN149" s="5" t="s">
        <v>226</v>
      </c>
      <c r="BO149" s="6" t="e">
        <f>SUMIF(#REF!,ECON_CUR!BN149,#REF!)</f>
        <v>#REF!</v>
      </c>
    </row>
    <row r="150" spans="17:67" x14ac:dyDescent="0.3">
      <c r="Q150" s="5" t="s">
        <v>227</v>
      </c>
      <c r="R150" s="6" t="e">
        <f>SUMIF(#REF!,ECON_CUR!Q150,#REF!)</f>
        <v>#REF!</v>
      </c>
      <c r="AG150" s="5" t="s">
        <v>227</v>
      </c>
      <c r="AH150" s="6" t="e">
        <f>SUMIF(#REF!,ECON_CUR!AG150,#REF!)</f>
        <v>#REF!</v>
      </c>
      <c r="AX150" s="5" t="s">
        <v>227</v>
      </c>
      <c r="AY150" s="6" t="e">
        <f>SUMIF(#REF!,ECON_CUR!AX150,#REF!)</f>
        <v>#REF!</v>
      </c>
      <c r="BN150" s="5" t="s">
        <v>227</v>
      </c>
      <c r="BO150" s="6" t="e">
        <f>SUMIF(#REF!,ECON_CUR!BN150,#REF!)</f>
        <v>#REF!</v>
      </c>
    </row>
    <row r="151" spans="17:67" x14ac:dyDescent="0.3">
      <c r="Q151" s="5" t="s">
        <v>228</v>
      </c>
      <c r="R151" s="6" t="e">
        <f>SUMIF(#REF!,ECON_CUR!Q151,#REF!)</f>
        <v>#REF!</v>
      </c>
      <c r="AG151" s="5" t="s">
        <v>228</v>
      </c>
      <c r="AH151" s="6" t="e">
        <f>SUMIF(#REF!,ECON_CUR!AG151,#REF!)</f>
        <v>#REF!</v>
      </c>
      <c r="AX151" s="5" t="s">
        <v>228</v>
      </c>
      <c r="AY151" s="6" t="e">
        <f>SUMIF(#REF!,ECON_CUR!AX151,#REF!)</f>
        <v>#REF!</v>
      </c>
      <c r="BN151" s="5" t="s">
        <v>228</v>
      </c>
      <c r="BO151" s="6" t="e">
        <f>SUMIF(#REF!,ECON_CUR!BN151,#REF!)</f>
        <v>#REF!</v>
      </c>
    </row>
    <row r="152" spans="17:67" x14ac:dyDescent="0.3">
      <c r="Q152" s="5" t="s">
        <v>229</v>
      </c>
      <c r="R152" s="6" t="e">
        <f>SUMIF(#REF!,ECON_CUR!Q152,#REF!)</f>
        <v>#REF!</v>
      </c>
      <c r="AG152" s="5" t="s">
        <v>229</v>
      </c>
      <c r="AH152" s="6" t="e">
        <f>SUMIF(#REF!,ECON_CUR!AG152,#REF!)</f>
        <v>#REF!</v>
      </c>
      <c r="AX152" s="5" t="s">
        <v>229</v>
      </c>
      <c r="AY152" s="6" t="e">
        <f>SUMIF(#REF!,ECON_CUR!AX152,#REF!)</f>
        <v>#REF!</v>
      </c>
      <c r="BN152" s="5" t="s">
        <v>229</v>
      </c>
      <c r="BO152" s="6" t="e">
        <f>SUMIF(#REF!,ECON_CUR!BN152,#REF!)</f>
        <v>#REF!</v>
      </c>
    </row>
    <row r="153" spans="17:67" x14ac:dyDescent="0.3">
      <c r="Q153" s="5" t="s">
        <v>230</v>
      </c>
      <c r="R153" s="6" t="e">
        <f>SUMIF(#REF!,ECON_CUR!Q153,#REF!)</f>
        <v>#REF!</v>
      </c>
      <c r="AG153" s="5" t="s">
        <v>230</v>
      </c>
      <c r="AH153" s="6" t="e">
        <f>SUMIF(#REF!,ECON_CUR!AG153,#REF!)</f>
        <v>#REF!</v>
      </c>
      <c r="AX153" s="5" t="s">
        <v>230</v>
      </c>
      <c r="AY153" s="6" t="e">
        <f>SUMIF(#REF!,ECON_CUR!AX153,#REF!)</f>
        <v>#REF!</v>
      </c>
      <c r="BN153" s="5" t="s">
        <v>230</v>
      </c>
      <c r="BO153" s="6" t="e">
        <f>SUMIF(#REF!,ECON_CUR!BN153,#REF!)</f>
        <v>#REF!</v>
      </c>
    </row>
    <row r="154" spans="17:67" x14ac:dyDescent="0.3">
      <c r="Q154" s="5" t="s">
        <v>231</v>
      </c>
      <c r="R154" s="6" t="e">
        <f>SUMIF(#REF!,ECON_CUR!Q154,#REF!)</f>
        <v>#REF!</v>
      </c>
      <c r="AG154" s="5" t="s">
        <v>231</v>
      </c>
      <c r="AH154" s="6" t="e">
        <f>SUMIF(#REF!,ECON_CUR!AG154,#REF!)</f>
        <v>#REF!</v>
      </c>
      <c r="AX154" s="5" t="s">
        <v>231</v>
      </c>
      <c r="AY154" s="6" t="e">
        <f>SUMIF(#REF!,ECON_CUR!AX154,#REF!)</f>
        <v>#REF!</v>
      </c>
      <c r="BN154" s="5" t="s">
        <v>231</v>
      </c>
      <c r="BO154" s="6" t="e">
        <f>SUMIF(#REF!,ECON_CUR!BN154,#REF!)</f>
        <v>#REF!</v>
      </c>
    </row>
    <row r="155" spans="17:67" x14ac:dyDescent="0.3">
      <c r="Q155" s="5" t="s">
        <v>232</v>
      </c>
      <c r="R155" s="6" t="e">
        <f>SUMIF(#REF!,ECON_CUR!Q155,#REF!)</f>
        <v>#REF!</v>
      </c>
      <c r="AG155" s="5" t="s">
        <v>232</v>
      </c>
      <c r="AH155" s="6" t="e">
        <f>SUMIF(#REF!,ECON_CUR!AG155,#REF!)</f>
        <v>#REF!</v>
      </c>
      <c r="AX155" s="5" t="s">
        <v>232</v>
      </c>
      <c r="AY155" s="6" t="e">
        <f>SUMIF(#REF!,ECON_CUR!AX155,#REF!)</f>
        <v>#REF!</v>
      </c>
      <c r="BN155" s="5" t="s">
        <v>232</v>
      </c>
      <c r="BO155" s="6" t="e">
        <f>SUMIF(#REF!,ECON_CUR!BN155,#REF!)</f>
        <v>#REF!</v>
      </c>
    </row>
    <row r="156" spans="17:67" x14ac:dyDescent="0.3">
      <c r="Q156" s="5" t="s">
        <v>233</v>
      </c>
      <c r="R156" s="6" t="e">
        <f>SUMIF(#REF!,ECON_CUR!Q156,#REF!)</f>
        <v>#REF!</v>
      </c>
      <c r="AG156" s="5" t="s">
        <v>233</v>
      </c>
      <c r="AH156" s="6" t="e">
        <f>SUMIF(#REF!,ECON_CUR!AG156,#REF!)</f>
        <v>#REF!</v>
      </c>
      <c r="AX156" s="5" t="s">
        <v>233</v>
      </c>
      <c r="AY156" s="6" t="e">
        <f>SUMIF(#REF!,ECON_CUR!AX156,#REF!)</f>
        <v>#REF!</v>
      </c>
      <c r="BN156" s="5" t="s">
        <v>233</v>
      </c>
      <c r="BO156" s="6" t="e">
        <f>SUMIF(#REF!,ECON_CUR!BN156,#REF!)</f>
        <v>#REF!</v>
      </c>
    </row>
    <row r="157" spans="17:67" x14ac:dyDescent="0.3">
      <c r="Q157" s="5" t="s">
        <v>234</v>
      </c>
      <c r="R157" s="6" t="e">
        <f>SUMIF(#REF!,ECON_CUR!Q157,#REF!)</f>
        <v>#REF!</v>
      </c>
      <c r="AG157" s="5" t="s">
        <v>234</v>
      </c>
      <c r="AH157" s="6" t="e">
        <f>SUMIF(#REF!,ECON_CUR!AG157,#REF!)</f>
        <v>#REF!</v>
      </c>
      <c r="AX157" s="5" t="s">
        <v>234</v>
      </c>
      <c r="AY157" s="6" t="e">
        <f>SUMIF(#REF!,ECON_CUR!AX157,#REF!)</f>
        <v>#REF!</v>
      </c>
      <c r="BN157" s="5" t="s">
        <v>234</v>
      </c>
      <c r="BO157" s="6" t="e">
        <f>SUMIF(#REF!,ECON_CUR!BN157,#REF!)</f>
        <v>#REF!</v>
      </c>
    </row>
    <row r="158" spans="17:67" x14ac:dyDescent="0.3">
      <c r="Q158" s="5" t="s">
        <v>235</v>
      </c>
      <c r="R158" s="6" t="e">
        <f>SUMIF(#REF!,ECON_CUR!Q158,#REF!)</f>
        <v>#REF!</v>
      </c>
      <c r="AG158" s="5" t="s">
        <v>235</v>
      </c>
      <c r="AH158" s="6" t="e">
        <f>SUMIF(#REF!,ECON_CUR!AG158,#REF!)</f>
        <v>#REF!</v>
      </c>
      <c r="AX158" s="5" t="s">
        <v>235</v>
      </c>
      <c r="AY158" s="6" t="e">
        <f>SUMIF(#REF!,ECON_CUR!AX158,#REF!)</f>
        <v>#REF!</v>
      </c>
      <c r="BN158" s="5" t="s">
        <v>235</v>
      </c>
      <c r="BO158" s="6" t="e">
        <f>SUMIF(#REF!,ECON_CUR!BN158,#REF!)</f>
        <v>#REF!</v>
      </c>
    </row>
    <row r="159" spans="17:67" x14ac:dyDescent="0.3">
      <c r="Q159" s="5" t="s">
        <v>236</v>
      </c>
      <c r="R159" s="6" t="e">
        <f>SUMIF(#REF!,ECON_CUR!Q159,#REF!)</f>
        <v>#REF!</v>
      </c>
      <c r="AG159" s="5" t="s">
        <v>236</v>
      </c>
      <c r="AH159" s="6" t="e">
        <f>SUMIF(#REF!,ECON_CUR!AG159,#REF!)</f>
        <v>#REF!</v>
      </c>
      <c r="AX159" s="5" t="s">
        <v>236</v>
      </c>
      <c r="AY159" s="6" t="e">
        <f>SUMIF(#REF!,ECON_CUR!AX159,#REF!)</f>
        <v>#REF!</v>
      </c>
      <c r="BN159" s="5" t="s">
        <v>236</v>
      </c>
      <c r="BO159" s="6" t="e">
        <f>SUMIF(#REF!,ECON_CUR!BN159,#REF!)</f>
        <v>#REF!</v>
      </c>
    </row>
    <row r="160" spans="17:67" x14ac:dyDescent="0.3">
      <c r="Q160" s="5" t="s">
        <v>237</v>
      </c>
      <c r="R160" s="6" t="e">
        <f>SUMIF(#REF!,ECON_CUR!Q160,#REF!)</f>
        <v>#REF!</v>
      </c>
      <c r="AG160" s="5" t="s">
        <v>237</v>
      </c>
      <c r="AH160" s="6" t="e">
        <f>SUMIF(#REF!,ECON_CUR!AG160,#REF!)</f>
        <v>#REF!</v>
      </c>
      <c r="AX160" s="5" t="s">
        <v>237</v>
      </c>
      <c r="AY160" s="6" t="e">
        <f>SUMIF(#REF!,ECON_CUR!AX160,#REF!)</f>
        <v>#REF!</v>
      </c>
      <c r="BN160" s="5" t="s">
        <v>237</v>
      </c>
      <c r="BO160" s="6" t="e">
        <f>SUMIF(#REF!,ECON_CUR!BN160,#REF!)</f>
        <v>#REF!</v>
      </c>
    </row>
    <row r="161" spans="17:67" x14ac:dyDescent="0.3">
      <c r="Q161" s="5" t="s">
        <v>238</v>
      </c>
      <c r="R161" s="6" t="e">
        <f>SUMIF(#REF!,ECON_CUR!Q161,#REF!)</f>
        <v>#REF!</v>
      </c>
      <c r="AG161" s="5" t="s">
        <v>238</v>
      </c>
      <c r="AH161" s="6" t="e">
        <f>SUMIF(#REF!,ECON_CUR!AG161,#REF!)</f>
        <v>#REF!</v>
      </c>
      <c r="AX161" s="5" t="s">
        <v>238</v>
      </c>
      <c r="AY161" s="6" t="e">
        <f>SUMIF(#REF!,ECON_CUR!AX161,#REF!)</f>
        <v>#REF!</v>
      </c>
      <c r="BN161" s="5" t="s">
        <v>238</v>
      </c>
      <c r="BO161" s="6" t="e">
        <f>SUMIF(#REF!,ECON_CUR!BN161,#REF!)</f>
        <v>#REF!</v>
      </c>
    </row>
    <row r="162" spans="17:67" x14ac:dyDescent="0.3">
      <c r="Q162" s="5" t="s">
        <v>239</v>
      </c>
      <c r="R162" s="6" t="e">
        <f>SUMIF(#REF!,ECON_CUR!Q162,#REF!)</f>
        <v>#REF!</v>
      </c>
      <c r="AG162" s="5" t="s">
        <v>239</v>
      </c>
      <c r="AH162" s="6" t="e">
        <f>SUMIF(#REF!,ECON_CUR!AG162,#REF!)</f>
        <v>#REF!</v>
      </c>
      <c r="AX162" s="5" t="s">
        <v>239</v>
      </c>
      <c r="AY162" s="6" t="e">
        <f>SUMIF(#REF!,ECON_CUR!AX162,#REF!)</f>
        <v>#REF!</v>
      </c>
      <c r="BN162" s="5" t="s">
        <v>239</v>
      </c>
      <c r="BO162" s="6" t="e">
        <f>SUMIF(#REF!,ECON_CUR!BN162,#REF!)</f>
        <v>#REF!</v>
      </c>
    </row>
    <row r="163" spans="17:67" x14ac:dyDescent="0.3">
      <c r="Q163" s="5" t="s">
        <v>240</v>
      </c>
      <c r="R163" s="6" t="e">
        <f>SUMIF(#REF!,ECON_CUR!Q163,#REF!)</f>
        <v>#REF!</v>
      </c>
      <c r="AG163" s="5" t="s">
        <v>240</v>
      </c>
      <c r="AH163" s="6" t="e">
        <f>SUMIF(#REF!,ECON_CUR!AG163,#REF!)</f>
        <v>#REF!</v>
      </c>
      <c r="AX163" s="5" t="s">
        <v>240</v>
      </c>
      <c r="AY163" s="6" t="e">
        <f>SUMIF(#REF!,ECON_CUR!AX163,#REF!)</f>
        <v>#REF!</v>
      </c>
      <c r="BN163" s="5" t="s">
        <v>240</v>
      </c>
      <c r="BO163" s="6" t="e">
        <f>SUMIF(#REF!,ECON_CUR!BN163,#REF!)</f>
        <v>#REF!</v>
      </c>
    </row>
    <row r="164" spans="17:67" x14ac:dyDescent="0.3">
      <c r="Q164" s="5" t="s">
        <v>241</v>
      </c>
      <c r="R164" s="6" t="e">
        <f>SUMIF(#REF!,ECON_CUR!Q164,#REF!)</f>
        <v>#REF!</v>
      </c>
      <c r="AG164" s="5" t="s">
        <v>241</v>
      </c>
      <c r="AH164" s="6" t="e">
        <f>SUMIF(#REF!,ECON_CUR!AG164,#REF!)</f>
        <v>#REF!</v>
      </c>
      <c r="AX164" s="5" t="s">
        <v>241</v>
      </c>
      <c r="AY164" s="6" t="e">
        <f>SUMIF(#REF!,ECON_CUR!AX164,#REF!)</f>
        <v>#REF!</v>
      </c>
      <c r="BN164" s="5" t="s">
        <v>241</v>
      </c>
      <c r="BO164" s="6" t="e">
        <f>SUMIF(#REF!,ECON_CUR!BN164,#REF!)</f>
        <v>#REF!</v>
      </c>
    </row>
    <row r="165" spans="17:67" x14ac:dyDescent="0.3">
      <c r="Q165" s="5" t="s">
        <v>242</v>
      </c>
      <c r="R165" s="6" t="e">
        <f>SUMIF(#REF!,ECON_CUR!Q165,#REF!)</f>
        <v>#REF!</v>
      </c>
      <c r="AG165" s="5" t="s">
        <v>242</v>
      </c>
      <c r="AH165" s="6" t="e">
        <f>SUMIF(#REF!,ECON_CUR!AG165,#REF!)</f>
        <v>#REF!</v>
      </c>
      <c r="AX165" s="5" t="s">
        <v>242</v>
      </c>
      <c r="AY165" s="6" t="e">
        <f>SUMIF(#REF!,ECON_CUR!AX165,#REF!)</f>
        <v>#REF!</v>
      </c>
      <c r="BN165" s="5" t="s">
        <v>242</v>
      </c>
      <c r="BO165" s="6" t="e">
        <f>SUMIF(#REF!,ECON_CUR!BN165,#REF!)</f>
        <v>#REF!</v>
      </c>
    </row>
    <row r="166" spans="17:67" x14ac:dyDescent="0.3">
      <c r="Q166" s="5" t="s">
        <v>243</v>
      </c>
      <c r="R166" s="6" t="e">
        <f>SUMIF(#REF!,ECON_CUR!Q166,#REF!)</f>
        <v>#REF!</v>
      </c>
      <c r="AG166" s="5" t="s">
        <v>243</v>
      </c>
      <c r="AH166" s="6" t="e">
        <f>SUMIF(#REF!,ECON_CUR!AG166,#REF!)</f>
        <v>#REF!</v>
      </c>
      <c r="AX166" s="5" t="s">
        <v>243</v>
      </c>
      <c r="AY166" s="6" t="e">
        <f>SUMIF(#REF!,ECON_CUR!AX166,#REF!)</f>
        <v>#REF!</v>
      </c>
      <c r="BN166" s="5" t="s">
        <v>243</v>
      </c>
      <c r="BO166" s="6" t="e">
        <f>SUMIF(#REF!,ECON_CUR!BN166,#REF!)</f>
        <v>#REF!</v>
      </c>
    </row>
    <row r="167" spans="17:67" x14ac:dyDescent="0.3">
      <c r="Q167" s="5" t="s">
        <v>244</v>
      </c>
      <c r="R167" s="6" t="e">
        <f>SUMIF(#REF!,ECON_CUR!Q167,#REF!)</f>
        <v>#REF!</v>
      </c>
      <c r="AG167" s="5" t="s">
        <v>244</v>
      </c>
      <c r="AH167" s="6" t="e">
        <f>SUMIF(#REF!,ECON_CUR!AG167,#REF!)</f>
        <v>#REF!</v>
      </c>
      <c r="AX167" s="5" t="s">
        <v>244</v>
      </c>
      <c r="AY167" s="6" t="e">
        <f>SUMIF(#REF!,ECON_CUR!AX167,#REF!)</f>
        <v>#REF!</v>
      </c>
      <c r="BN167" s="5" t="s">
        <v>244</v>
      </c>
      <c r="BO167" s="6" t="e">
        <f>SUMIF(#REF!,ECON_CUR!BN167,#REF!)</f>
        <v>#REF!</v>
      </c>
    </row>
    <row r="168" spans="17:67" x14ac:dyDescent="0.3">
      <c r="Q168" s="5" t="s">
        <v>245</v>
      </c>
      <c r="R168" s="6" t="e">
        <f>SUMIF(#REF!,ECON_CUR!Q168,#REF!)</f>
        <v>#REF!</v>
      </c>
      <c r="AG168" s="5" t="s">
        <v>245</v>
      </c>
      <c r="AH168" s="6" t="e">
        <f>SUMIF(#REF!,ECON_CUR!AG168,#REF!)</f>
        <v>#REF!</v>
      </c>
      <c r="AX168" s="5" t="s">
        <v>245</v>
      </c>
      <c r="AY168" s="6" t="e">
        <f>SUMIF(#REF!,ECON_CUR!AX168,#REF!)</f>
        <v>#REF!</v>
      </c>
      <c r="BN168" s="5" t="s">
        <v>245</v>
      </c>
      <c r="BO168" s="6" t="e">
        <f>SUMIF(#REF!,ECON_CUR!BN168,#REF!)</f>
        <v>#REF!</v>
      </c>
    </row>
    <row r="169" spans="17:67" x14ac:dyDescent="0.3">
      <c r="Q169" s="5" t="s">
        <v>246</v>
      </c>
      <c r="R169" s="6" t="e">
        <f>SUMIF(#REF!,ECON_CUR!Q169,#REF!)</f>
        <v>#REF!</v>
      </c>
      <c r="AG169" s="5" t="s">
        <v>246</v>
      </c>
      <c r="AH169" s="6" t="e">
        <f>SUMIF(#REF!,ECON_CUR!AG169,#REF!)</f>
        <v>#REF!</v>
      </c>
      <c r="AX169" s="5" t="s">
        <v>246</v>
      </c>
      <c r="AY169" s="6" t="e">
        <f>SUMIF(#REF!,ECON_CUR!AX169,#REF!)</f>
        <v>#REF!</v>
      </c>
      <c r="BN169" s="5" t="s">
        <v>246</v>
      </c>
      <c r="BO169" s="6" t="e">
        <f>SUMIF(#REF!,ECON_CUR!BN169,#REF!)</f>
        <v>#REF!</v>
      </c>
    </row>
    <row r="170" spans="17:67" x14ac:dyDescent="0.3">
      <c r="Q170" s="5" t="s">
        <v>247</v>
      </c>
      <c r="R170" s="6" t="e">
        <f>SUMIF(#REF!,ECON_CUR!Q170,#REF!)</f>
        <v>#REF!</v>
      </c>
      <c r="AG170" s="5" t="s">
        <v>247</v>
      </c>
      <c r="AH170" s="6" t="e">
        <f>SUMIF(#REF!,ECON_CUR!AG170,#REF!)</f>
        <v>#REF!</v>
      </c>
      <c r="AX170" s="5" t="s">
        <v>247</v>
      </c>
      <c r="AY170" s="6" t="e">
        <f>SUMIF(#REF!,ECON_CUR!AX170,#REF!)</f>
        <v>#REF!</v>
      </c>
      <c r="BN170" s="5" t="s">
        <v>247</v>
      </c>
      <c r="BO170" s="6" t="e">
        <f>SUMIF(#REF!,ECON_CUR!BN170,#REF!)</f>
        <v>#REF!</v>
      </c>
    </row>
    <row r="171" spans="17:67" x14ac:dyDescent="0.3">
      <c r="Q171" s="5" t="s">
        <v>248</v>
      </c>
      <c r="R171" s="6" t="e">
        <f>SUMIF(#REF!,ECON_CUR!Q171,#REF!)</f>
        <v>#REF!</v>
      </c>
      <c r="AG171" s="5" t="s">
        <v>248</v>
      </c>
      <c r="AH171" s="6" t="e">
        <f>SUMIF(#REF!,ECON_CUR!AG171,#REF!)</f>
        <v>#REF!</v>
      </c>
      <c r="AX171" s="5" t="s">
        <v>248</v>
      </c>
      <c r="AY171" s="6" t="e">
        <f>SUMIF(#REF!,ECON_CUR!AX171,#REF!)</f>
        <v>#REF!</v>
      </c>
      <c r="BN171" s="5" t="s">
        <v>248</v>
      </c>
      <c r="BO171" s="6" t="e">
        <f>SUMIF(#REF!,ECON_CUR!BN171,#REF!)</f>
        <v>#REF!</v>
      </c>
    </row>
    <row r="172" spans="17:67" x14ac:dyDescent="0.3">
      <c r="Q172" s="5" t="s">
        <v>249</v>
      </c>
      <c r="R172" s="6" t="e">
        <f>SUMIF(#REF!,ECON_CUR!Q172,#REF!)</f>
        <v>#REF!</v>
      </c>
      <c r="AG172" s="5" t="s">
        <v>249</v>
      </c>
      <c r="AH172" s="6" t="e">
        <f>SUMIF(#REF!,ECON_CUR!AG172,#REF!)</f>
        <v>#REF!</v>
      </c>
      <c r="AX172" s="5" t="s">
        <v>249</v>
      </c>
      <c r="AY172" s="6" t="e">
        <f>SUMIF(#REF!,ECON_CUR!AX172,#REF!)</f>
        <v>#REF!</v>
      </c>
      <c r="BN172" s="5" t="s">
        <v>249</v>
      </c>
      <c r="BO172" s="6" t="e">
        <f>SUMIF(#REF!,ECON_CUR!BN172,#REF!)</f>
        <v>#REF!</v>
      </c>
    </row>
    <row r="173" spans="17:67" x14ac:dyDescent="0.3">
      <c r="Q173" s="5" t="s">
        <v>250</v>
      </c>
      <c r="R173" s="6" t="e">
        <f>SUMIF(#REF!,ECON_CUR!Q173,#REF!)</f>
        <v>#REF!</v>
      </c>
      <c r="AG173" s="5" t="s">
        <v>250</v>
      </c>
      <c r="AH173" s="6" t="e">
        <f>SUMIF(#REF!,ECON_CUR!AG173,#REF!)</f>
        <v>#REF!</v>
      </c>
      <c r="AX173" s="5" t="s">
        <v>250</v>
      </c>
      <c r="AY173" s="6" t="e">
        <f>SUMIF(#REF!,ECON_CUR!AX173,#REF!)</f>
        <v>#REF!</v>
      </c>
      <c r="BN173" s="5" t="s">
        <v>250</v>
      </c>
      <c r="BO173" s="6" t="e">
        <f>SUMIF(#REF!,ECON_CUR!BN173,#REF!)</f>
        <v>#REF!</v>
      </c>
    </row>
    <row r="174" spans="17:67" x14ac:dyDescent="0.3">
      <c r="Q174" s="5" t="s">
        <v>251</v>
      </c>
      <c r="R174" s="6" t="e">
        <f>SUMIF(#REF!,ECON_CUR!Q174,#REF!)</f>
        <v>#REF!</v>
      </c>
      <c r="AG174" s="5" t="s">
        <v>251</v>
      </c>
      <c r="AH174" s="6" t="e">
        <f>SUMIF(#REF!,ECON_CUR!AG174,#REF!)</f>
        <v>#REF!</v>
      </c>
      <c r="AX174" s="5" t="s">
        <v>251</v>
      </c>
      <c r="AY174" s="6" t="e">
        <f>SUMIF(#REF!,ECON_CUR!AX174,#REF!)</f>
        <v>#REF!</v>
      </c>
      <c r="BN174" s="5" t="s">
        <v>251</v>
      </c>
      <c r="BO174" s="6" t="e">
        <f>SUMIF(#REF!,ECON_CUR!BN174,#REF!)</f>
        <v>#REF!</v>
      </c>
    </row>
    <row r="175" spans="17:67" x14ac:dyDescent="0.3">
      <c r="Q175" s="5" t="s">
        <v>313</v>
      </c>
      <c r="R175" s="6" t="e">
        <f>SUMIF(#REF!,ECON_CUR!Q175,#REF!)</f>
        <v>#REF!</v>
      </c>
      <c r="AG175" s="5" t="s">
        <v>313</v>
      </c>
      <c r="AH175" s="6" t="e">
        <f>SUMIF(#REF!,ECON_CUR!AG175,#REF!)</f>
        <v>#REF!</v>
      </c>
      <c r="AX175" s="5" t="s">
        <v>313</v>
      </c>
      <c r="AY175" s="6" t="e">
        <f>SUMIF(#REF!,ECON_CUR!AX175,#REF!)</f>
        <v>#REF!</v>
      </c>
      <c r="BN175" s="5" t="s">
        <v>313</v>
      </c>
      <c r="BO175" s="6" t="e">
        <f>SUMIF(#REF!,ECON_CUR!BN175,#REF!)</f>
        <v>#REF!</v>
      </c>
    </row>
    <row r="176" spans="17:67" x14ac:dyDescent="0.3">
      <c r="Q176" s="5" t="s">
        <v>252</v>
      </c>
      <c r="R176" s="6" t="e">
        <f>SUMIF(#REF!,ECON_CUR!Q176,#REF!)</f>
        <v>#REF!</v>
      </c>
      <c r="AG176" s="5" t="s">
        <v>252</v>
      </c>
      <c r="AH176" s="6" t="e">
        <f>SUMIF(#REF!,ECON_CUR!AG176,#REF!)</f>
        <v>#REF!</v>
      </c>
      <c r="AX176" s="5" t="s">
        <v>252</v>
      </c>
      <c r="AY176" s="6" t="e">
        <f>SUMIF(#REF!,ECON_CUR!AX176,#REF!)</f>
        <v>#REF!</v>
      </c>
      <c r="BN176" s="5" t="s">
        <v>252</v>
      </c>
      <c r="BO176" s="6" t="e">
        <f>SUMIF(#REF!,ECON_CUR!BN176,#REF!)</f>
        <v>#REF!</v>
      </c>
    </row>
    <row r="177" spans="17:67" x14ac:dyDescent="0.3">
      <c r="Q177" s="5" t="s">
        <v>253</v>
      </c>
      <c r="R177" s="6" t="e">
        <f>SUMIF(#REF!,ECON_CUR!Q177,#REF!)</f>
        <v>#REF!</v>
      </c>
      <c r="AG177" s="5" t="s">
        <v>253</v>
      </c>
      <c r="AH177" s="6" t="e">
        <f>SUMIF(#REF!,ECON_CUR!AG177,#REF!)</f>
        <v>#REF!</v>
      </c>
      <c r="AX177" s="5" t="s">
        <v>253</v>
      </c>
      <c r="AY177" s="6" t="e">
        <f>SUMIF(#REF!,ECON_CUR!AX177,#REF!)</f>
        <v>#REF!</v>
      </c>
      <c r="BN177" s="5" t="s">
        <v>253</v>
      </c>
      <c r="BO177" s="6" t="e">
        <f>SUMIF(#REF!,ECON_CUR!BN177,#REF!)</f>
        <v>#REF!</v>
      </c>
    </row>
    <row r="178" spans="17:67" x14ac:dyDescent="0.3">
      <c r="Q178" s="5" t="s">
        <v>254</v>
      </c>
      <c r="R178" s="6" t="e">
        <f>SUMIF(#REF!,ECON_CUR!Q178,#REF!)</f>
        <v>#REF!</v>
      </c>
      <c r="AG178" s="5" t="s">
        <v>254</v>
      </c>
      <c r="AH178" s="6" t="e">
        <f>SUMIF(#REF!,ECON_CUR!AG178,#REF!)</f>
        <v>#REF!</v>
      </c>
      <c r="AX178" s="5" t="s">
        <v>254</v>
      </c>
      <c r="AY178" s="6" t="e">
        <f>SUMIF(#REF!,ECON_CUR!AX178,#REF!)</f>
        <v>#REF!</v>
      </c>
      <c r="BN178" s="5" t="s">
        <v>254</v>
      </c>
      <c r="BO178" s="6" t="e">
        <f>SUMIF(#REF!,ECON_CUR!BN178,#REF!)</f>
        <v>#REF!</v>
      </c>
    </row>
    <row r="179" spans="17:67" x14ac:dyDescent="0.3">
      <c r="Q179" s="5" t="s">
        <v>255</v>
      </c>
      <c r="R179" s="6" t="e">
        <f>SUMIF(#REF!,ECON_CUR!Q179,#REF!)</f>
        <v>#REF!</v>
      </c>
      <c r="AG179" s="5" t="s">
        <v>255</v>
      </c>
      <c r="AH179" s="6" t="e">
        <f>SUMIF(#REF!,ECON_CUR!AG179,#REF!)</f>
        <v>#REF!</v>
      </c>
      <c r="AX179" s="5" t="s">
        <v>255</v>
      </c>
      <c r="AY179" s="6" t="e">
        <f>SUMIF(#REF!,ECON_CUR!AX179,#REF!)</f>
        <v>#REF!</v>
      </c>
      <c r="BN179" s="5" t="s">
        <v>255</v>
      </c>
      <c r="BO179" s="6" t="e">
        <f>SUMIF(#REF!,ECON_CUR!BN179,#REF!)</f>
        <v>#REF!</v>
      </c>
    </row>
    <row r="180" spans="17:67" x14ac:dyDescent="0.3">
      <c r="Q180" s="5" t="s">
        <v>256</v>
      </c>
      <c r="R180" s="6" t="e">
        <f>SUMIF(#REF!,ECON_CUR!Q180,#REF!)</f>
        <v>#REF!</v>
      </c>
      <c r="AG180" s="5" t="s">
        <v>256</v>
      </c>
      <c r="AH180" s="6" t="e">
        <f>SUMIF(#REF!,ECON_CUR!AG180,#REF!)</f>
        <v>#REF!</v>
      </c>
      <c r="AX180" s="5" t="s">
        <v>256</v>
      </c>
      <c r="AY180" s="6" t="e">
        <f>SUMIF(#REF!,ECON_CUR!AX180,#REF!)</f>
        <v>#REF!</v>
      </c>
      <c r="BN180" s="5" t="s">
        <v>256</v>
      </c>
      <c r="BO180" s="6" t="e">
        <f>SUMIF(#REF!,ECON_CUR!BN180,#REF!)</f>
        <v>#REF!</v>
      </c>
    </row>
    <row r="181" spans="17:67" x14ac:dyDescent="0.3">
      <c r="Q181" s="5" t="s">
        <v>257</v>
      </c>
      <c r="R181" s="6" t="e">
        <f>SUMIF(#REF!,ECON_CUR!Q181,#REF!)</f>
        <v>#REF!</v>
      </c>
      <c r="AG181" s="5" t="s">
        <v>257</v>
      </c>
      <c r="AH181" s="6" t="e">
        <f>SUMIF(#REF!,ECON_CUR!AG181,#REF!)</f>
        <v>#REF!</v>
      </c>
      <c r="AX181" s="5" t="s">
        <v>257</v>
      </c>
      <c r="AY181" s="6" t="e">
        <f>SUMIF(#REF!,ECON_CUR!AX181,#REF!)</f>
        <v>#REF!</v>
      </c>
      <c r="BN181" s="5" t="s">
        <v>257</v>
      </c>
      <c r="BO181" s="6" t="e">
        <f>SUMIF(#REF!,ECON_CUR!BN181,#REF!)</f>
        <v>#REF!</v>
      </c>
    </row>
    <row r="182" spans="17:67" x14ac:dyDescent="0.3">
      <c r="Q182" s="5" t="s">
        <v>258</v>
      </c>
      <c r="R182" s="6" t="e">
        <f>SUMIF(#REF!,ECON_CUR!Q182,#REF!)</f>
        <v>#REF!</v>
      </c>
      <c r="AG182" s="5" t="s">
        <v>258</v>
      </c>
      <c r="AH182" s="6" t="e">
        <f>SUMIF(#REF!,ECON_CUR!AG182,#REF!)</f>
        <v>#REF!</v>
      </c>
      <c r="AX182" s="5" t="s">
        <v>258</v>
      </c>
      <c r="AY182" s="6" t="e">
        <f>SUMIF(#REF!,ECON_CUR!AX182,#REF!)</f>
        <v>#REF!</v>
      </c>
      <c r="BN182" s="5" t="s">
        <v>258</v>
      </c>
      <c r="BO182" s="6" t="e">
        <f>SUMIF(#REF!,ECON_CUR!BN182,#REF!)</f>
        <v>#REF!</v>
      </c>
    </row>
    <row r="183" spans="17:67" x14ac:dyDescent="0.3">
      <c r="Q183" s="5" t="s">
        <v>259</v>
      </c>
      <c r="R183" s="6" t="e">
        <f>SUMIF(#REF!,ECON_CUR!Q183,#REF!)</f>
        <v>#REF!</v>
      </c>
      <c r="AG183" s="5" t="s">
        <v>259</v>
      </c>
      <c r="AH183" s="6" t="e">
        <f>SUMIF(#REF!,ECON_CUR!AG183,#REF!)</f>
        <v>#REF!</v>
      </c>
      <c r="AX183" s="5" t="s">
        <v>259</v>
      </c>
      <c r="AY183" s="6" t="e">
        <f>SUMIF(#REF!,ECON_CUR!AX183,#REF!)</f>
        <v>#REF!</v>
      </c>
      <c r="BN183" s="5" t="s">
        <v>259</v>
      </c>
      <c r="BO183" s="6" t="e">
        <f>SUMIF(#REF!,ECON_CUR!BN183,#REF!)</f>
        <v>#REF!</v>
      </c>
    </row>
    <row r="184" spans="17:67" x14ac:dyDescent="0.3">
      <c r="Q184" s="5" t="s">
        <v>260</v>
      </c>
      <c r="R184" s="6" t="e">
        <f>SUMIF(#REF!,ECON_CUR!Q184,#REF!)</f>
        <v>#REF!</v>
      </c>
      <c r="AG184" s="5" t="s">
        <v>260</v>
      </c>
      <c r="AH184" s="6" t="e">
        <f>SUMIF(#REF!,ECON_CUR!AG184,#REF!)</f>
        <v>#REF!</v>
      </c>
      <c r="AX184" s="5" t="s">
        <v>260</v>
      </c>
      <c r="AY184" s="6" t="e">
        <f>SUMIF(#REF!,ECON_CUR!AX184,#REF!)</f>
        <v>#REF!</v>
      </c>
      <c r="BN184" s="5" t="s">
        <v>260</v>
      </c>
      <c r="BO184" s="6" t="e">
        <f>SUMIF(#REF!,ECON_CUR!BN184,#REF!)</f>
        <v>#REF!</v>
      </c>
    </row>
    <row r="185" spans="17:67" x14ac:dyDescent="0.3">
      <c r="Q185" s="5" t="s">
        <v>261</v>
      </c>
      <c r="R185" s="6" t="e">
        <f>SUMIF(#REF!,ECON_CUR!Q185,#REF!)</f>
        <v>#REF!</v>
      </c>
      <c r="AG185" s="5" t="s">
        <v>261</v>
      </c>
      <c r="AH185" s="6" t="e">
        <f>SUMIF(#REF!,ECON_CUR!AG185,#REF!)</f>
        <v>#REF!</v>
      </c>
      <c r="AX185" s="5" t="s">
        <v>261</v>
      </c>
      <c r="AY185" s="6" t="e">
        <f>SUMIF(#REF!,ECON_CUR!AX185,#REF!)</f>
        <v>#REF!</v>
      </c>
      <c r="BN185" s="5" t="s">
        <v>261</v>
      </c>
      <c r="BO185" s="6" t="e">
        <f>SUMIF(#REF!,ECON_CUR!BN185,#REF!)</f>
        <v>#REF!</v>
      </c>
    </row>
    <row r="186" spans="17:67" x14ac:dyDescent="0.3">
      <c r="Q186" s="5" t="s">
        <v>262</v>
      </c>
      <c r="R186" s="6" t="e">
        <f>SUMIF(#REF!,ECON_CUR!Q186,#REF!)</f>
        <v>#REF!</v>
      </c>
      <c r="AG186" s="5" t="s">
        <v>262</v>
      </c>
      <c r="AH186" s="6" t="e">
        <f>SUMIF(#REF!,ECON_CUR!AG186,#REF!)</f>
        <v>#REF!</v>
      </c>
      <c r="AX186" s="5" t="s">
        <v>262</v>
      </c>
      <c r="AY186" s="6" t="e">
        <f>SUMIF(#REF!,ECON_CUR!AX186,#REF!)</f>
        <v>#REF!</v>
      </c>
      <c r="BN186" s="5" t="s">
        <v>262</v>
      </c>
      <c r="BO186" s="6" t="e">
        <f>SUMIF(#REF!,ECON_CUR!BN186,#REF!)</f>
        <v>#REF!</v>
      </c>
    </row>
    <row r="187" spans="17:67" x14ac:dyDescent="0.3">
      <c r="Q187" s="5" t="s">
        <v>263</v>
      </c>
      <c r="R187" s="6" t="e">
        <f>SUMIF(#REF!,ECON_CUR!Q187,#REF!)</f>
        <v>#REF!</v>
      </c>
      <c r="AG187" s="5" t="s">
        <v>263</v>
      </c>
      <c r="AH187" s="6" t="e">
        <f>SUMIF(#REF!,ECON_CUR!AG187,#REF!)</f>
        <v>#REF!</v>
      </c>
      <c r="AX187" s="5" t="s">
        <v>263</v>
      </c>
      <c r="AY187" s="6" t="e">
        <f>SUMIF(#REF!,ECON_CUR!AX187,#REF!)</f>
        <v>#REF!</v>
      </c>
      <c r="BN187" s="5" t="s">
        <v>263</v>
      </c>
      <c r="BO187" s="6" t="e">
        <f>SUMIF(#REF!,ECON_CUR!BN187,#REF!)</f>
        <v>#REF!</v>
      </c>
    </row>
    <row r="188" spans="17:67" x14ac:dyDescent="0.3">
      <c r="Q188" s="5" t="s">
        <v>264</v>
      </c>
      <c r="R188" s="6" t="e">
        <f>SUMIF(#REF!,ECON_CUR!Q188,#REF!)</f>
        <v>#REF!</v>
      </c>
      <c r="AG188" s="5" t="s">
        <v>264</v>
      </c>
      <c r="AH188" s="6" t="e">
        <f>SUMIF(#REF!,ECON_CUR!AG188,#REF!)</f>
        <v>#REF!</v>
      </c>
      <c r="AX188" s="5" t="s">
        <v>264</v>
      </c>
      <c r="AY188" s="6" t="e">
        <f>SUMIF(#REF!,ECON_CUR!AX188,#REF!)</f>
        <v>#REF!</v>
      </c>
      <c r="BN188" s="5" t="s">
        <v>264</v>
      </c>
      <c r="BO188" s="6" t="e">
        <f>SUMIF(#REF!,ECON_CUR!BN188,#REF!)</f>
        <v>#REF!</v>
      </c>
    </row>
    <row r="189" spans="17:67" x14ac:dyDescent="0.3">
      <c r="Q189" s="5" t="s">
        <v>265</v>
      </c>
      <c r="R189" s="6" t="e">
        <f>SUMIF(#REF!,ECON_CUR!Q189,#REF!)</f>
        <v>#REF!</v>
      </c>
      <c r="AG189" s="5" t="s">
        <v>265</v>
      </c>
      <c r="AH189" s="6" t="e">
        <f>SUMIF(#REF!,ECON_CUR!AG189,#REF!)</f>
        <v>#REF!</v>
      </c>
      <c r="AX189" s="5" t="s">
        <v>265</v>
      </c>
      <c r="AY189" s="6" t="e">
        <f>SUMIF(#REF!,ECON_CUR!AX189,#REF!)</f>
        <v>#REF!</v>
      </c>
      <c r="BN189" s="5" t="s">
        <v>265</v>
      </c>
      <c r="BO189" s="6" t="e">
        <f>SUMIF(#REF!,ECON_CUR!BN189,#REF!)</f>
        <v>#REF!</v>
      </c>
    </row>
    <row r="190" spans="17:67" x14ac:dyDescent="0.3">
      <c r="Q190" s="5" t="s">
        <v>266</v>
      </c>
      <c r="R190" s="6" t="e">
        <f>SUMIF(#REF!,ECON_CUR!Q190,#REF!)</f>
        <v>#REF!</v>
      </c>
      <c r="AG190" s="5" t="s">
        <v>266</v>
      </c>
      <c r="AH190" s="6" t="e">
        <f>SUMIF(#REF!,ECON_CUR!AG190,#REF!)</f>
        <v>#REF!</v>
      </c>
      <c r="AX190" s="5" t="s">
        <v>266</v>
      </c>
      <c r="AY190" s="6" t="e">
        <f>SUMIF(#REF!,ECON_CUR!AX190,#REF!)</f>
        <v>#REF!</v>
      </c>
      <c r="BN190" s="5" t="s">
        <v>266</v>
      </c>
      <c r="BO190" s="6" t="e">
        <f>SUMIF(#REF!,ECON_CUR!BN190,#REF!)</f>
        <v>#REF!</v>
      </c>
    </row>
    <row r="191" spans="17:67" x14ac:dyDescent="0.3">
      <c r="Q191" s="5" t="s">
        <v>267</v>
      </c>
      <c r="R191" s="6" t="e">
        <f>SUMIF(#REF!,ECON_CUR!Q191,#REF!)</f>
        <v>#REF!</v>
      </c>
      <c r="AG191" s="5" t="s">
        <v>267</v>
      </c>
      <c r="AH191" s="6" t="e">
        <f>SUMIF(#REF!,ECON_CUR!AG191,#REF!)</f>
        <v>#REF!</v>
      </c>
      <c r="AX191" s="5" t="s">
        <v>267</v>
      </c>
      <c r="AY191" s="6" t="e">
        <f>SUMIF(#REF!,ECON_CUR!AX191,#REF!)</f>
        <v>#REF!</v>
      </c>
      <c r="BN191" s="5" t="s">
        <v>267</v>
      </c>
      <c r="BO191" s="6" t="e">
        <f>SUMIF(#REF!,ECON_CUR!BN191,#REF!)</f>
        <v>#REF!</v>
      </c>
    </row>
    <row r="192" spans="17:67" x14ac:dyDescent="0.3">
      <c r="Q192" s="5" t="s">
        <v>268</v>
      </c>
      <c r="R192" s="6" t="e">
        <f>SUMIF(#REF!,ECON_CUR!Q192,#REF!)</f>
        <v>#REF!</v>
      </c>
      <c r="AG192" s="5" t="s">
        <v>268</v>
      </c>
      <c r="AH192" s="6" t="e">
        <f>SUMIF(#REF!,ECON_CUR!AG192,#REF!)</f>
        <v>#REF!</v>
      </c>
      <c r="AX192" s="5" t="s">
        <v>268</v>
      </c>
      <c r="AY192" s="6" t="e">
        <f>SUMIF(#REF!,ECON_CUR!AX192,#REF!)</f>
        <v>#REF!</v>
      </c>
      <c r="BN192" s="5" t="s">
        <v>268</v>
      </c>
      <c r="BO192" s="6" t="e">
        <f>SUMIF(#REF!,ECON_CUR!BN192,#REF!)</f>
        <v>#REF!</v>
      </c>
    </row>
    <row r="193" spans="17:67" x14ac:dyDescent="0.3">
      <c r="Q193" s="5" t="s">
        <v>269</v>
      </c>
      <c r="R193" s="6" t="e">
        <f>SUMIF(#REF!,ECON_CUR!Q193,#REF!)</f>
        <v>#REF!</v>
      </c>
      <c r="AG193" s="5" t="s">
        <v>269</v>
      </c>
      <c r="AH193" s="6" t="e">
        <f>SUMIF(#REF!,ECON_CUR!AG193,#REF!)</f>
        <v>#REF!</v>
      </c>
      <c r="AX193" s="5" t="s">
        <v>269</v>
      </c>
      <c r="AY193" s="6" t="e">
        <f>SUMIF(#REF!,ECON_CUR!AX193,#REF!)</f>
        <v>#REF!</v>
      </c>
      <c r="BN193" s="5" t="s">
        <v>269</v>
      </c>
      <c r="BO193" s="6" t="e">
        <f>SUMIF(#REF!,ECON_CUR!BN193,#REF!)</f>
        <v>#REF!</v>
      </c>
    </row>
    <row r="194" spans="17:67" x14ac:dyDescent="0.3">
      <c r="Q194" s="5" t="s">
        <v>270</v>
      </c>
      <c r="R194" s="6" t="e">
        <f>SUMIF(#REF!,ECON_CUR!Q194,#REF!)</f>
        <v>#REF!</v>
      </c>
      <c r="AG194" s="5" t="s">
        <v>270</v>
      </c>
      <c r="AH194" s="6" t="e">
        <f>SUMIF(#REF!,ECON_CUR!AG194,#REF!)</f>
        <v>#REF!</v>
      </c>
      <c r="AX194" s="5" t="s">
        <v>270</v>
      </c>
      <c r="AY194" s="6" t="e">
        <f>SUMIF(#REF!,ECON_CUR!AX194,#REF!)</f>
        <v>#REF!</v>
      </c>
      <c r="BN194" s="5" t="s">
        <v>270</v>
      </c>
      <c r="BO194" s="6" t="e">
        <f>SUMIF(#REF!,ECON_CUR!BN194,#REF!)</f>
        <v>#REF!</v>
      </c>
    </row>
    <row r="195" spans="17:67" x14ac:dyDescent="0.3">
      <c r="Q195" s="5" t="s">
        <v>271</v>
      </c>
      <c r="R195" s="6" t="e">
        <f>SUMIF(#REF!,ECON_CUR!Q195,#REF!)</f>
        <v>#REF!</v>
      </c>
      <c r="AG195" s="5" t="s">
        <v>271</v>
      </c>
      <c r="AH195" s="6" t="e">
        <f>SUMIF(#REF!,ECON_CUR!AG195,#REF!)</f>
        <v>#REF!</v>
      </c>
      <c r="AX195" s="5" t="s">
        <v>271</v>
      </c>
      <c r="AY195" s="6" t="e">
        <f>SUMIF(#REF!,ECON_CUR!AX195,#REF!)</f>
        <v>#REF!</v>
      </c>
      <c r="BN195" s="5" t="s">
        <v>271</v>
      </c>
      <c r="BO195" s="6" t="e">
        <f>SUMIF(#REF!,ECON_CUR!BN195,#REF!)</f>
        <v>#REF!</v>
      </c>
    </row>
    <row r="196" spans="17:67" x14ac:dyDescent="0.3">
      <c r="Q196" s="5" t="s">
        <v>272</v>
      </c>
      <c r="R196" s="6" t="e">
        <f>SUMIF(#REF!,ECON_CUR!Q196,#REF!)</f>
        <v>#REF!</v>
      </c>
      <c r="AG196" s="5" t="s">
        <v>272</v>
      </c>
      <c r="AH196" s="6" t="e">
        <f>SUMIF(#REF!,ECON_CUR!AG196,#REF!)</f>
        <v>#REF!</v>
      </c>
      <c r="AX196" s="5" t="s">
        <v>272</v>
      </c>
      <c r="AY196" s="6" t="e">
        <f>SUMIF(#REF!,ECON_CUR!AX196,#REF!)</f>
        <v>#REF!</v>
      </c>
      <c r="BN196" s="5" t="s">
        <v>272</v>
      </c>
      <c r="BO196" s="6" t="e">
        <f>SUMIF(#REF!,ECON_CUR!BN196,#REF!)</f>
        <v>#REF!</v>
      </c>
    </row>
    <row r="197" spans="17:67" x14ac:dyDescent="0.3">
      <c r="Q197" s="5" t="s">
        <v>273</v>
      </c>
      <c r="R197" s="6" t="e">
        <f>SUMIF(#REF!,ECON_CUR!Q197,#REF!)</f>
        <v>#REF!</v>
      </c>
      <c r="AG197" s="5" t="s">
        <v>273</v>
      </c>
      <c r="AH197" s="6" t="e">
        <f>SUMIF(#REF!,ECON_CUR!AG197,#REF!)</f>
        <v>#REF!</v>
      </c>
      <c r="AX197" s="5" t="s">
        <v>273</v>
      </c>
      <c r="AY197" s="6" t="e">
        <f>SUMIF(#REF!,ECON_CUR!AX197,#REF!)</f>
        <v>#REF!</v>
      </c>
      <c r="BN197" s="5" t="s">
        <v>273</v>
      </c>
      <c r="BO197" s="6" t="e">
        <f>SUMIF(#REF!,ECON_CUR!BN197,#REF!)</f>
        <v>#REF!</v>
      </c>
    </row>
    <row r="198" spans="17:67" x14ac:dyDescent="0.3">
      <c r="Q198" s="5" t="s">
        <v>274</v>
      </c>
      <c r="R198" s="6" t="e">
        <f>SUMIF(#REF!,ECON_CUR!Q198,#REF!)</f>
        <v>#REF!</v>
      </c>
      <c r="AG198" s="5" t="s">
        <v>274</v>
      </c>
      <c r="AH198" s="6" t="e">
        <f>SUMIF(#REF!,ECON_CUR!AG198,#REF!)</f>
        <v>#REF!</v>
      </c>
      <c r="AX198" s="5" t="s">
        <v>274</v>
      </c>
      <c r="AY198" s="6" t="e">
        <f>SUMIF(#REF!,ECON_CUR!AX198,#REF!)</f>
        <v>#REF!</v>
      </c>
      <c r="BN198" s="5" t="s">
        <v>274</v>
      </c>
      <c r="BO198" s="6" t="e">
        <f>SUMIF(#REF!,ECON_CUR!BN198,#REF!)</f>
        <v>#REF!</v>
      </c>
    </row>
    <row r="199" spans="17:67" x14ac:dyDescent="0.3">
      <c r="Q199" s="5" t="s">
        <v>275</v>
      </c>
      <c r="R199" s="6" t="e">
        <f>SUMIF(#REF!,ECON_CUR!Q199,#REF!)</f>
        <v>#REF!</v>
      </c>
      <c r="AG199" s="5" t="s">
        <v>275</v>
      </c>
      <c r="AH199" s="6" t="e">
        <f>SUMIF(#REF!,ECON_CUR!AG199,#REF!)</f>
        <v>#REF!</v>
      </c>
      <c r="AX199" s="5" t="s">
        <v>275</v>
      </c>
      <c r="AY199" s="6" t="e">
        <f>SUMIF(#REF!,ECON_CUR!AX199,#REF!)</f>
        <v>#REF!</v>
      </c>
      <c r="BN199" s="5" t="s">
        <v>275</v>
      </c>
      <c r="BO199" s="6" t="e">
        <f>SUMIF(#REF!,ECON_CUR!BN199,#REF!)</f>
        <v>#REF!</v>
      </c>
    </row>
    <row r="200" spans="17:67" x14ac:dyDescent="0.3">
      <c r="Q200" s="5" t="s">
        <v>276</v>
      </c>
      <c r="R200" s="6" t="e">
        <f>SUMIF(#REF!,ECON_CUR!Q200,#REF!)</f>
        <v>#REF!</v>
      </c>
      <c r="AG200" s="5" t="s">
        <v>276</v>
      </c>
      <c r="AH200" s="6" t="e">
        <f>SUMIF(#REF!,ECON_CUR!AG200,#REF!)</f>
        <v>#REF!</v>
      </c>
      <c r="AX200" s="5" t="s">
        <v>276</v>
      </c>
      <c r="AY200" s="6" t="e">
        <f>SUMIF(#REF!,ECON_CUR!AX200,#REF!)</f>
        <v>#REF!</v>
      </c>
      <c r="BN200" s="5" t="s">
        <v>276</v>
      </c>
      <c r="BO200" s="6" t="e">
        <f>SUMIF(#REF!,ECON_CUR!BN200,#REF!)</f>
        <v>#REF!</v>
      </c>
    </row>
    <row r="201" spans="17:67" x14ac:dyDescent="0.3">
      <c r="Q201" s="5" t="s">
        <v>277</v>
      </c>
      <c r="R201" s="6" t="e">
        <f>SUMIF(#REF!,ECON_CUR!Q201,#REF!)</f>
        <v>#REF!</v>
      </c>
      <c r="AG201" s="5" t="s">
        <v>277</v>
      </c>
      <c r="AH201" s="6" t="e">
        <f>SUMIF(#REF!,ECON_CUR!AG201,#REF!)</f>
        <v>#REF!</v>
      </c>
      <c r="AX201" s="5" t="s">
        <v>277</v>
      </c>
      <c r="AY201" s="6" t="e">
        <f>SUMIF(#REF!,ECON_CUR!AX201,#REF!)</f>
        <v>#REF!</v>
      </c>
      <c r="BN201" s="5" t="s">
        <v>277</v>
      </c>
      <c r="BO201" s="6" t="e">
        <f>SUMIF(#REF!,ECON_CUR!BN201,#REF!)</f>
        <v>#REF!</v>
      </c>
    </row>
    <row r="202" spans="17:67" x14ac:dyDescent="0.3">
      <c r="Q202" s="5" t="s">
        <v>278</v>
      </c>
      <c r="R202" s="6" t="e">
        <f>SUMIF(#REF!,ECON_CUR!Q202,#REF!)</f>
        <v>#REF!</v>
      </c>
      <c r="AG202" s="5" t="s">
        <v>278</v>
      </c>
      <c r="AH202" s="6" t="e">
        <f>SUMIF(#REF!,ECON_CUR!AG202,#REF!)</f>
        <v>#REF!</v>
      </c>
      <c r="AX202" s="5" t="s">
        <v>278</v>
      </c>
      <c r="AY202" s="6" t="e">
        <f>SUMIF(#REF!,ECON_CUR!AX202,#REF!)</f>
        <v>#REF!</v>
      </c>
      <c r="BN202" s="5" t="s">
        <v>278</v>
      </c>
      <c r="BO202" s="6" t="e">
        <f>SUMIF(#REF!,ECON_CUR!BN202,#REF!)</f>
        <v>#REF!</v>
      </c>
    </row>
    <row r="203" spans="17:67" x14ac:dyDescent="0.3">
      <c r="Q203" s="5" t="s">
        <v>279</v>
      </c>
      <c r="R203" s="6" t="e">
        <f>SUMIF(#REF!,ECON_CUR!Q203,#REF!)</f>
        <v>#REF!</v>
      </c>
      <c r="AG203" s="5" t="s">
        <v>279</v>
      </c>
      <c r="AH203" s="6" t="e">
        <f>SUMIF(#REF!,ECON_CUR!AG203,#REF!)</f>
        <v>#REF!</v>
      </c>
      <c r="AX203" s="5" t="s">
        <v>279</v>
      </c>
      <c r="AY203" s="6" t="e">
        <f>SUMIF(#REF!,ECON_CUR!AX203,#REF!)</f>
        <v>#REF!</v>
      </c>
      <c r="BN203" s="5" t="s">
        <v>279</v>
      </c>
      <c r="BO203" s="6" t="e">
        <f>SUMIF(#REF!,ECON_CUR!BN203,#REF!)</f>
        <v>#REF!</v>
      </c>
    </row>
    <row r="204" spans="17:67" x14ac:dyDescent="0.3">
      <c r="Q204" s="5" t="s">
        <v>280</v>
      </c>
      <c r="R204" s="6" t="e">
        <f>SUMIF(#REF!,ECON_CUR!Q204,#REF!)</f>
        <v>#REF!</v>
      </c>
      <c r="AG204" s="5" t="s">
        <v>280</v>
      </c>
      <c r="AH204" s="6" t="e">
        <f>SUMIF(#REF!,ECON_CUR!AG204,#REF!)</f>
        <v>#REF!</v>
      </c>
      <c r="AX204" s="5" t="s">
        <v>280</v>
      </c>
      <c r="AY204" s="6" t="e">
        <f>SUMIF(#REF!,ECON_CUR!AX204,#REF!)</f>
        <v>#REF!</v>
      </c>
      <c r="BN204" s="5" t="s">
        <v>280</v>
      </c>
      <c r="BO204" s="6" t="e">
        <f>SUMIF(#REF!,ECON_CUR!BN204,#REF!)</f>
        <v>#REF!</v>
      </c>
    </row>
    <row r="205" spans="17:67" x14ac:dyDescent="0.3">
      <c r="Q205" s="5" t="s">
        <v>281</v>
      </c>
      <c r="R205" s="6" t="e">
        <f>SUMIF(#REF!,ECON_CUR!Q205,#REF!)</f>
        <v>#REF!</v>
      </c>
      <c r="AG205" s="5" t="s">
        <v>281</v>
      </c>
      <c r="AH205" s="6" t="e">
        <f>SUMIF(#REF!,ECON_CUR!AG205,#REF!)</f>
        <v>#REF!</v>
      </c>
      <c r="AX205" s="5" t="s">
        <v>281</v>
      </c>
      <c r="AY205" s="6" t="e">
        <f>SUMIF(#REF!,ECON_CUR!AX205,#REF!)</f>
        <v>#REF!</v>
      </c>
      <c r="BN205" s="5" t="s">
        <v>281</v>
      </c>
      <c r="BO205" s="6" t="e">
        <f>SUMIF(#REF!,ECON_CUR!BN205,#REF!)</f>
        <v>#REF!</v>
      </c>
    </row>
    <row r="206" spans="17:67" x14ac:dyDescent="0.3">
      <c r="Q206" s="5" t="s">
        <v>282</v>
      </c>
      <c r="R206" s="6" t="e">
        <f>SUMIF(#REF!,ECON_CUR!Q206,#REF!)</f>
        <v>#REF!</v>
      </c>
      <c r="AG206" s="5" t="s">
        <v>282</v>
      </c>
      <c r="AH206" s="6" t="e">
        <f>SUMIF(#REF!,ECON_CUR!AG206,#REF!)</f>
        <v>#REF!</v>
      </c>
      <c r="AX206" s="5" t="s">
        <v>282</v>
      </c>
      <c r="AY206" s="6" t="e">
        <f>SUMIF(#REF!,ECON_CUR!AX206,#REF!)</f>
        <v>#REF!</v>
      </c>
      <c r="BN206" s="5" t="s">
        <v>282</v>
      </c>
      <c r="BO206" s="6" t="e">
        <f>SUMIF(#REF!,ECON_CUR!BN206,#REF!)</f>
        <v>#REF!</v>
      </c>
    </row>
    <row r="207" spans="17:67" x14ac:dyDescent="0.3">
      <c r="Q207" s="5" t="s">
        <v>283</v>
      </c>
      <c r="R207" s="6" t="e">
        <f>SUMIF(#REF!,ECON_CUR!Q207,#REF!)</f>
        <v>#REF!</v>
      </c>
      <c r="AG207" s="5" t="s">
        <v>283</v>
      </c>
      <c r="AH207" s="6" t="e">
        <f>SUMIF(#REF!,ECON_CUR!AG207,#REF!)</f>
        <v>#REF!</v>
      </c>
      <c r="AX207" s="5" t="s">
        <v>283</v>
      </c>
      <c r="AY207" s="6" t="e">
        <f>SUMIF(#REF!,ECON_CUR!AX207,#REF!)</f>
        <v>#REF!</v>
      </c>
      <c r="BN207" s="5" t="s">
        <v>283</v>
      </c>
      <c r="BO207" s="6" t="e">
        <f>SUMIF(#REF!,ECON_CUR!BN207,#REF!)</f>
        <v>#REF!</v>
      </c>
    </row>
    <row r="208" spans="17:67" x14ac:dyDescent="0.3">
      <c r="Q208" s="5" t="s">
        <v>284</v>
      </c>
      <c r="R208" s="6" t="e">
        <f>SUMIF(#REF!,ECON_CUR!Q208,#REF!)</f>
        <v>#REF!</v>
      </c>
      <c r="AG208" s="5" t="s">
        <v>284</v>
      </c>
      <c r="AH208" s="6" t="e">
        <f>SUMIF(#REF!,ECON_CUR!AG208,#REF!)</f>
        <v>#REF!</v>
      </c>
      <c r="AX208" s="5" t="s">
        <v>284</v>
      </c>
      <c r="AY208" s="6" t="e">
        <f>SUMIF(#REF!,ECON_CUR!AX208,#REF!)</f>
        <v>#REF!</v>
      </c>
      <c r="BN208" s="5" t="s">
        <v>284</v>
      </c>
      <c r="BO208" s="6" t="e">
        <f>SUMIF(#REF!,ECON_CUR!BN208,#REF!)</f>
        <v>#REF!</v>
      </c>
    </row>
    <row r="209" spans="17:67" x14ac:dyDescent="0.3">
      <c r="Q209" s="5" t="s">
        <v>285</v>
      </c>
      <c r="R209" s="6" t="e">
        <f>SUMIF(#REF!,ECON_CUR!Q209,#REF!)</f>
        <v>#REF!</v>
      </c>
      <c r="AG209" s="5" t="s">
        <v>285</v>
      </c>
      <c r="AH209" s="6" t="e">
        <f>SUMIF(#REF!,ECON_CUR!AG209,#REF!)</f>
        <v>#REF!</v>
      </c>
      <c r="AX209" s="5" t="s">
        <v>285</v>
      </c>
      <c r="AY209" s="6" t="e">
        <f>SUMIF(#REF!,ECON_CUR!AX209,#REF!)</f>
        <v>#REF!</v>
      </c>
      <c r="BN209" s="5" t="s">
        <v>285</v>
      </c>
      <c r="BO209" s="6" t="e">
        <f>SUMIF(#REF!,ECON_CUR!BN209,#REF!)</f>
        <v>#REF!</v>
      </c>
    </row>
    <row r="210" spans="17:67" x14ac:dyDescent="0.3">
      <c r="Q210" s="5" t="s">
        <v>286</v>
      </c>
      <c r="R210" s="6" t="e">
        <f>SUMIF(#REF!,ECON_CUR!Q210,#REF!)</f>
        <v>#REF!</v>
      </c>
      <c r="AG210" s="5" t="s">
        <v>286</v>
      </c>
      <c r="AH210" s="6" t="e">
        <f>SUMIF(#REF!,ECON_CUR!AG210,#REF!)</f>
        <v>#REF!</v>
      </c>
      <c r="AX210" s="5" t="s">
        <v>286</v>
      </c>
      <c r="AY210" s="6" t="e">
        <f>SUMIF(#REF!,ECON_CUR!AX210,#REF!)</f>
        <v>#REF!</v>
      </c>
      <c r="BN210" s="5" t="s">
        <v>286</v>
      </c>
      <c r="BO210" s="6" t="e">
        <f>SUMIF(#REF!,ECON_CUR!BN210,#REF!)</f>
        <v>#REF!</v>
      </c>
    </row>
    <row r="211" spans="17:67" x14ac:dyDescent="0.3">
      <c r="Q211" s="5" t="s">
        <v>287</v>
      </c>
      <c r="R211" s="6" t="e">
        <f>SUMIF(#REF!,ECON_CUR!Q211,#REF!)</f>
        <v>#REF!</v>
      </c>
      <c r="AG211" s="5" t="s">
        <v>287</v>
      </c>
      <c r="AH211" s="6" t="e">
        <f>SUMIF(#REF!,ECON_CUR!AG211,#REF!)</f>
        <v>#REF!</v>
      </c>
      <c r="AX211" s="5" t="s">
        <v>287</v>
      </c>
      <c r="AY211" s="6" t="e">
        <f>SUMIF(#REF!,ECON_CUR!AX211,#REF!)</f>
        <v>#REF!</v>
      </c>
      <c r="BN211" s="5" t="s">
        <v>287</v>
      </c>
      <c r="BO211" s="6" t="e">
        <f>SUMIF(#REF!,ECON_CUR!BN211,#REF!)</f>
        <v>#REF!</v>
      </c>
    </row>
    <row r="212" spans="17:67" x14ac:dyDescent="0.3">
      <c r="Q212" s="5" t="s">
        <v>288</v>
      </c>
      <c r="R212" s="6" t="e">
        <f>SUMIF(#REF!,ECON_CUR!Q212,#REF!)</f>
        <v>#REF!</v>
      </c>
      <c r="AG212" s="5" t="s">
        <v>288</v>
      </c>
      <c r="AH212" s="6" t="e">
        <f>SUMIF(#REF!,ECON_CUR!AG212,#REF!)</f>
        <v>#REF!</v>
      </c>
      <c r="AX212" s="5" t="s">
        <v>288</v>
      </c>
      <c r="AY212" s="6" t="e">
        <f>SUMIF(#REF!,ECON_CUR!AX212,#REF!)</f>
        <v>#REF!</v>
      </c>
      <c r="BN212" s="5" t="s">
        <v>288</v>
      </c>
      <c r="BO212" s="6" t="e">
        <f>SUMIF(#REF!,ECON_CUR!BN212,#REF!)</f>
        <v>#REF!</v>
      </c>
    </row>
    <row r="213" spans="17:67" x14ac:dyDescent="0.3">
      <c r="Q213" s="5" t="s">
        <v>289</v>
      </c>
      <c r="R213" s="6" t="e">
        <f>SUMIF(#REF!,ECON_CUR!Q213,#REF!)</f>
        <v>#REF!</v>
      </c>
      <c r="AG213" s="5" t="s">
        <v>289</v>
      </c>
      <c r="AH213" s="6" t="e">
        <f>SUMIF(#REF!,ECON_CUR!AG213,#REF!)</f>
        <v>#REF!</v>
      </c>
      <c r="AX213" s="5" t="s">
        <v>289</v>
      </c>
      <c r="AY213" s="6" t="e">
        <f>SUMIF(#REF!,ECON_CUR!AX213,#REF!)</f>
        <v>#REF!</v>
      </c>
      <c r="BN213" s="5" t="s">
        <v>289</v>
      </c>
      <c r="BO213" s="6" t="e">
        <f>SUMIF(#REF!,ECON_CUR!BN213,#REF!)</f>
        <v>#REF!</v>
      </c>
    </row>
    <row r="214" spans="17:67" x14ac:dyDescent="0.3">
      <c r="Q214" s="5" t="s">
        <v>290</v>
      </c>
      <c r="R214" s="6" t="e">
        <f>SUMIF(#REF!,ECON_CUR!Q214,#REF!)</f>
        <v>#REF!</v>
      </c>
      <c r="AG214" s="5" t="s">
        <v>290</v>
      </c>
      <c r="AH214" s="6" t="e">
        <f>SUMIF(#REF!,ECON_CUR!AG214,#REF!)</f>
        <v>#REF!</v>
      </c>
      <c r="AX214" s="5" t="s">
        <v>290</v>
      </c>
      <c r="AY214" s="6" t="e">
        <f>SUMIF(#REF!,ECON_CUR!AX214,#REF!)</f>
        <v>#REF!</v>
      </c>
      <c r="BN214" s="5" t="s">
        <v>290</v>
      </c>
      <c r="BO214" s="6" t="e">
        <f>SUMIF(#REF!,ECON_CUR!BN214,#REF!)</f>
        <v>#REF!</v>
      </c>
    </row>
    <row r="215" spans="17:67" x14ac:dyDescent="0.3">
      <c r="Q215" s="5" t="s">
        <v>291</v>
      </c>
      <c r="R215" s="6" t="e">
        <f>SUMIF(#REF!,ECON_CUR!Q215,#REF!)</f>
        <v>#REF!</v>
      </c>
      <c r="AG215" s="5" t="s">
        <v>291</v>
      </c>
      <c r="AH215" s="6" t="e">
        <f>SUMIF(#REF!,ECON_CUR!AG215,#REF!)</f>
        <v>#REF!</v>
      </c>
      <c r="AX215" s="5" t="s">
        <v>291</v>
      </c>
      <c r="AY215" s="6" t="e">
        <f>SUMIF(#REF!,ECON_CUR!AX215,#REF!)</f>
        <v>#REF!</v>
      </c>
      <c r="BN215" s="5" t="s">
        <v>291</v>
      </c>
      <c r="BO215" s="6" t="e">
        <f>SUMIF(#REF!,ECON_CUR!BN215,#REF!)</f>
        <v>#REF!</v>
      </c>
    </row>
    <row r="216" spans="17:67" x14ac:dyDescent="0.3">
      <c r="Q216" s="5" t="s">
        <v>292</v>
      </c>
      <c r="R216" s="6" t="e">
        <f>SUMIF(#REF!,ECON_CUR!Q216,#REF!)</f>
        <v>#REF!</v>
      </c>
      <c r="AG216" s="5" t="s">
        <v>292</v>
      </c>
      <c r="AH216" s="6" t="e">
        <f>SUMIF(#REF!,ECON_CUR!AG216,#REF!)</f>
        <v>#REF!</v>
      </c>
      <c r="AX216" s="5" t="s">
        <v>292</v>
      </c>
      <c r="AY216" s="6" t="e">
        <f>SUMIF(#REF!,ECON_CUR!AX216,#REF!)</f>
        <v>#REF!</v>
      </c>
      <c r="BN216" s="5" t="s">
        <v>292</v>
      </c>
      <c r="BO216" s="6" t="e">
        <f>SUMIF(#REF!,ECON_CUR!BN216,#REF!)</f>
        <v>#REF!</v>
      </c>
    </row>
    <row r="217" spans="17:67" x14ac:dyDescent="0.3">
      <c r="Q217" s="5" t="s">
        <v>293</v>
      </c>
      <c r="R217" s="6" t="e">
        <f>SUMIF(#REF!,ECON_CUR!Q217,#REF!)</f>
        <v>#REF!</v>
      </c>
      <c r="AG217" s="5" t="s">
        <v>293</v>
      </c>
      <c r="AH217" s="6" t="e">
        <f>SUMIF(#REF!,ECON_CUR!AG217,#REF!)</f>
        <v>#REF!</v>
      </c>
      <c r="AX217" s="5" t="s">
        <v>293</v>
      </c>
      <c r="AY217" s="6" t="e">
        <f>SUMIF(#REF!,ECON_CUR!AX217,#REF!)</f>
        <v>#REF!</v>
      </c>
      <c r="BN217" s="5" t="s">
        <v>293</v>
      </c>
      <c r="BO217" s="6" t="e">
        <f>SUMIF(#REF!,ECON_CUR!BN217,#REF!)</f>
        <v>#REF!</v>
      </c>
    </row>
    <row r="218" spans="17:67" x14ac:dyDescent="0.3">
      <c r="Q218" s="5" t="s">
        <v>294</v>
      </c>
      <c r="R218" s="6" t="e">
        <f>SUMIF(#REF!,ECON_CUR!Q218,#REF!)</f>
        <v>#REF!</v>
      </c>
      <c r="AG218" s="5" t="s">
        <v>294</v>
      </c>
      <c r="AH218" s="6" t="e">
        <f>SUMIF(#REF!,ECON_CUR!AG218,#REF!)</f>
        <v>#REF!</v>
      </c>
      <c r="AX218" s="5" t="s">
        <v>294</v>
      </c>
      <c r="AY218" s="6" t="e">
        <f>SUMIF(#REF!,ECON_CUR!AX218,#REF!)</f>
        <v>#REF!</v>
      </c>
      <c r="BN218" s="5" t="s">
        <v>294</v>
      </c>
      <c r="BO218" s="6" t="e">
        <f>SUMIF(#REF!,ECON_CUR!BN218,#REF!)</f>
        <v>#REF!</v>
      </c>
    </row>
    <row r="219" spans="17:67" x14ac:dyDescent="0.3">
      <c r="Q219" s="5" t="s">
        <v>295</v>
      </c>
      <c r="R219" s="6" t="e">
        <f>SUMIF(#REF!,ECON_CUR!Q219,#REF!)</f>
        <v>#REF!</v>
      </c>
      <c r="AG219" s="5" t="s">
        <v>295</v>
      </c>
      <c r="AH219" s="6" t="e">
        <f>SUMIF(#REF!,ECON_CUR!AG219,#REF!)</f>
        <v>#REF!</v>
      </c>
      <c r="AX219" s="5" t="s">
        <v>295</v>
      </c>
      <c r="AY219" s="6" t="e">
        <f>SUMIF(#REF!,ECON_CUR!AX219,#REF!)</f>
        <v>#REF!</v>
      </c>
      <c r="BN219" s="5" t="s">
        <v>295</v>
      </c>
      <c r="BO219" s="6" t="e">
        <f>SUMIF(#REF!,ECON_CUR!BN219,#REF!)</f>
        <v>#REF!</v>
      </c>
    </row>
    <row r="220" spans="17:67" x14ac:dyDescent="0.3">
      <c r="Q220" s="5" t="s">
        <v>296</v>
      </c>
      <c r="R220" s="6" t="e">
        <f>SUMIF(#REF!,ECON_CUR!Q220,#REF!)</f>
        <v>#REF!</v>
      </c>
      <c r="AG220" s="5" t="s">
        <v>296</v>
      </c>
      <c r="AH220" s="6" t="e">
        <f>SUMIF(#REF!,ECON_CUR!AG220,#REF!)</f>
        <v>#REF!</v>
      </c>
      <c r="AX220" s="5" t="s">
        <v>296</v>
      </c>
      <c r="AY220" s="6" t="e">
        <f>SUMIF(#REF!,ECON_CUR!AX220,#REF!)</f>
        <v>#REF!</v>
      </c>
      <c r="BN220" s="5" t="s">
        <v>296</v>
      </c>
      <c r="BO220" s="6" t="e">
        <f>SUMIF(#REF!,ECON_CUR!BN220,#REF!)</f>
        <v>#REF!</v>
      </c>
    </row>
    <row r="221" spans="17:67" x14ac:dyDescent="0.3">
      <c r="Q221" s="5" t="s">
        <v>297</v>
      </c>
      <c r="R221" s="6" t="e">
        <f>SUMIF(#REF!,ECON_CUR!Q221,#REF!)</f>
        <v>#REF!</v>
      </c>
      <c r="AG221" s="5" t="s">
        <v>297</v>
      </c>
      <c r="AH221" s="6" t="e">
        <f>SUMIF(#REF!,ECON_CUR!AG221,#REF!)</f>
        <v>#REF!</v>
      </c>
      <c r="AX221" s="5" t="s">
        <v>297</v>
      </c>
      <c r="AY221" s="6" t="e">
        <f>SUMIF(#REF!,ECON_CUR!AX221,#REF!)</f>
        <v>#REF!</v>
      </c>
      <c r="BN221" s="5" t="s">
        <v>297</v>
      </c>
      <c r="BO221" s="6" t="e">
        <f>SUMIF(#REF!,ECON_CUR!BN221,#REF!)</f>
        <v>#REF!</v>
      </c>
    </row>
    <row r="222" spans="17:67" x14ac:dyDescent="0.3">
      <c r="Q222" s="5" t="s">
        <v>79</v>
      </c>
      <c r="R222" s="6" t="e">
        <f>SUMIF(#REF!,ECON_CUR!Q222,#REF!)</f>
        <v>#REF!</v>
      </c>
      <c r="AG222" s="5" t="s">
        <v>79</v>
      </c>
      <c r="AH222" s="6" t="e">
        <f>SUMIF(#REF!,ECON_CUR!AG222,#REF!)</f>
        <v>#REF!</v>
      </c>
      <c r="AX222" s="5" t="s">
        <v>79</v>
      </c>
      <c r="AY222" s="6" t="e">
        <f>SUMIF(#REF!,ECON_CUR!AX222,#REF!)</f>
        <v>#REF!</v>
      </c>
      <c r="BN222" s="5" t="s">
        <v>79</v>
      </c>
      <c r="BO222" s="6" t="e">
        <f>SUMIF(#REF!,ECON_CUR!BN222,#REF!)</f>
        <v>#REF!</v>
      </c>
    </row>
    <row r="223" spans="17:67" ht="15" thickBot="1" x14ac:dyDescent="0.35">
      <c r="Q223" s="7"/>
      <c r="R223" s="22" t="e">
        <f>SUM(R5:R222)</f>
        <v>#REF!</v>
      </c>
      <c r="AG223" s="7"/>
      <c r="AH223" s="22" t="e">
        <f>SUM(AH5:AH222)</f>
        <v>#REF!</v>
      </c>
      <c r="AX223" s="7"/>
      <c r="AY223" s="22" t="e">
        <f>SUM(AY5:AY222)</f>
        <v>#REF!</v>
      </c>
      <c r="BN223" s="7"/>
      <c r="BO223" s="22" t="e">
        <f>SUM(BO5:BO222)</f>
        <v>#REF!</v>
      </c>
    </row>
    <row r="224" spans="17:67" x14ac:dyDescent="0.3">
      <c r="R224" s="21"/>
      <c r="AH224" s="21"/>
      <c r="AY224" s="21"/>
      <c r="BO224" s="21"/>
    </row>
  </sheetData>
  <mergeCells count="20">
    <mergeCell ref="AO3:AP3"/>
    <mergeCell ref="E3:F3"/>
    <mergeCell ref="H3:I3"/>
    <mergeCell ref="K3:L3"/>
    <mergeCell ref="N3:O3"/>
    <mergeCell ref="Q3:R3"/>
    <mergeCell ref="U3:V3"/>
    <mergeCell ref="X3:Y3"/>
    <mergeCell ref="AA3:AB3"/>
    <mergeCell ref="AD3:AE3"/>
    <mergeCell ref="AG3:AH3"/>
    <mergeCell ref="AL3:AM3"/>
    <mergeCell ref="BK3:BL3"/>
    <mergeCell ref="BN3:BO3"/>
    <mergeCell ref="AR3:AS3"/>
    <mergeCell ref="AU3:AV3"/>
    <mergeCell ref="AX3:AY3"/>
    <mergeCell ref="BB3:BC3"/>
    <mergeCell ref="BE3:BF3"/>
    <mergeCell ref="BH3:BI3"/>
  </mergeCells>
  <pageMargins left="0.7" right="0.7" top="0.75" bottom="0.75" header="0.3" footer="0.3"/>
  <pageSetup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41A67A-088B-4FCA-8A05-02D6A025420A}">
  <sheetPr>
    <pageSetUpPr fitToPage="1"/>
  </sheetPr>
  <dimension ref="A1:F53"/>
  <sheetViews>
    <sheetView workbookViewId="0">
      <selection activeCell="F8" sqref="F8"/>
    </sheetView>
  </sheetViews>
  <sheetFormatPr defaultColWidth="11" defaultRowHeight="13.2" x14ac:dyDescent="0.25"/>
  <cols>
    <col min="1" max="1" width="44.44140625" style="29" bestFit="1" customWidth="1"/>
    <col min="2" max="2" width="25.6640625" style="29" bestFit="1" customWidth="1"/>
    <col min="3" max="3" width="11.33203125" style="29" bestFit="1" customWidth="1"/>
    <col min="4" max="4" width="12.5546875" style="29" customWidth="1"/>
    <col min="5" max="6" width="16.88671875" style="29" bestFit="1" customWidth="1"/>
    <col min="7" max="16384" width="11" style="29"/>
  </cols>
  <sheetData>
    <row r="1" spans="1:4" x14ac:dyDescent="0.25">
      <c r="A1" s="495" t="s">
        <v>577</v>
      </c>
      <c r="B1" s="495"/>
      <c r="C1" s="495"/>
      <c r="D1" s="495"/>
    </row>
    <row r="2" spans="1:4" x14ac:dyDescent="0.25">
      <c r="A2" s="495" t="s">
        <v>561</v>
      </c>
      <c r="B2" s="495"/>
      <c r="C2" s="495"/>
      <c r="D2" s="495"/>
    </row>
    <row r="3" spans="1:4" x14ac:dyDescent="0.25">
      <c r="A3" s="164"/>
      <c r="B3" s="116"/>
      <c r="C3" s="116"/>
      <c r="D3" s="116"/>
    </row>
    <row r="4" spans="1:4" s="154" customFormat="1" x14ac:dyDescent="0.25">
      <c r="A4" s="496" t="s">
        <v>459</v>
      </c>
      <c r="B4" s="497" t="s">
        <v>461</v>
      </c>
      <c r="C4" s="498" t="s">
        <v>15</v>
      </c>
      <c r="D4" s="499" t="s">
        <v>562</v>
      </c>
    </row>
    <row r="5" spans="1:4" s="154" customFormat="1" x14ac:dyDescent="0.25">
      <c r="A5" s="496"/>
      <c r="B5" s="497"/>
      <c r="C5" s="498"/>
      <c r="D5" s="499"/>
    </row>
    <row r="6" spans="1:4" s="154" customFormat="1" x14ac:dyDescent="0.25">
      <c r="A6" s="496"/>
      <c r="B6" s="497"/>
      <c r="C6" s="498"/>
      <c r="D6" s="499"/>
    </row>
    <row r="7" spans="1:4" x14ac:dyDescent="0.25">
      <c r="A7" s="496"/>
      <c r="B7" s="234" t="s">
        <v>1</v>
      </c>
      <c r="C7" s="234" t="s">
        <v>2</v>
      </c>
      <c r="D7" s="235" t="s">
        <v>3</v>
      </c>
    </row>
    <row r="8" spans="1:4" x14ac:dyDescent="0.25">
      <c r="A8" s="236"/>
      <c r="B8" s="237"/>
      <c r="C8" s="237"/>
      <c r="D8" s="237"/>
    </row>
    <row r="9" spans="1:4" x14ac:dyDescent="0.25">
      <c r="A9" s="236">
        <v>2021</v>
      </c>
      <c r="B9" s="237"/>
      <c r="C9" s="237"/>
      <c r="D9" s="237"/>
    </row>
    <row r="10" spans="1:4" x14ac:dyDescent="0.25">
      <c r="A10" s="238" t="s">
        <v>464</v>
      </c>
      <c r="B10" s="239">
        <v>-2875408560</v>
      </c>
      <c r="C10" s="239">
        <v>-2875408560</v>
      </c>
      <c r="D10" s="240">
        <v>-23.420344529720406</v>
      </c>
    </row>
    <row r="11" spans="1:4" x14ac:dyDescent="0.25">
      <c r="A11" s="238" t="s">
        <v>465</v>
      </c>
      <c r="B11" s="239">
        <v>-2705971600</v>
      </c>
      <c r="C11" s="239">
        <v>-5581380160</v>
      </c>
      <c r="D11" s="240">
        <v>37.4865590425999</v>
      </c>
    </row>
    <row r="12" spans="1:4" x14ac:dyDescent="0.25">
      <c r="A12" s="238" t="s">
        <v>466</v>
      </c>
      <c r="B12" s="239">
        <v>-2754095909</v>
      </c>
      <c r="C12" s="239">
        <v>-8335476069</v>
      </c>
      <c r="D12" s="240">
        <v>1.0328617899517223</v>
      </c>
    </row>
    <row r="13" spans="1:4" x14ac:dyDescent="0.25">
      <c r="A13" s="238" t="s">
        <v>467</v>
      </c>
      <c r="B13" s="239">
        <v>-3094169208</v>
      </c>
      <c r="C13" s="239">
        <v>-11429645277</v>
      </c>
      <c r="D13" s="240">
        <v>1553.7849130032437</v>
      </c>
    </row>
    <row r="14" spans="1:4" x14ac:dyDescent="0.25">
      <c r="A14" s="238" t="s">
        <v>468</v>
      </c>
      <c r="B14" s="239">
        <v>-3178609543</v>
      </c>
      <c r="C14" s="239">
        <v>-14608254820</v>
      </c>
      <c r="D14" s="240">
        <v>141.96242515837145</v>
      </c>
    </row>
    <row r="15" spans="1:4" x14ac:dyDescent="0.25">
      <c r="A15" s="238" t="s">
        <v>345</v>
      </c>
      <c r="B15" s="239">
        <v>-3328715643</v>
      </c>
      <c r="C15" s="239">
        <v>-17936970463</v>
      </c>
      <c r="D15" s="240">
        <v>133.73757507040258</v>
      </c>
    </row>
    <row r="16" spans="1:4" x14ac:dyDescent="0.25">
      <c r="A16" s="238" t="s">
        <v>469</v>
      </c>
      <c r="B16" s="239">
        <v>-3503884216</v>
      </c>
      <c r="C16" s="239">
        <v>-21440854679</v>
      </c>
      <c r="D16" s="240">
        <v>64.126027857112206</v>
      </c>
    </row>
    <row r="17" spans="1:4" x14ac:dyDescent="0.25">
      <c r="A17" s="238" t="s">
        <v>470</v>
      </c>
      <c r="B17" s="239">
        <v>-3309333240</v>
      </c>
      <c r="C17" s="239">
        <v>-24750187919</v>
      </c>
      <c r="D17" s="240">
        <v>51.819403639251128</v>
      </c>
    </row>
    <row r="18" spans="1:4" x14ac:dyDescent="0.25">
      <c r="A18" s="238" t="s">
        <v>471</v>
      </c>
      <c r="B18" s="239">
        <v>-3807659188</v>
      </c>
      <c r="C18" s="239">
        <v>-28557847107</v>
      </c>
      <c r="D18" s="240">
        <v>68.002066860995598</v>
      </c>
    </row>
    <row r="19" spans="1:4" x14ac:dyDescent="0.25">
      <c r="A19" s="238" t="s">
        <v>472</v>
      </c>
      <c r="B19" s="239">
        <v>-3814236197</v>
      </c>
      <c r="C19" s="239">
        <v>-32372083304</v>
      </c>
      <c r="D19" s="240">
        <v>86.205525526184189</v>
      </c>
    </row>
    <row r="20" spans="1:4" x14ac:dyDescent="0.25">
      <c r="A20" s="238" t="s">
        <v>473</v>
      </c>
      <c r="B20" s="239">
        <v>-4705939912</v>
      </c>
      <c r="C20" s="239">
        <v>-37078023216</v>
      </c>
      <c r="D20" s="240">
        <v>119.49081485371629</v>
      </c>
    </row>
    <row r="21" spans="1:4" x14ac:dyDescent="0.25">
      <c r="A21" s="238" t="s">
        <v>474</v>
      </c>
      <c r="B21" s="239">
        <v>-5114074368</v>
      </c>
      <c r="C21" s="239">
        <v>-42192097584</v>
      </c>
      <c r="D21" s="240">
        <v>108.76361897721303</v>
      </c>
    </row>
    <row r="22" spans="1:4" x14ac:dyDescent="0.25">
      <c r="A22" s="236"/>
      <c r="B22" s="237"/>
      <c r="C22" s="237"/>
      <c r="D22" s="237"/>
    </row>
    <row r="23" spans="1:4" x14ac:dyDescent="0.25">
      <c r="A23" s="236">
        <v>2022</v>
      </c>
      <c r="B23" s="237"/>
      <c r="C23" s="237"/>
      <c r="D23" s="237"/>
    </row>
    <row r="24" spans="1:4" x14ac:dyDescent="0.25">
      <c r="A24" s="238" t="s">
        <v>464</v>
      </c>
      <c r="B24" s="239">
        <v>-4512256952</v>
      </c>
      <c r="C24" s="239">
        <v>-4512256952</v>
      </c>
      <c r="D24" s="240">
        <v>56.925767515973448</v>
      </c>
    </row>
    <row r="25" spans="1:4" x14ac:dyDescent="0.25">
      <c r="A25" s="238" t="s">
        <v>465</v>
      </c>
      <c r="B25" s="239">
        <v>-3984317058</v>
      </c>
      <c r="C25" s="239">
        <v>-8496574010</v>
      </c>
      <c r="D25" s="240">
        <v>47.241643556052097</v>
      </c>
    </row>
    <row r="26" spans="1:4" x14ac:dyDescent="0.25">
      <c r="A26" s="238" t="s">
        <v>466</v>
      </c>
      <c r="B26" s="239">
        <v>-4585568745</v>
      </c>
      <c r="C26" s="239">
        <v>-13082142755</v>
      </c>
      <c r="D26" s="240">
        <v>66.499965742478423</v>
      </c>
    </row>
    <row r="27" spans="1:4" x14ac:dyDescent="0.25">
      <c r="A27" s="238" t="s">
        <v>467</v>
      </c>
      <c r="B27" s="239">
        <v>-5321038500</v>
      </c>
      <c r="C27" s="239">
        <v>-18403181255</v>
      </c>
      <c r="D27" s="240">
        <v>71.969861449154465</v>
      </c>
    </row>
    <row r="28" spans="1:4" x14ac:dyDescent="0.25">
      <c r="A28" s="238" t="s">
        <v>468</v>
      </c>
      <c r="B28" s="239">
        <v>-5560219589</v>
      </c>
      <c r="C28" s="239">
        <v>-23963400844</v>
      </c>
      <c r="D28" s="240">
        <v>74.926159183182193</v>
      </c>
    </row>
    <row r="29" spans="1:4" x14ac:dyDescent="0.25">
      <c r="A29" s="238" t="s">
        <v>345</v>
      </c>
      <c r="B29" s="239">
        <v>-5877487663</v>
      </c>
      <c r="C29" s="239">
        <v>-29840888507</v>
      </c>
      <c r="D29" s="240">
        <v>76.569232501425773</v>
      </c>
    </row>
    <row r="30" spans="1:4" x14ac:dyDescent="0.25">
      <c r="A30" s="238" t="s">
        <v>469</v>
      </c>
      <c r="B30" s="239">
        <v>-5997240553</v>
      </c>
      <c r="C30" s="239">
        <v>-35838129060</v>
      </c>
      <c r="D30" s="240">
        <v>71.159781068519194</v>
      </c>
    </row>
    <row r="31" spans="1:4" x14ac:dyDescent="0.25">
      <c r="A31" s="238" t="s">
        <v>470</v>
      </c>
      <c r="B31" s="239">
        <v>-6025102830</v>
      </c>
      <c r="C31" s="239">
        <v>-41863231890</v>
      </c>
      <c r="D31" s="240">
        <v>82.06395044096557</v>
      </c>
    </row>
    <row r="32" spans="1:4" x14ac:dyDescent="0.25">
      <c r="A32" s="238" t="s">
        <v>471</v>
      </c>
      <c r="B32" s="239">
        <v>-4828848721</v>
      </c>
      <c r="C32" s="239">
        <v>-46692080611</v>
      </c>
      <c r="D32" s="240">
        <v>26.819352325920409</v>
      </c>
    </row>
    <row r="33" spans="1:6" x14ac:dyDescent="0.25">
      <c r="A33" s="238" t="s">
        <v>472</v>
      </c>
      <c r="B33" s="239">
        <v>-3313096318</v>
      </c>
      <c r="C33" s="239">
        <v>-50005176929</v>
      </c>
      <c r="D33" s="240">
        <v>-13.138669267366298</v>
      </c>
    </row>
    <row r="34" spans="1:6" x14ac:dyDescent="0.25">
      <c r="A34" s="238" t="s">
        <v>473</v>
      </c>
      <c r="B34" s="239">
        <v>-3717412377</v>
      </c>
      <c r="C34" s="239">
        <v>-53722589306</v>
      </c>
      <c r="D34" s="240">
        <v>-21.005953188634763</v>
      </c>
    </row>
    <row r="35" spans="1:6" x14ac:dyDescent="0.25">
      <c r="A35" s="238" t="s">
        <v>474</v>
      </c>
      <c r="B35" s="239">
        <v>-4520974921</v>
      </c>
      <c r="C35" s="239">
        <v>-58243564227</v>
      </c>
      <c r="D35" s="240">
        <v>-11.597395820271339</v>
      </c>
    </row>
    <row r="36" spans="1:6" x14ac:dyDescent="0.25">
      <c r="A36" s="236"/>
      <c r="B36" s="237"/>
      <c r="C36" s="237"/>
      <c r="D36" s="237"/>
    </row>
    <row r="37" spans="1:6" x14ac:dyDescent="0.25">
      <c r="A37" s="236">
        <v>2023</v>
      </c>
      <c r="B37" s="237"/>
      <c r="C37" s="237"/>
      <c r="D37" s="237"/>
    </row>
    <row r="38" spans="1:6" ht="15.6" x14ac:dyDescent="0.25">
      <c r="A38" s="238" t="s">
        <v>563</v>
      </c>
      <c r="B38" s="239">
        <v>-5743651012</v>
      </c>
      <c r="C38" s="239">
        <v>-5743651012</v>
      </c>
      <c r="D38" s="240">
        <v>27.289980892027899</v>
      </c>
      <c r="F38" s="40"/>
    </row>
    <row r="39" spans="1:6" ht="15.6" x14ac:dyDescent="0.25">
      <c r="A39" s="238" t="s">
        <v>564</v>
      </c>
      <c r="B39" s="239">
        <v>-3905189682</v>
      </c>
      <c r="C39" s="239">
        <v>-9648840694</v>
      </c>
      <c r="D39" s="240">
        <v>-1.9859708664781706</v>
      </c>
    </row>
    <row r="40" spans="1:6" ht="15.6" x14ac:dyDescent="0.25">
      <c r="A40" s="238" t="s">
        <v>565</v>
      </c>
      <c r="B40" s="239">
        <v>-5100767767</v>
      </c>
      <c r="C40" s="239">
        <v>-14749608461</v>
      </c>
      <c r="D40" s="240">
        <v>11.235226220559035</v>
      </c>
    </row>
    <row r="41" spans="1:6" ht="15.6" x14ac:dyDescent="0.25">
      <c r="A41" s="238" t="s">
        <v>566</v>
      </c>
      <c r="B41" s="239">
        <v>-4842501943</v>
      </c>
      <c r="C41" s="239">
        <v>-19592110404</v>
      </c>
      <c r="D41" s="240">
        <v>-8.9932925123545004</v>
      </c>
    </row>
    <row r="42" spans="1:6" ht="15.6" x14ac:dyDescent="0.25">
      <c r="A42" s="238" t="s">
        <v>567</v>
      </c>
      <c r="B42" s="239">
        <v>-4445064738</v>
      </c>
      <c r="C42" s="239">
        <v>-24037175142</v>
      </c>
      <c r="D42" s="240">
        <v>-20.055949826265042</v>
      </c>
    </row>
    <row r="43" spans="1:6" ht="15.6" x14ac:dyDescent="0.25">
      <c r="A43" s="238" t="s">
        <v>568</v>
      </c>
      <c r="B43" s="239">
        <v>-3942302482</v>
      </c>
      <c r="C43" s="239">
        <v>-27979477624</v>
      </c>
      <c r="D43" s="240">
        <v>-32.925380570041696</v>
      </c>
    </row>
    <row r="44" spans="1:6" ht="15.6" x14ac:dyDescent="0.25">
      <c r="A44" s="238" t="s">
        <v>569</v>
      </c>
      <c r="B44" s="239">
        <v>-4198989550</v>
      </c>
      <c r="C44" s="239">
        <v>-32178467174</v>
      </c>
      <c r="D44" s="240">
        <v>-29.984640220917282</v>
      </c>
    </row>
    <row r="45" spans="1:6" ht="15.6" x14ac:dyDescent="0.25">
      <c r="A45" s="238" t="s">
        <v>570</v>
      </c>
      <c r="B45" s="239">
        <v>-4131118583</v>
      </c>
      <c r="C45" s="239">
        <v>-36309585757</v>
      </c>
      <c r="D45" s="240">
        <v>-31.434886680597952</v>
      </c>
    </row>
    <row r="46" spans="1:6" ht="15.6" x14ac:dyDescent="0.25">
      <c r="A46" s="238" t="s">
        <v>573</v>
      </c>
      <c r="B46" s="239">
        <v>-3582189555</v>
      </c>
      <c r="C46" s="239">
        <v>-39891775312</v>
      </c>
      <c r="D46" s="240">
        <v>-25.81690249641597</v>
      </c>
    </row>
    <row r="47" spans="1:6" ht="15.6" x14ac:dyDescent="0.25">
      <c r="A47" s="238" t="s">
        <v>574</v>
      </c>
      <c r="B47" s="239">
        <v>-4174700094</v>
      </c>
      <c r="C47" s="239">
        <v>-44066475406</v>
      </c>
      <c r="D47" s="240">
        <v>26.005998416614705</v>
      </c>
    </row>
    <row r="48" spans="1:6" x14ac:dyDescent="0.25">
      <c r="A48" s="241"/>
      <c r="B48" s="242"/>
      <c r="C48" s="242"/>
      <c r="D48" s="242"/>
    </row>
    <row r="49" spans="1:4" x14ac:dyDescent="0.25">
      <c r="A49" s="138"/>
      <c r="B49" s="243"/>
      <c r="C49" s="243"/>
      <c r="D49" s="243"/>
    </row>
    <row r="50" spans="1:4" s="115" customFormat="1" ht="11.4" x14ac:dyDescent="0.2">
      <c r="A50" s="244" t="s">
        <v>332</v>
      </c>
    </row>
    <row r="51" spans="1:4" s="115" customFormat="1" ht="11.4" x14ac:dyDescent="0.2">
      <c r="A51" s="244" t="s">
        <v>571</v>
      </c>
    </row>
    <row r="52" spans="1:4" s="115" customFormat="1" ht="11.4" x14ac:dyDescent="0.2">
      <c r="A52" s="245" t="s">
        <v>572</v>
      </c>
      <c r="B52" s="246"/>
      <c r="C52" s="246"/>
    </row>
    <row r="53" spans="1:4" s="115" customFormat="1" ht="11.4" x14ac:dyDescent="0.2">
      <c r="A53" s="191" t="s">
        <v>333</v>
      </c>
    </row>
  </sheetData>
  <mergeCells count="6">
    <mergeCell ref="A1:D1"/>
    <mergeCell ref="A2:D2"/>
    <mergeCell ref="A4:A7"/>
    <mergeCell ref="B4:B6"/>
    <mergeCell ref="C4:C6"/>
    <mergeCell ref="D4:D6"/>
  </mergeCells>
  <pageMargins left="0.39370078740157483" right="0.39370078740157483" top="0.55118110236220474" bottom="0.55118110236220474" header="0.11811023622047244" footer="0.11811023622047244"/>
  <pageSetup paperSize="9" scale="94"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49ED82-3B09-4E72-B87B-9D2697B19611}">
  <sheetPr>
    <pageSetUpPr fitToPage="1"/>
  </sheetPr>
  <dimension ref="A1:J112"/>
  <sheetViews>
    <sheetView zoomScale="73" zoomScaleNormal="96" workbookViewId="0">
      <selection activeCell="I15" sqref="I15"/>
    </sheetView>
  </sheetViews>
  <sheetFormatPr defaultColWidth="9.109375" defaultRowHeight="13.2" x14ac:dyDescent="0.25"/>
  <cols>
    <col min="1" max="1" width="5" style="26" customWidth="1"/>
    <col min="2" max="2" width="48.6640625" style="215" customWidth="1"/>
    <col min="3" max="3" width="12.88671875" style="155" customWidth="1"/>
    <col min="4" max="4" width="13.5546875" style="29" customWidth="1"/>
    <col min="5" max="5" width="12.88671875" style="155" customWidth="1"/>
    <col min="6" max="6" width="13.5546875" style="29" customWidth="1"/>
    <col min="7" max="7" width="16.44140625" style="162" customWidth="1"/>
    <col min="8" max="8" width="15.6640625" style="29" customWidth="1"/>
    <col min="9" max="16384" width="9.109375" style="29"/>
  </cols>
  <sheetData>
    <row r="1" spans="1:8" ht="15.6" x14ac:dyDescent="0.25">
      <c r="A1" s="500" t="s">
        <v>579</v>
      </c>
      <c r="B1" s="501"/>
      <c r="C1" s="501"/>
      <c r="D1" s="501"/>
      <c r="E1" s="501"/>
      <c r="F1" s="501"/>
      <c r="G1" s="501"/>
    </row>
    <row r="2" spans="1:8" x14ac:dyDescent="0.25">
      <c r="A2" s="478" t="s">
        <v>321</v>
      </c>
      <c r="B2" s="478"/>
      <c r="C2" s="478"/>
      <c r="D2" s="478"/>
      <c r="E2" s="478"/>
      <c r="F2" s="478"/>
      <c r="G2" s="478"/>
    </row>
    <row r="3" spans="1:8" s="166" customFormat="1" x14ac:dyDescent="0.25">
      <c r="A3" s="26"/>
      <c r="B3" s="215"/>
      <c r="C3" s="155"/>
      <c r="D3" s="29"/>
      <c r="E3" s="155"/>
      <c r="F3" s="29"/>
      <c r="G3" s="247"/>
    </row>
    <row r="4" spans="1:8" s="154" customFormat="1" ht="14.25" customHeight="1" x14ac:dyDescent="0.25">
      <c r="A4" s="502" t="s">
        <v>346</v>
      </c>
      <c r="B4" s="498"/>
      <c r="C4" s="489">
        <v>2022</v>
      </c>
      <c r="D4" s="491"/>
      <c r="E4" s="503">
        <v>2023</v>
      </c>
      <c r="F4" s="504"/>
      <c r="G4" s="505" t="s">
        <v>578</v>
      </c>
      <c r="H4" s="29"/>
    </row>
    <row r="5" spans="1:8" s="141" customFormat="1" ht="39" customHeight="1" x14ac:dyDescent="0.25">
      <c r="A5" s="496"/>
      <c r="B5" s="498"/>
      <c r="C5" s="248" t="s">
        <v>472</v>
      </c>
      <c r="D5" s="51" t="s">
        <v>335</v>
      </c>
      <c r="E5" s="248" t="s">
        <v>558</v>
      </c>
      <c r="F5" s="51" t="s">
        <v>335</v>
      </c>
      <c r="G5" s="506"/>
      <c r="H5" s="40"/>
    </row>
    <row r="6" spans="1:8" s="141" customFormat="1" x14ac:dyDescent="0.25">
      <c r="A6" s="496"/>
      <c r="B6" s="498"/>
      <c r="C6" s="249" t="s">
        <v>1</v>
      </c>
      <c r="D6" s="250" t="s">
        <v>2</v>
      </c>
      <c r="E6" s="249" t="s">
        <v>3</v>
      </c>
      <c r="F6" s="250" t="s">
        <v>4</v>
      </c>
      <c r="G6" s="251" t="s">
        <v>5</v>
      </c>
      <c r="H6" s="40"/>
    </row>
    <row r="7" spans="1:8" s="141" customFormat="1" x14ac:dyDescent="0.25">
      <c r="A7" s="184"/>
      <c r="B7" s="184"/>
      <c r="C7" s="211"/>
      <c r="D7" s="211"/>
      <c r="E7" s="211"/>
      <c r="F7" s="211"/>
      <c r="G7" s="212"/>
    </row>
    <row r="8" spans="1:8" s="141" customFormat="1" x14ac:dyDescent="0.25">
      <c r="A8" s="154"/>
      <c r="B8" s="213" t="s">
        <v>12</v>
      </c>
      <c r="C8" s="214">
        <v>7711117011</v>
      </c>
      <c r="D8" s="261">
        <v>100</v>
      </c>
      <c r="E8" s="214">
        <v>6364366774</v>
      </c>
      <c r="F8" s="261">
        <v>100</v>
      </c>
      <c r="G8" s="265">
        <v>-17.465047347600159</v>
      </c>
    </row>
    <row r="9" spans="1:8" x14ac:dyDescent="0.25">
      <c r="C9" s="255"/>
      <c r="D9" s="262"/>
      <c r="E9" s="255"/>
      <c r="F9" s="262"/>
      <c r="G9" s="262"/>
    </row>
    <row r="10" spans="1:8" x14ac:dyDescent="0.25">
      <c r="A10" s="216">
        <v>1</v>
      </c>
      <c r="B10" s="471" t="s">
        <v>347</v>
      </c>
      <c r="C10" s="255">
        <v>5099208366</v>
      </c>
      <c r="D10" s="263">
        <v>66.128011787733456</v>
      </c>
      <c r="E10" s="255">
        <v>3623113871</v>
      </c>
      <c r="F10" s="263">
        <v>56.928112405484065</v>
      </c>
      <c r="G10" s="262">
        <v>-28.947522616297803</v>
      </c>
      <c r="H10" s="473"/>
    </row>
    <row r="11" spans="1:8" x14ac:dyDescent="0.25">
      <c r="B11" s="252" t="s">
        <v>348</v>
      </c>
      <c r="C11" s="255">
        <v>4292789938</v>
      </c>
      <c r="D11" s="263">
        <v>55.670143921772741</v>
      </c>
      <c r="E11" s="255">
        <v>2834550297</v>
      </c>
      <c r="F11" s="263">
        <v>44.537821242167148</v>
      </c>
      <c r="G11" s="262">
        <v>-33.96950845629754</v>
      </c>
      <c r="H11" s="473"/>
    </row>
    <row r="12" spans="1:8" x14ac:dyDescent="0.25">
      <c r="B12" s="252" t="s">
        <v>349</v>
      </c>
      <c r="C12" s="255">
        <v>457216242</v>
      </c>
      <c r="D12" s="263">
        <v>5.9293127227582669</v>
      </c>
      <c r="E12" s="255">
        <v>371153952</v>
      </c>
      <c r="F12" s="263">
        <v>5.8317498846272491</v>
      </c>
      <c r="G12" s="262">
        <v>-18.823104276334956</v>
      </c>
      <c r="H12" s="473"/>
    </row>
    <row r="13" spans="1:8" x14ac:dyDescent="0.25">
      <c r="B13" s="252" t="s">
        <v>350</v>
      </c>
      <c r="C13" s="255">
        <v>31928424</v>
      </c>
      <c r="D13" s="263">
        <v>0.41405705495654815</v>
      </c>
      <c r="E13" s="255">
        <v>24196490</v>
      </c>
      <c r="F13" s="263">
        <v>0.38018691975529445</v>
      </c>
      <c r="G13" s="262">
        <v>-24.216459916718726</v>
      </c>
      <c r="H13" s="473"/>
    </row>
    <row r="14" spans="1:8" x14ac:dyDescent="0.25">
      <c r="B14" s="252" t="s">
        <v>351</v>
      </c>
      <c r="C14" s="255">
        <v>93942165</v>
      </c>
      <c r="D14" s="263">
        <v>1.218269219180443</v>
      </c>
      <c r="E14" s="255">
        <v>86464324</v>
      </c>
      <c r="F14" s="263">
        <v>1.3585691565298841</v>
      </c>
      <c r="G14" s="262">
        <v>-7.9600475462748843</v>
      </c>
      <c r="H14" s="473"/>
    </row>
    <row r="15" spans="1:8" x14ac:dyDescent="0.25">
      <c r="B15" s="252" t="s">
        <v>352</v>
      </c>
      <c r="C15" s="255">
        <v>77838099</v>
      </c>
      <c r="D15" s="263">
        <v>1.009427024501937</v>
      </c>
      <c r="E15" s="255">
        <v>113358613</v>
      </c>
      <c r="F15" s="263">
        <v>1.781145195199902</v>
      </c>
      <c r="G15" s="262">
        <v>45.633840569513382</v>
      </c>
      <c r="H15" s="473"/>
    </row>
    <row r="16" spans="1:8" x14ac:dyDescent="0.25">
      <c r="B16" s="252" t="s">
        <v>353</v>
      </c>
      <c r="C16" s="255">
        <v>41673494</v>
      </c>
      <c r="D16" s="263">
        <v>0.54043394673628042</v>
      </c>
      <c r="E16" s="255">
        <v>58301667</v>
      </c>
      <c r="F16" s="263">
        <v>0.91606390816721339</v>
      </c>
      <c r="G16" s="262">
        <v>39.901077169099388</v>
      </c>
      <c r="H16" s="473"/>
    </row>
    <row r="17" spans="1:8" x14ac:dyDescent="0.25">
      <c r="B17" s="252" t="s">
        <v>354</v>
      </c>
      <c r="C17" s="255">
        <v>79872566</v>
      </c>
      <c r="D17" s="263">
        <v>1.0358105821252723</v>
      </c>
      <c r="E17" s="255">
        <v>80833796</v>
      </c>
      <c r="F17" s="263">
        <v>1.2700995852442993</v>
      </c>
      <c r="G17" s="262">
        <v>1.2034545127797669</v>
      </c>
      <c r="H17" s="473"/>
    </row>
    <row r="18" spans="1:8" x14ac:dyDescent="0.25">
      <c r="B18" s="252" t="s">
        <v>355</v>
      </c>
      <c r="C18" s="255">
        <v>18623217</v>
      </c>
      <c r="D18" s="263">
        <v>0.24151127487021345</v>
      </c>
      <c r="E18" s="255">
        <v>49722054</v>
      </c>
      <c r="F18" s="263">
        <v>0.78125689115100638</v>
      </c>
      <c r="G18" s="262">
        <v>166.98960764941955</v>
      </c>
      <c r="H18" s="473"/>
    </row>
    <row r="19" spans="1:8" x14ac:dyDescent="0.25">
      <c r="B19" s="252" t="s">
        <v>356</v>
      </c>
      <c r="C19" s="255">
        <v>5324221</v>
      </c>
      <c r="D19" s="263">
        <v>6.9046040831761926E-2</v>
      </c>
      <c r="E19" s="255">
        <v>4532678</v>
      </c>
      <c r="F19" s="263">
        <v>7.1219622642068672E-2</v>
      </c>
      <c r="G19" s="262">
        <v>-14.866832161925657</v>
      </c>
      <c r="H19" s="473"/>
    </row>
    <row r="20" spans="1:8" x14ac:dyDescent="0.25">
      <c r="A20" s="216">
        <v>2</v>
      </c>
      <c r="B20" s="183" t="s">
        <v>357</v>
      </c>
      <c r="C20" s="257">
        <v>294311065</v>
      </c>
      <c r="D20" s="264">
        <v>3.8167111791996127</v>
      </c>
      <c r="E20" s="257">
        <v>324940367</v>
      </c>
      <c r="F20" s="264">
        <v>5.1056197503805274</v>
      </c>
      <c r="G20" s="266">
        <v>10.407118740166975</v>
      </c>
      <c r="H20" s="473"/>
    </row>
    <row r="21" spans="1:8" x14ac:dyDescent="0.25">
      <c r="A21" s="216">
        <v>3</v>
      </c>
      <c r="B21" s="186" t="s">
        <v>498</v>
      </c>
      <c r="C21" s="255">
        <v>276259701</v>
      </c>
      <c r="D21" s="263">
        <v>3.5826158597504389</v>
      </c>
      <c r="E21" s="255">
        <v>312839643</v>
      </c>
      <c r="F21" s="263">
        <v>4.9154873392593705</v>
      </c>
      <c r="G21" s="262">
        <v>13.241142977998077</v>
      </c>
      <c r="H21" s="473"/>
    </row>
    <row r="22" spans="1:8" ht="28.8" x14ac:dyDescent="0.25">
      <c r="A22" s="216">
        <v>4</v>
      </c>
      <c r="B22" s="183" t="s">
        <v>580</v>
      </c>
      <c r="C22" s="255">
        <v>220153428</v>
      </c>
      <c r="D22" s="263">
        <v>2.8550134524732087</v>
      </c>
      <c r="E22" s="255">
        <v>239069507</v>
      </c>
      <c r="F22" s="263">
        <v>3.7563753864195504</v>
      </c>
      <c r="G22" s="262">
        <v>8.5922255092025992</v>
      </c>
      <c r="H22" s="473"/>
    </row>
    <row r="23" spans="1:8" x14ac:dyDescent="0.25">
      <c r="A23" s="216">
        <v>5</v>
      </c>
      <c r="B23" s="172" t="s">
        <v>434</v>
      </c>
      <c r="C23" s="255">
        <v>229870749</v>
      </c>
      <c r="D23" s="263">
        <v>2.9810304871795701</v>
      </c>
      <c r="E23" s="255">
        <v>221697039</v>
      </c>
      <c r="F23" s="263">
        <v>3.4834107912461429</v>
      </c>
      <c r="G23" s="262">
        <v>-3.5557851686470965</v>
      </c>
      <c r="H23" s="473"/>
    </row>
    <row r="24" spans="1:8" x14ac:dyDescent="0.25">
      <c r="A24" s="216">
        <v>6</v>
      </c>
      <c r="B24" s="253" t="s">
        <v>581</v>
      </c>
      <c r="C24" s="255">
        <v>108834116</v>
      </c>
      <c r="D24" s="263">
        <v>1.4113923552806531</v>
      </c>
      <c r="E24" s="255">
        <v>174436694</v>
      </c>
      <c r="F24" s="263">
        <v>2.740833459074306</v>
      </c>
      <c r="G24" s="262">
        <v>60.277586120146374</v>
      </c>
      <c r="H24" s="473"/>
    </row>
    <row r="25" spans="1:8" x14ac:dyDescent="0.25">
      <c r="A25" s="216">
        <v>7</v>
      </c>
      <c r="B25" s="183" t="s">
        <v>358</v>
      </c>
      <c r="C25" s="255">
        <v>118230588</v>
      </c>
      <c r="D25" s="263">
        <v>1.5332485271763179</v>
      </c>
      <c r="E25" s="255">
        <v>172906978</v>
      </c>
      <c r="F25" s="263">
        <v>2.7167978235693049</v>
      </c>
      <c r="G25" s="262">
        <v>46.245553646404943</v>
      </c>
      <c r="H25" s="473"/>
    </row>
    <row r="26" spans="1:8" ht="15.6" x14ac:dyDescent="0.25">
      <c r="A26" s="216">
        <v>8</v>
      </c>
      <c r="B26" s="183" t="s">
        <v>582</v>
      </c>
      <c r="C26" s="255">
        <v>137794413</v>
      </c>
      <c r="D26" s="263">
        <v>1.7869578791689278</v>
      </c>
      <c r="E26" s="255">
        <v>114572856</v>
      </c>
      <c r="F26" s="263">
        <v>1.80022396679051</v>
      </c>
      <c r="G26" s="262">
        <v>-16.852321145995951</v>
      </c>
      <c r="H26" s="473"/>
    </row>
    <row r="27" spans="1:8" x14ac:dyDescent="0.25">
      <c r="A27" s="216">
        <v>9</v>
      </c>
      <c r="B27" s="218" t="s">
        <v>359</v>
      </c>
      <c r="C27" s="255">
        <v>90187537</v>
      </c>
      <c r="D27" s="263">
        <v>1.1695781152243754</v>
      </c>
      <c r="E27" s="255">
        <v>107949693</v>
      </c>
      <c r="F27" s="263">
        <v>1.696157635681856</v>
      </c>
      <c r="G27" s="262">
        <v>19.694690187625376</v>
      </c>
      <c r="H27" s="473"/>
    </row>
    <row r="28" spans="1:8" ht="15.6" x14ac:dyDescent="0.25">
      <c r="A28" s="216">
        <v>10</v>
      </c>
      <c r="B28" s="183" t="s">
        <v>583</v>
      </c>
      <c r="C28" s="255">
        <v>93570620</v>
      </c>
      <c r="D28" s="263">
        <v>1.2134509159505737</v>
      </c>
      <c r="E28" s="255">
        <v>95919061</v>
      </c>
      <c r="F28" s="263">
        <v>1.5071265438669075</v>
      </c>
      <c r="G28" s="262">
        <v>2.5098059625980884</v>
      </c>
      <c r="H28" s="473"/>
    </row>
    <row r="29" spans="1:8" x14ac:dyDescent="0.25">
      <c r="A29" s="216"/>
      <c r="B29" s="186"/>
      <c r="C29" s="255"/>
      <c r="D29" s="263"/>
      <c r="E29" s="255"/>
      <c r="F29" s="263"/>
      <c r="G29" s="262"/>
    </row>
    <row r="30" spans="1:8" x14ac:dyDescent="0.25">
      <c r="A30" s="216"/>
      <c r="B30" s="254" t="s">
        <v>584</v>
      </c>
      <c r="C30" s="256">
        <v>6668420583</v>
      </c>
      <c r="D30" s="261">
        <v>86.478010559137147</v>
      </c>
      <c r="E30" s="256">
        <v>5387445709</v>
      </c>
      <c r="F30" s="261">
        <v>84.650145101772551</v>
      </c>
      <c r="G30" s="265">
        <v>-19.20956931339374</v>
      </c>
    </row>
    <row r="31" spans="1:8" x14ac:dyDescent="0.25">
      <c r="A31" s="216"/>
      <c r="B31" s="186"/>
      <c r="C31" s="255"/>
      <c r="D31" s="263"/>
      <c r="E31" s="255"/>
      <c r="F31" s="263"/>
      <c r="G31" s="262"/>
    </row>
    <row r="32" spans="1:8" x14ac:dyDescent="0.25">
      <c r="A32" s="216">
        <v>11</v>
      </c>
      <c r="B32" s="183" t="s">
        <v>585</v>
      </c>
      <c r="C32" s="255">
        <v>93321915</v>
      </c>
      <c r="D32" s="263">
        <v>1.2102256374384563</v>
      </c>
      <c r="E32" s="255">
        <v>87205643</v>
      </c>
      <c r="F32" s="263">
        <v>1.3702171181625871</v>
      </c>
      <c r="G32" s="262">
        <v>-6.5539503770362995</v>
      </c>
      <c r="H32" s="473"/>
    </row>
    <row r="33" spans="1:8" x14ac:dyDescent="0.25">
      <c r="A33" s="216">
        <v>12</v>
      </c>
      <c r="B33" s="186" t="s">
        <v>360</v>
      </c>
      <c r="C33" s="255">
        <v>65311752</v>
      </c>
      <c r="D33" s="263">
        <v>0.84698172660111382</v>
      </c>
      <c r="E33" s="255">
        <v>80726385</v>
      </c>
      <c r="F33" s="263">
        <v>1.2684118918128209</v>
      </c>
      <c r="G33" s="262">
        <v>23.60162226240692</v>
      </c>
      <c r="H33" s="473"/>
    </row>
    <row r="34" spans="1:8" ht="15.6" x14ac:dyDescent="0.25">
      <c r="A34" s="216">
        <v>13</v>
      </c>
      <c r="B34" s="183" t="s">
        <v>586</v>
      </c>
      <c r="C34" s="255">
        <v>91784492</v>
      </c>
      <c r="D34" s="263">
        <v>1.1902878904452927</v>
      </c>
      <c r="E34" s="255">
        <v>76576249</v>
      </c>
      <c r="F34" s="263">
        <v>1.2032029535574971</v>
      </c>
      <c r="G34" s="262">
        <v>-16.569512636186946</v>
      </c>
      <c r="H34" s="473"/>
    </row>
    <row r="35" spans="1:8" x14ac:dyDescent="0.25">
      <c r="A35" s="216">
        <v>14</v>
      </c>
      <c r="B35" s="186" t="s">
        <v>361</v>
      </c>
      <c r="C35" s="255">
        <v>54200850</v>
      </c>
      <c r="D35" s="263">
        <v>0.70289232964150128</v>
      </c>
      <c r="E35" s="255">
        <v>58751442</v>
      </c>
      <c r="F35" s="263">
        <v>0.92313098987340036</v>
      </c>
      <c r="G35" s="262">
        <v>8.3957945308975823</v>
      </c>
      <c r="H35" s="473"/>
    </row>
    <row r="36" spans="1:8" x14ac:dyDescent="0.25">
      <c r="A36" s="216">
        <v>15</v>
      </c>
      <c r="B36" s="186" t="s">
        <v>362</v>
      </c>
      <c r="C36" s="255">
        <v>45893210</v>
      </c>
      <c r="D36" s="263">
        <v>0.59515644665400347</v>
      </c>
      <c r="E36" s="255">
        <v>53854596</v>
      </c>
      <c r="F36" s="263">
        <v>0.84618938399353794</v>
      </c>
      <c r="G36" s="262">
        <v>17.347633778504481</v>
      </c>
      <c r="H36" s="473"/>
    </row>
    <row r="37" spans="1:8" x14ac:dyDescent="0.25">
      <c r="A37" s="216">
        <v>16</v>
      </c>
      <c r="B37" s="183" t="s">
        <v>587</v>
      </c>
      <c r="C37" s="255">
        <v>65123623</v>
      </c>
      <c r="D37" s="263">
        <v>0.84454201521129013</v>
      </c>
      <c r="E37" s="255">
        <v>51931105</v>
      </c>
      <c r="F37" s="263">
        <v>0.81596656578862348</v>
      </c>
      <c r="G37" s="262">
        <v>-20.257653662788389</v>
      </c>
      <c r="H37" s="473"/>
    </row>
    <row r="38" spans="1:8" x14ac:dyDescent="0.25">
      <c r="A38" s="216">
        <v>17</v>
      </c>
      <c r="B38" s="186" t="s">
        <v>363</v>
      </c>
      <c r="C38" s="255">
        <v>56672409</v>
      </c>
      <c r="D38" s="263">
        <v>0.73494422298554329</v>
      </c>
      <c r="E38" s="255">
        <v>50147250</v>
      </c>
      <c r="F38" s="263">
        <v>0.78793777575585089</v>
      </c>
      <c r="G38" s="262">
        <v>-11.51381971428107</v>
      </c>
      <c r="H38" s="473"/>
    </row>
    <row r="39" spans="1:8" x14ac:dyDescent="0.25">
      <c r="A39" s="216">
        <v>18</v>
      </c>
      <c r="B39" s="186" t="s">
        <v>364</v>
      </c>
      <c r="C39" s="255">
        <v>33156005</v>
      </c>
      <c r="D39" s="263">
        <v>0.42997668110472925</v>
      </c>
      <c r="E39" s="255">
        <v>33839052</v>
      </c>
      <c r="F39" s="263">
        <v>0.53169550407183996</v>
      </c>
      <c r="G39" s="262">
        <v>2.0601004252472466</v>
      </c>
      <c r="H39" s="473"/>
    </row>
    <row r="40" spans="1:8" x14ac:dyDescent="0.25">
      <c r="A40" s="216">
        <v>19</v>
      </c>
      <c r="B40" s="183" t="s">
        <v>365</v>
      </c>
      <c r="C40" s="255">
        <v>34329271</v>
      </c>
      <c r="D40" s="263">
        <v>0.44519193459298945</v>
      </c>
      <c r="E40" s="255">
        <v>32414941</v>
      </c>
      <c r="F40" s="263">
        <v>0.50931918525536568</v>
      </c>
      <c r="G40" s="262">
        <v>-5.5763782458415729</v>
      </c>
      <c r="H40" s="473"/>
    </row>
    <row r="41" spans="1:8" ht="13.5" customHeight="1" x14ac:dyDescent="0.25">
      <c r="A41" s="216">
        <v>20</v>
      </c>
      <c r="B41" s="173" t="s">
        <v>588</v>
      </c>
      <c r="C41" s="255">
        <v>27689787</v>
      </c>
      <c r="D41" s="263">
        <v>0.3590891820277165</v>
      </c>
      <c r="E41" s="255">
        <v>30754880</v>
      </c>
      <c r="F41" s="263">
        <v>0.48323550625085332</v>
      </c>
      <c r="G41" s="262">
        <v>11.069398980931133</v>
      </c>
      <c r="H41" s="473"/>
    </row>
    <row r="42" spans="1:8" ht="15.6" x14ac:dyDescent="0.25">
      <c r="A42" s="216">
        <v>21</v>
      </c>
      <c r="B42" s="183" t="s">
        <v>589</v>
      </c>
      <c r="C42" s="255">
        <v>25631311</v>
      </c>
      <c r="D42" s="263">
        <v>0.33239426873482314</v>
      </c>
      <c r="E42" s="255">
        <v>26956177</v>
      </c>
      <c r="F42" s="263">
        <v>0.42354845277180753</v>
      </c>
      <c r="G42" s="262">
        <v>5.1689357598602825</v>
      </c>
      <c r="H42" s="473"/>
    </row>
    <row r="43" spans="1:8" ht="26.4" x14ac:dyDescent="0.25">
      <c r="A43" s="216">
        <v>22</v>
      </c>
      <c r="B43" s="186" t="s">
        <v>366</v>
      </c>
      <c r="C43" s="255">
        <v>22102209</v>
      </c>
      <c r="D43" s="263">
        <v>0.28662785130184043</v>
      </c>
      <c r="E43" s="255">
        <v>25013425</v>
      </c>
      <c r="F43" s="263">
        <v>0.39302299644618188</v>
      </c>
      <c r="G43" s="262">
        <v>13.171606512272138</v>
      </c>
      <c r="H43" s="473"/>
    </row>
    <row r="44" spans="1:8" x14ac:dyDescent="0.25">
      <c r="A44" s="216">
        <v>23</v>
      </c>
      <c r="B44" s="186" t="s">
        <v>438</v>
      </c>
      <c r="C44" s="255">
        <v>15143253</v>
      </c>
      <c r="D44" s="263">
        <v>0.19638209326091108</v>
      </c>
      <c r="E44" s="255">
        <v>24543592</v>
      </c>
      <c r="F44" s="263">
        <v>0.38564075377092655</v>
      </c>
      <c r="G44" s="262">
        <v>62.076087614728493</v>
      </c>
      <c r="H44" s="473"/>
    </row>
    <row r="45" spans="1:8" x14ac:dyDescent="0.25">
      <c r="A45" s="216">
        <v>24</v>
      </c>
      <c r="B45" s="186" t="s">
        <v>367</v>
      </c>
      <c r="C45" s="255">
        <v>22101749</v>
      </c>
      <c r="D45" s="263">
        <v>0.28662188588853721</v>
      </c>
      <c r="E45" s="255">
        <v>22778148</v>
      </c>
      <c r="F45" s="263">
        <v>0.35790124624894848</v>
      </c>
      <c r="G45" s="262">
        <v>3.060386759437006</v>
      </c>
      <c r="H45" s="473"/>
    </row>
    <row r="46" spans="1:8" x14ac:dyDescent="0.25">
      <c r="A46" s="216">
        <v>25</v>
      </c>
      <c r="B46" s="186" t="s">
        <v>368</v>
      </c>
      <c r="C46" s="255">
        <v>30148899</v>
      </c>
      <c r="D46" s="263">
        <v>0.39097965906874754</v>
      </c>
      <c r="E46" s="255">
        <v>21720806</v>
      </c>
      <c r="F46" s="263">
        <v>0.34128777883661299</v>
      </c>
      <c r="G46" s="262">
        <v>-27.954894803952879</v>
      </c>
      <c r="H46" s="473"/>
    </row>
    <row r="47" spans="1:8" x14ac:dyDescent="0.25">
      <c r="A47" s="216">
        <v>26</v>
      </c>
      <c r="B47" s="186" t="s">
        <v>369</v>
      </c>
      <c r="C47" s="255">
        <v>24053880</v>
      </c>
      <c r="D47" s="263">
        <v>0.31193768640375774</v>
      </c>
      <c r="E47" s="255">
        <v>21253211</v>
      </c>
      <c r="F47" s="263">
        <v>0.33394070069664405</v>
      </c>
      <c r="G47" s="262">
        <v>-11.643314924660809</v>
      </c>
      <c r="H47" s="473"/>
    </row>
    <row r="48" spans="1:8" x14ac:dyDescent="0.25">
      <c r="A48" s="216">
        <v>27</v>
      </c>
      <c r="B48" s="186" t="s">
        <v>396</v>
      </c>
      <c r="C48" s="255">
        <v>21365713</v>
      </c>
      <c r="D48" s="263">
        <v>0.27707675774497464</v>
      </c>
      <c r="E48" s="255">
        <v>20559599</v>
      </c>
      <c r="F48" s="263">
        <v>0.32304233445487474</v>
      </c>
      <c r="G48" s="262">
        <v>-3.772932829342035</v>
      </c>
      <c r="H48" s="473"/>
    </row>
    <row r="49" spans="1:8" x14ac:dyDescent="0.25">
      <c r="A49" s="216">
        <v>28</v>
      </c>
      <c r="B49" s="186" t="s">
        <v>370</v>
      </c>
      <c r="C49" s="255">
        <v>15841690</v>
      </c>
      <c r="D49" s="263">
        <v>0.20543962667667529</v>
      </c>
      <c r="E49" s="255">
        <v>16578957</v>
      </c>
      <c r="F49" s="263">
        <v>0.26049656766685902</v>
      </c>
      <c r="G49" s="262">
        <v>4.6539668431840209</v>
      </c>
      <c r="H49" s="473"/>
    </row>
    <row r="50" spans="1:8" x14ac:dyDescent="0.25">
      <c r="A50" s="216">
        <v>29</v>
      </c>
      <c r="B50" s="186" t="s">
        <v>371</v>
      </c>
      <c r="C50" s="255">
        <v>57058077</v>
      </c>
      <c r="D50" s="263">
        <v>0.73994567737211059</v>
      </c>
      <c r="E50" s="255">
        <v>13965187</v>
      </c>
      <c r="F50" s="263">
        <v>0.21942775292353067</v>
      </c>
      <c r="G50" s="262">
        <v>-75.524609776105848</v>
      </c>
      <c r="H50" s="473"/>
    </row>
    <row r="51" spans="1:8" x14ac:dyDescent="0.25">
      <c r="A51" s="216">
        <v>30</v>
      </c>
      <c r="B51" s="186" t="s">
        <v>590</v>
      </c>
      <c r="C51" s="255">
        <v>23197439</v>
      </c>
      <c r="D51" s="263">
        <v>0.30083111132808099</v>
      </c>
      <c r="E51" s="255">
        <v>13941190</v>
      </c>
      <c r="F51" s="263">
        <v>0.21905070048686043</v>
      </c>
      <c r="G51" s="262">
        <v>-39.902029702502936</v>
      </c>
      <c r="H51" s="473"/>
    </row>
    <row r="52" spans="1:8" x14ac:dyDescent="0.25">
      <c r="A52" s="216">
        <v>31</v>
      </c>
      <c r="B52" s="183" t="s">
        <v>436</v>
      </c>
      <c r="C52" s="255">
        <v>19148801</v>
      </c>
      <c r="D52" s="263">
        <v>0.24832720049097956</v>
      </c>
      <c r="E52" s="255">
        <v>12940827</v>
      </c>
      <c r="F52" s="263">
        <v>0.2033325146009255</v>
      </c>
      <c r="G52" s="262">
        <v>-32.419648624475236</v>
      </c>
      <c r="H52" s="473"/>
    </row>
    <row r="53" spans="1:8" x14ac:dyDescent="0.25">
      <c r="A53" s="216">
        <v>32</v>
      </c>
      <c r="B53" s="186" t="s">
        <v>372</v>
      </c>
      <c r="C53" s="255">
        <v>10784307</v>
      </c>
      <c r="D53" s="263">
        <v>0.13985401835578501</v>
      </c>
      <c r="E53" s="255">
        <v>12666861</v>
      </c>
      <c r="F53" s="263">
        <v>0.199027828687486</v>
      </c>
      <c r="G53" s="262">
        <v>17.45642070464055</v>
      </c>
      <c r="H53" s="473"/>
    </row>
    <row r="54" spans="1:8" x14ac:dyDescent="0.25">
      <c r="A54" s="216">
        <v>33</v>
      </c>
      <c r="B54" s="186" t="s">
        <v>373</v>
      </c>
      <c r="C54" s="255">
        <v>12438121</v>
      </c>
      <c r="D54" s="263">
        <v>0.16130115756584776</v>
      </c>
      <c r="E54" s="255">
        <v>10086252</v>
      </c>
      <c r="F54" s="263">
        <v>0.15848005556821165</v>
      </c>
      <c r="G54" s="262">
        <v>-18.908555399967565</v>
      </c>
      <c r="H54" s="473"/>
    </row>
    <row r="55" spans="1:8" x14ac:dyDescent="0.25">
      <c r="A55" s="216">
        <v>34</v>
      </c>
      <c r="B55" s="186" t="s">
        <v>374</v>
      </c>
      <c r="C55" s="255">
        <v>3124144</v>
      </c>
      <c r="D55" s="263">
        <v>4.05148047363744E-2</v>
      </c>
      <c r="E55" s="255">
        <v>7565436</v>
      </c>
      <c r="F55" s="263">
        <v>0.11887177890040314</v>
      </c>
      <c r="G55" s="262">
        <v>142.16028454514262</v>
      </c>
      <c r="H55" s="473"/>
    </row>
    <row r="56" spans="1:8" x14ac:dyDescent="0.25">
      <c r="A56" s="216">
        <v>35</v>
      </c>
      <c r="B56" s="186" t="s">
        <v>375</v>
      </c>
      <c r="C56" s="255">
        <v>4757039</v>
      </c>
      <c r="D56" s="263">
        <v>6.1690660292328947E-2</v>
      </c>
      <c r="E56" s="255">
        <v>7167751</v>
      </c>
      <c r="F56" s="263">
        <v>0.11262316039487262</v>
      </c>
      <c r="G56" s="262">
        <v>50.67673399356196</v>
      </c>
      <c r="H56" s="473"/>
    </row>
    <row r="57" spans="1:8" x14ac:dyDescent="0.25">
      <c r="A57" s="216">
        <v>36</v>
      </c>
      <c r="B57" s="186" t="s">
        <v>376</v>
      </c>
      <c r="C57" s="255">
        <v>11340851</v>
      </c>
      <c r="D57" s="263">
        <v>0.14707144222843646</v>
      </c>
      <c r="E57" s="255">
        <v>7080777</v>
      </c>
      <c r="F57" s="263">
        <v>0.111256582963237</v>
      </c>
      <c r="G57" s="262">
        <v>-37.563971169359334</v>
      </c>
      <c r="H57" s="473"/>
    </row>
    <row r="58" spans="1:8" x14ac:dyDescent="0.25">
      <c r="A58" s="216">
        <v>37</v>
      </c>
      <c r="B58" s="186" t="s">
        <v>377</v>
      </c>
      <c r="C58" s="255">
        <v>582850</v>
      </c>
      <c r="D58" s="263">
        <v>7.5585677038561023E-3</v>
      </c>
      <c r="E58" s="255">
        <v>6431214</v>
      </c>
      <c r="F58" s="263">
        <v>0.1010503358523127</v>
      </c>
      <c r="G58" s="286" t="s">
        <v>440</v>
      </c>
      <c r="H58" s="473"/>
    </row>
    <row r="59" spans="1:8" x14ac:dyDescent="0.25">
      <c r="A59" s="216">
        <v>38</v>
      </c>
      <c r="B59" s="186" t="s">
        <v>378</v>
      </c>
      <c r="C59" s="255">
        <v>8182420</v>
      </c>
      <c r="D59" s="263">
        <v>0.10611199374004675</v>
      </c>
      <c r="E59" s="255">
        <v>6120617</v>
      </c>
      <c r="F59" s="263">
        <v>9.6170086001394858E-2</v>
      </c>
      <c r="G59" s="262">
        <v>-25.19796099442463</v>
      </c>
      <c r="H59" s="473"/>
    </row>
    <row r="60" spans="1:8" x14ac:dyDescent="0.25">
      <c r="A60" s="216">
        <v>39</v>
      </c>
      <c r="B60" s="186" t="s">
        <v>379</v>
      </c>
      <c r="C60" s="255">
        <v>3747154</v>
      </c>
      <c r="D60" s="263">
        <v>4.8594178958179995E-2</v>
      </c>
      <c r="E60" s="255">
        <v>5663756</v>
      </c>
      <c r="F60" s="263">
        <v>8.8991665645949777E-2</v>
      </c>
      <c r="G60" s="262">
        <v>51.148204744187197</v>
      </c>
      <c r="H60" s="473"/>
    </row>
    <row r="61" spans="1:8" x14ac:dyDescent="0.25">
      <c r="A61" s="216">
        <v>40</v>
      </c>
      <c r="B61" s="186" t="s">
        <v>380</v>
      </c>
      <c r="C61" s="255">
        <v>4300984</v>
      </c>
      <c r="D61" s="263">
        <v>5.5776406892342513E-2</v>
      </c>
      <c r="E61" s="255">
        <v>4892785</v>
      </c>
      <c r="F61" s="263">
        <v>7.6877797489425456E-2</v>
      </c>
      <c r="G61" s="262">
        <v>13.759665230096175</v>
      </c>
      <c r="H61" s="473"/>
    </row>
    <row r="62" spans="1:8" x14ac:dyDescent="0.25">
      <c r="A62" s="216">
        <v>41</v>
      </c>
      <c r="B62" s="186" t="s">
        <v>381</v>
      </c>
      <c r="C62" s="255">
        <v>8671050</v>
      </c>
      <c r="D62" s="263">
        <v>0.11244868917992873</v>
      </c>
      <c r="E62" s="255">
        <v>3776115</v>
      </c>
      <c r="F62" s="263">
        <v>5.9332139929872622E-2</v>
      </c>
      <c r="G62" s="262">
        <v>-56.451467815316491</v>
      </c>
      <c r="H62" s="473"/>
    </row>
    <row r="63" spans="1:8" x14ac:dyDescent="0.25">
      <c r="A63" s="216">
        <v>42</v>
      </c>
      <c r="B63" s="186" t="s">
        <v>382</v>
      </c>
      <c r="C63" s="255">
        <v>4937051</v>
      </c>
      <c r="D63" s="263">
        <v>6.4025108073930637E-2</v>
      </c>
      <c r="E63" s="255">
        <v>3708847</v>
      </c>
      <c r="F63" s="263">
        <v>5.82751926735516E-2</v>
      </c>
      <c r="G63" s="262">
        <v>-24.877279979485735</v>
      </c>
      <c r="H63" s="473"/>
    </row>
    <row r="64" spans="1:8" x14ac:dyDescent="0.25">
      <c r="A64" s="216">
        <v>43</v>
      </c>
      <c r="B64" s="186" t="s">
        <v>383</v>
      </c>
      <c r="C64" s="255">
        <v>5565817</v>
      </c>
      <c r="D64" s="263">
        <v>7.217912777176505E-2</v>
      </c>
      <c r="E64" s="255">
        <v>3235800</v>
      </c>
      <c r="F64" s="263">
        <v>5.0842450080329074E-2</v>
      </c>
      <c r="G64" s="262">
        <v>-41.862982559433767</v>
      </c>
      <c r="H64" s="473"/>
    </row>
    <row r="65" spans="1:10" x14ac:dyDescent="0.25">
      <c r="A65" s="216">
        <v>44</v>
      </c>
      <c r="B65" s="186" t="s">
        <v>384</v>
      </c>
      <c r="C65" s="255">
        <v>3596030</v>
      </c>
      <c r="D65" s="263">
        <v>4.6634359132019659E-2</v>
      </c>
      <c r="E65" s="255">
        <v>3164385</v>
      </c>
      <c r="F65" s="263">
        <v>4.9720343160097075E-2</v>
      </c>
      <c r="G65" s="262">
        <v>-12.003375945139505</v>
      </c>
      <c r="H65" s="473"/>
    </row>
    <row r="66" spans="1:10" x14ac:dyDescent="0.25">
      <c r="A66" s="216">
        <v>45</v>
      </c>
      <c r="B66" s="186" t="s">
        <v>385</v>
      </c>
      <c r="C66" s="255">
        <v>2236048</v>
      </c>
      <c r="D66" s="263">
        <v>2.8997718447408474E-2</v>
      </c>
      <c r="E66" s="255">
        <v>2510510</v>
      </c>
      <c r="F66" s="263">
        <v>3.9446343825689768E-2</v>
      </c>
      <c r="G66" s="262">
        <v>12.274423447081627</v>
      </c>
      <c r="H66" s="473"/>
    </row>
    <row r="67" spans="1:10" x14ac:dyDescent="0.25">
      <c r="A67" s="216">
        <v>46</v>
      </c>
      <c r="B67" s="186" t="s">
        <v>386</v>
      </c>
      <c r="C67" s="255">
        <v>1731252</v>
      </c>
      <c r="D67" s="263">
        <v>2.2451377634788171E-2</v>
      </c>
      <c r="E67" s="255">
        <v>1941902</v>
      </c>
      <c r="F67" s="263">
        <v>3.0512100715709003E-2</v>
      </c>
      <c r="G67" s="262">
        <v>12.167494968958881</v>
      </c>
      <c r="H67" s="473"/>
    </row>
    <row r="68" spans="1:10" x14ac:dyDescent="0.25">
      <c r="A68" s="216">
        <v>47</v>
      </c>
      <c r="B68" s="186" t="s">
        <v>591</v>
      </c>
      <c r="C68" s="255">
        <v>1786407</v>
      </c>
      <c r="D68" s="263">
        <v>2.3166643658132396E-2</v>
      </c>
      <c r="E68" s="255">
        <v>1743164</v>
      </c>
      <c r="F68" s="263">
        <v>2.7389433417339376E-2</v>
      </c>
      <c r="G68" s="262">
        <v>-2.4206689740915666</v>
      </c>
      <c r="H68" s="473"/>
    </row>
    <row r="69" spans="1:10" x14ac:dyDescent="0.25">
      <c r="A69" s="216">
        <v>48</v>
      </c>
      <c r="B69" s="186" t="s">
        <v>387</v>
      </c>
      <c r="C69" s="255">
        <v>1722112</v>
      </c>
      <c r="D69" s="263">
        <v>2.2332847466111416E-2</v>
      </c>
      <c r="E69" s="255">
        <v>889600</v>
      </c>
      <c r="F69" s="263">
        <v>1.3977824213938051E-2</v>
      </c>
      <c r="G69" s="262">
        <v>-48.342500371636689</v>
      </c>
      <c r="H69" s="473"/>
    </row>
    <row r="70" spans="1:10" x14ac:dyDescent="0.25">
      <c r="A70" s="216">
        <v>49</v>
      </c>
      <c r="B70" s="186" t="s">
        <v>388</v>
      </c>
      <c r="C70" s="255">
        <v>2088802</v>
      </c>
      <c r="D70" s="263">
        <v>2.708818964905213E-2</v>
      </c>
      <c r="E70" s="255">
        <v>837900</v>
      </c>
      <c r="F70" s="263">
        <v>1.3165488881360942E-2</v>
      </c>
      <c r="G70" s="262">
        <v>-59.886097389795687</v>
      </c>
      <c r="H70" s="473"/>
    </row>
    <row r="71" spans="1:10" x14ac:dyDescent="0.25">
      <c r="A71" s="216">
        <v>50</v>
      </c>
      <c r="B71" s="186" t="s">
        <v>389</v>
      </c>
      <c r="C71" s="258">
        <v>107827654</v>
      </c>
      <c r="D71" s="263">
        <v>1.3983402644024538</v>
      </c>
      <c r="E71" s="258">
        <v>110984731</v>
      </c>
      <c r="F71" s="263">
        <v>1.7438456163997313</v>
      </c>
      <c r="G71" s="263">
        <v>2.9278917632762358</v>
      </c>
      <c r="H71" s="473"/>
    </row>
    <row r="72" spans="1:10" x14ac:dyDescent="0.25">
      <c r="A72" s="222"/>
      <c r="B72" s="223"/>
      <c r="C72" s="228"/>
      <c r="D72" s="229"/>
      <c r="E72" s="228"/>
      <c r="F72" s="229"/>
      <c r="G72" s="230"/>
    </row>
    <row r="73" spans="1:10" x14ac:dyDescent="0.25">
      <c r="A73" s="216"/>
      <c r="B73" s="186"/>
      <c r="C73" s="231"/>
      <c r="D73" s="217"/>
      <c r="E73" s="231"/>
      <c r="F73" s="217"/>
      <c r="G73" s="232"/>
    </row>
    <row r="74" spans="1:10" s="272" customFormat="1" ht="12.75" customHeight="1" x14ac:dyDescent="0.25">
      <c r="A74" s="267" t="s">
        <v>592</v>
      </c>
      <c r="B74" s="206"/>
      <c r="C74" s="195"/>
      <c r="D74" s="268"/>
      <c r="E74" s="269"/>
      <c r="F74" s="268"/>
      <c r="G74" s="270"/>
      <c r="H74" s="271"/>
    </row>
    <row r="75" spans="1:10" s="272" customFormat="1" ht="12.75" customHeight="1" x14ac:dyDescent="0.25">
      <c r="A75" s="267" t="s">
        <v>597</v>
      </c>
      <c r="B75" s="193"/>
      <c r="C75" s="195"/>
      <c r="D75" s="268"/>
      <c r="E75" s="269"/>
      <c r="F75" s="268"/>
      <c r="G75" s="270"/>
      <c r="H75" s="271"/>
    </row>
    <row r="76" spans="1:10" s="272" customFormat="1" ht="12.75" customHeight="1" x14ac:dyDescent="0.25">
      <c r="A76" s="267" t="s">
        <v>598</v>
      </c>
      <c r="B76" s="206"/>
      <c r="C76" s="195"/>
      <c r="D76" s="268"/>
      <c r="E76" s="269"/>
      <c r="F76" s="268"/>
      <c r="G76" s="270"/>
      <c r="H76" s="271"/>
    </row>
    <row r="77" spans="1:10" s="272" customFormat="1" ht="12.75" customHeight="1" x14ac:dyDescent="0.25">
      <c r="A77" s="273" t="s">
        <v>599</v>
      </c>
      <c r="B77" s="193"/>
      <c r="C77" s="195"/>
      <c r="D77" s="268"/>
      <c r="E77" s="269"/>
      <c r="F77" s="268"/>
      <c r="G77" s="270"/>
      <c r="H77" s="271"/>
    </row>
    <row r="78" spans="1:10" s="272" customFormat="1" ht="12.75" customHeight="1" x14ac:dyDescent="0.25">
      <c r="A78" s="273" t="s">
        <v>593</v>
      </c>
      <c r="B78" s="193"/>
      <c r="C78" s="195"/>
      <c r="D78" s="268"/>
      <c r="E78" s="269"/>
      <c r="F78" s="268"/>
      <c r="G78" s="270"/>
      <c r="H78" s="271"/>
    </row>
    <row r="79" spans="1:10" s="115" customFormat="1" ht="11.4" x14ac:dyDescent="0.2">
      <c r="A79" s="245" t="s">
        <v>601</v>
      </c>
      <c r="B79" s="191"/>
      <c r="D79" s="282"/>
      <c r="F79" s="282"/>
      <c r="G79" s="283"/>
      <c r="H79" s="282"/>
      <c r="I79" s="284"/>
      <c r="J79" s="285"/>
    </row>
    <row r="80" spans="1:10" s="272" customFormat="1" ht="12.75" customHeight="1" x14ac:dyDescent="0.25">
      <c r="A80" s="244" t="s">
        <v>594</v>
      </c>
      <c r="B80" s="115"/>
      <c r="C80" s="195"/>
      <c r="D80" s="268"/>
      <c r="E80" s="269"/>
      <c r="F80" s="268"/>
      <c r="G80" s="270"/>
      <c r="H80" s="271"/>
    </row>
    <row r="81" spans="1:8" s="278" customFormat="1" ht="11.4" x14ac:dyDescent="0.2">
      <c r="A81" s="274" t="s">
        <v>595</v>
      </c>
      <c r="B81" s="275"/>
      <c r="C81" s="276"/>
      <c r="D81" s="277"/>
      <c r="E81" s="277"/>
      <c r="F81" s="277"/>
      <c r="G81" s="277"/>
    </row>
    <row r="82" spans="1:8" s="272" customFormat="1" ht="12.75" customHeight="1" x14ac:dyDescent="0.25">
      <c r="A82" s="267" t="s">
        <v>332</v>
      </c>
      <c r="B82" s="193"/>
      <c r="C82" s="195"/>
      <c r="D82" s="268"/>
      <c r="E82" s="269"/>
      <c r="F82" s="268"/>
      <c r="G82" s="270"/>
      <c r="H82" s="271"/>
    </row>
    <row r="83" spans="1:8" s="271" customFormat="1" ht="12" customHeight="1" x14ac:dyDescent="0.2">
      <c r="A83" s="267" t="s">
        <v>596</v>
      </c>
      <c r="B83" s="193"/>
      <c r="C83" s="194"/>
      <c r="D83" s="279"/>
      <c r="E83" s="280"/>
      <c r="F83" s="279"/>
      <c r="G83" s="281"/>
    </row>
    <row r="84" spans="1:8" s="272" customFormat="1" ht="12.75" customHeight="1" x14ac:dyDescent="0.25">
      <c r="A84" s="245" t="s">
        <v>333</v>
      </c>
      <c r="B84" s="113"/>
      <c r="C84" s="195"/>
      <c r="D84" s="268"/>
      <c r="E84" s="269"/>
      <c r="F84" s="268"/>
      <c r="G84" s="270"/>
      <c r="H84" s="271"/>
    </row>
    <row r="85" spans="1:8" s="154" customFormat="1" ht="12.75" customHeight="1" x14ac:dyDescent="0.25">
      <c r="A85" s="26"/>
      <c r="B85" s="39"/>
      <c r="C85" s="221"/>
      <c r="E85" s="221"/>
      <c r="G85" s="185"/>
    </row>
    <row r="86" spans="1:8" s="154" customFormat="1" ht="12.75" customHeight="1" x14ac:dyDescent="0.25">
      <c r="A86" s="26"/>
      <c r="B86" s="39"/>
      <c r="C86" s="221"/>
      <c r="E86" s="221"/>
      <c r="G86" s="185"/>
    </row>
    <row r="87" spans="1:8" s="154" customFormat="1" ht="12.75" customHeight="1" x14ac:dyDescent="0.25">
      <c r="A87" s="26"/>
      <c r="B87" s="39"/>
      <c r="C87" s="221"/>
      <c r="E87" s="221"/>
      <c r="G87" s="185"/>
    </row>
    <row r="88" spans="1:8" ht="12.75" customHeight="1" x14ac:dyDescent="0.25">
      <c r="B88" s="39"/>
    </row>
    <row r="89" spans="1:8" ht="12.75" customHeight="1" x14ac:dyDescent="0.25">
      <c r="B89" s="39"/>
    </row>
    <row r="90" spans="1:8" ht="12.75" customHeight="1" x14ac:dyDescent="0.25">
      <c r="B90" s="39"/>
    </row>
    <row r="91" spans="1:8" ht="12.75" customHeight="1" x14ac:dyDescent="0.25">
      <c r="B91" s="39"/>
    </row>
    <row r="92" spans="1:8" ht="12.75" customHeight="1" x14ac:dyDescent="0.25">
      <c r="B92" s="39"/>
    </row>
    <row r="93" spans="1:8" ht="12.75" customHeight="1" x14ac:dyDescent="0.25">
      <c r="B93" s="39"/>
    </row>
    <row r="94" spans="1:8" ht="12.75" customHeight="1" x14ac:dyDescent="0.25">
      <c r="B94" s="39"/>
    </row>
    <row r="95" spans="1:8" ht="12.75" customHeight="1" x14ac:dyDescent="0.25">
      <c r="B95" s="39"/>
    </row>
    <row r="96" spans="1:8" ht="12.75" customHeight="1" x14ac:dyDescent="0.25">
      <c r="B96" s="39"/>
    </row>
    <row r="97" spans="1:10" ht="12.75" customHeight="1" x14ac:dyDescent="0.25">
      <c r="B97" s="39"/>
    </row>
    <row r="98" spans="1:10" ht="12.75" customHeight="1" x14ac:dyDescent="0.25">
      <c r="B98" s="39"/>
    </row>
    <row r="99" spans="1:10" ht="12.75" customHeight="1" x14ac:dyDescent="0.25">
      <c r="B99" s="39"/>
    </row>
    <row r="100" spans="1:10" x14ac:dyDescent="0.25">
      <c r="B100" s="39"/>
    </row>
    <row r="101" spans="1:10" x14ac:dyDescent="0.25">
      <c r="B101" s="233"/>
    </row>
    <row r="102" spans="1:10" s="155" customFormat="1" x14ac:dyDescent="0.25">
      <c r="A102" s="26"/>
      <c r="B102" s="233"/>
      <c r="D102" s="29"/>
      <c r="F102" s="29"/>
      <c r="G102" s="162"/>
      <c r="H102" s="29"/>
      <c r="I102" s="29"/>
      <c r="J102" s="29"/>
    </row>
    <row r="103" spans="1:10" s="155" customFormat="1" x14ac:dyDescent="0.25">
      <c r="A103" s="26"/>
      <c r="B103" s="233"/>
      <c r="D103" s="29"/>
      <c r="F103" s="29"/>
      <c r="G103" s="162"/>
      <c r="H103" s="29"/>
      <c r="I103" s="29"/>
      <c r="J103" s="29"/>
    </row>
    <row r="104" spans="1:10" s="155" customFormat="1" x14ac:dyDescent="0.25">
      <c r="A104" s="26"/>
      <c r="B104" s="233"/>
      <c r="D104" s="29"/>
      <c r="F104" s="29"/>
      <c r="G104" s="162"/>
      <c r="H104" s="29"/>
      <c r="I104" s="29"/>
      <c r="J104" s="29"/>
    </row>
    <row r="105" spans="1:10" s="155" customFormat="1" x14ac:dyDescent="0.25">
      <c r="A105" s="26"/>
      <c r="B105" s="233"/>
      <c r="D105" s="29"/>
      <c r="F105" s="29"/>
      <c r="G105" s="162"/>
      <c r="H105" s="29"/>
      <c r="I105" s="29"/>
      <c r="J105" s="29"/>
    </row>
    <row r="106" spans="1:10" s="155" customFormat="1" x14ac:dyDescent="0.25">
      <c r="A106" s="26"/>
      <c r="B106" s="233"/>
      <c r="D106" s="29"/>
      <c r="F106" s="29"/>
      <c r="G106" s="162"/>
      <c r="H106" s="29"/>
      <c r="I106" s="29"/>
      <c r="J106" s="29"/>
    </row>
    <row r="107" spans="1:10" s="155" customFormat="1" x14ac:dyDescent="0.25">
      <c r="A107" s="26"/>
      <c r="B107" s="233"/>
      <c r="D107" s="29"/>
      <c r="F107" s="29"/>
      <c r="G107" s="162"/>
      <c r="H107" s="29"/>
      <c r="I107" s="29"/>
      <c r="J107" s="29"/>
    </row>
    <row r="108" spans="1:10" s="155" customFormat="1" x14ac:dyDescent="0.25">
      <c r="A108" s="26"/>
      <c r="B108" s="233"/>
      <c r="D108" s="29"/>
      <c r="F108" s="29"/>
      <c r="G108" s="162"/>
      <c r="H108" s="29"/>
      <c r="I108" s="29"/>
      <c r="J108" s="29"/>
    </row>
    <row r="109" spans="1:10" s="155" customFormat="1" x14ac:dyDescent="0.25">
      <c r="A109" s="26"/>
      <c r="B109" s="233"/>
      <c r="D109" s="29"/>
      <c r="F109" s="29"/>
      <c r="G109" s="162"/>
      <c r="H109" s="29"/>
      <c r="I109" s="29"/>
      <c r="J109" s="29"/>
    </row>
    <row r="110" spans="1:10" s="155" customFormat="1" x14ac:dyDescent="0.25">
      <c r="A110" s="26"/>
      <c r="B110" s="233"/>
      <c r="D110" s="29"/>
      <c r="F110" s="29"/>
      <c r="G110" s="162"/>
      <c r="H110" s="29"/>
      <c r="I110" s="29"/>
      <c r="J110" s="29"/>
    </row>
    <row r="111" spans="1:10" s="155" customFormat="1" x14ac:dyDescent="0.25">
      <c r="A111" s="26"/>
      <c r="B111" s="233"/>
      <c r="D111" s="29"/>
      <c r="F111" s="29"/>
      <c r="G111" s="162"/>
      <c r="H111" s="29"/>
      <c r="I111" s="29"/>
      <c r="J111" s="29"/>
    </row>
    <row r="112" spans="1:10" s="155" customFormat="1" x14ac:dyDescent="0.25">
      <c r="A112" s="26"/>
      <c r="B112" s="233"/>
      <c r="D112" s="29"/>
      <c r="F112" s="29"/>
      <c r="G112" s="162"/>
      <c r="H112" s="29"/>
      <c r="I112" s="29"/>
      <c r="J112" s="29"/>
    </row>
  </sheetData>
  <mergeCells count="6">
    <mergeCell ref="A1:G1"/>
    <mergeCell ref="A4:B6"/>
    <mergeCell ref="E4:F4"/>
    <mergeCell ref="C4:D4"/>
    <mergeCell ref="G4:G5"/>
    <mergeCell ref="A2:G2"/>
  </mergeCells>
  <printOptions horizontalCentered="1"/>
  <pageMargins left="0.39370078740157483" right="0.39370078740157483" top="0.55118110236220474" bottom="0.55118110236220474" header="0.11811023622047244" footer="0.11811023622047244"/>
  <pageSetup paperSize="9" scale="69" fitToWidth="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2F7FE8-38C2-490F-BA22-247A711BF736}">
  <sheetPr>
    <pageSetUpPr fitToPage="1"/>
  </sheetPr>
  <dimension ref="A1:J105"/>
  <sheetViews>
    <sheetView workbookViewId="0">
      <selection activeCell="B16" sqref="B16"/>
    </sheetView>
  </sheetViews>
  <sheetFormatPr defaultColWidth="9.109375" defaultRowHeight="13.2" x14ac:dyDescent="0.25"/>
  <cols>
    <col min="1" max="1" width="4.5546875" style="26" customWidth="1"/>
    <col min="2" max="2" width="50.33203125" style="27" customWidth="1"/>
    <col min="3" max="4" width="27.109375" style="29" customWidth="1"/>
    <col min="5" max="5" width="19.44140625" style="30" customWidth="1"/>
    <col min="6" max="16384" width="9.109375" style="29"/>
  </cols>
  <sheetData>
    <row r="1" spans="1:5" s="287" customFormat="1" ht="15.6" x14ac:dyDescent="0.25">
      <c r="A1" s="500" t="s">
        <v>603</v>
      </c>
      <c r="B1" s="500"/>
      <c r="C1" s="500"/>
      <c r="D1" s="500"/>
      <c r="E1" s="500"/>
    </row>
    <row r="2" spans="1:5" s="287" customFormat="1" x14ac:dyDescent="0.25">
      <c r="A2" s="478" t="s">
        <v>321</v>
      </c>
      <c r="B2" s="478"/>
      <c r="C2" s="478"/>
      <c r="D2" s="478"/>
      <c r="E2" s="478"/>
    </row>
    <row r="3" spans="1:5" s="287" customFormat="1" x14ac:dyDescent="0.25">
      <c r="A3" s="181"/>
      <c r="B3" s="180"/>
      <c r="C3" s="180"/>
      <c r="D3" s="180"/>
      <c r="E3" s="179"/>
    </row>
    <row r="4" spans="1:5" s="289" customFormat="1" ht="21" customHeight="1" x14ac:dyDescent="0.25">
      <c r="A4" s="502" t="s">
        <v>346</v>
      </c>
      <c r="B4" s="507"/>
      <c r="C4" s="288">
        <v>2022</v>
      </c>
      <c r="D4" s="288">
        <v>2023</v>
      </c>
      <c r="E4" s="508" t="s">
        <v>602</v>
      </c>
    </row>
    <row r="5" spans="1:5" s="290" customFormat="1" ht="24.75" customHeight="1" x14ac:dyDescent="0.25">
      <c r="A5" s="502"/>
      <c r="B5" s="507"/>
      <c r="C5" s="74" t="s">
        <v>604</v>
      </c>
      <c r="D5" s="74" t="s">
        <v>559</v>
      </c>
      <c r="E5" s="509"/>
    </row>
    <row r="6" spans="1:5" s="290" customFormat="1" x14ac:dyDescent="0.25">
      <c r="A6" s="496"/>
      <c r="B6" s="498"/>
      <c r="C6" s="249" t="s">
        <v>1</v>
      </c>
      <c r="D6" s="249" t="s">
        <v>2</v>
      </c>
      <c r="E6" s="251" t="s">
        <v>3</v>
      </c>
    </row>
    <row r="7" spans="1:5" s="141" customFormat="1" x14ac:dyDescent="0.25">
      <c r="A7" s="184"/>
      <c r="B7" s="184"/>
      <c r="C7" s="211"/>
      <c r="D7" s="211"/>
      <c r="E7" s="212"/>
    </row>
    <row r="8" spans="1:5" s="141" customFormat="1" x14ac:dyDescent="0.25">
      <c r="A8" s="154"/>
      <c r="B8" s="141" t="s">
        <v>12</v>
      </c>
      <c r="C8" s="295">
        <v>66078109660</v>
      </c>
      <c r="D8" s="295">
        <v>60907626793</v>
      </c>
      <c r="E8" s="298">
        <v>-7.8248044527973519</v>
      </c>
    </row>
    <row r="9" spans="1:5" x14ac:dyDescent="0.25">
      <c r="A9" s="149"/>
      <c r="C9" s="296"/>
      <c r="D9" s="296"/>
      <c r="E9" s="299"/>
    </row>
    <row r="10" spans="1:5" x14ac:dyDescent="0.25">
      <c r="A10" s="216">
        <v>1</v>
      </c>
      <c r="B10" s="252" t="s">
        <v>347</v>
      </c>
      <c r="C10" s="296">
        <v>37809223743</v>
      </c>
      <c r="D10" s="296">
        <v>34541020658</v>
      </c>
      <c r="E10" s="299">
        <v>-8.6439306641546096</v>
      </c>
    </row>
    <row r="11" spans="1:5" x14ac:dyDescent="0.25">
      <c r="A11" s="188"/>
      <c r="B11" s="252" t="s">
        <v>348</v>
      </c>
      <c r="C11" s="296">
        <v>29238188989</v>
      </c>
      <c r="D11" s="296">
        <v>27636425873</v>
      </c>
      <c r="E11" s="299">
        <v>-5.4783253388320912</v>
      </c>
    </row>
    <row r="12" spans="1:5" x14ac:dyDescent="0.25">
      <c r="A12" s="188"/>
      <c r="B12" s="291" t="s">
        <v>349</v>
      </c>
      <c r="C12" s="296">
        <v>5182297506</v>
      </c>
      <c r="D12" s="296">
        <v>3575596652</v>
      </c>
      <c r="E12" s="299">
        <v>-31.003639836188135</v>
      </c>
    </row>
    <row r="13" spans="1:5" x14ac:dyDescent="0.25">
      <c r="A13" s="188"/>
      <c r="B13" s="291" t="s">
        <v>350</v>
      </c>
      <c r="C13" s="296">
        <v>438311211</v>
      </c>
      <c r="D13" s="296">
        <v>283942346</v>
      </c>
      <c r="E13" s="299">
        <v>-35.219009034199679</v>
      </c>
    </row>
    <row r="14" spans="1:5" x14ac:dyDescent="0.25">
      <c r="A14" s="188"/>
      <c r="B14" s="291" t="s">
        <v>351</v>
      </c>
      <c r="C14" s="296">
        <v>774490313</v>
      </c>
      <c r="D14" s="296">
        <v>816329404</v>
      </c>
      <c r="E14" s="299">
        <v>5.4021451653714969</v>
      </c>
    </row>
    <row r="15" spans="1:5" x14ac:dyDescent="0.25">
      <c r="A15" s="188"/>
      <c r="B15" s="291" t="s">
        <v>352</v>
      </c>
      <c r="C15" s="296">
        <v>790617992</v>
      </c>
      <c r="D15" s="296">
        <v>716492701</v>
      </c>
      <c r="E15" s="299">
        <v>-9.375613981726838</v>
      </c>
    </row>
    <row r="16" spans="1:5" x14ac:dyDescent="0.25">
      <c r="A16" s="188"/>
      <c r="B16" s="291" t="s">
        <v>353</v>
      </c>
      <c r="C16" s="296">
        <v>420037752</v>
      </c>
      <c r="D16" s="296">
        <v>519876755</v>
      </c>
      <c r="E16" s="299">
        <v>23.76905469201731</v>
      </c>
    </row>
    <row r="17" spans="1:5" x14ac:dyDescent="0.25">
      <c r="A17" s="188"/>
      <c r="B17" s="291" t="s">
        <v>354</v>
      </c>
      <c r="C17" s="296">
        <v>706615773</v>
      </c>
      <c r="D17" s="296">
        <v>696685584</v>
      </c>
      <c r="E17" s="299">
        <v>-1.4053166345042833</v>
      </c>
    </row>
    <row r="18" spans="1:5" x14ac:dyDescent="0.25">
      <c r="A18" s="188"/>
      <c r="B18" s="291" t="s">
        <v>355</v>
      </c>
      <c r="C18" s="296">
        <v>174428007</v>
      </c>
      <c r="D18" s="296">
        <v>262380293</v>
      </c>
      <c r="E18" s="299">
        <v>50.423259150120316</v>
      </c>
    </row>
    <row r="19" spans="1:5" x14ac:dyDescent="0.25">
      <c r="A19" s="188"/>
      <c r="B19" s="291" t="s">
        <v>356</v>
      </c>
      <c r="C19" s="296">
        <v>84236200</v>
      </c>
      <c r="D19" s="296">
        <v>33291050</v>
      </c>
      <c r="E19" s="299">
        <v>-60.478927112096706</v>
      </c>
    </row>
    <row r="20" spans="1:5" x14ac:dyDescent="0.25">
      <c r="A20" s="472">
        <v>2</v>
      </c>
      <c r="B20" s="183" t="s">
        <v>357</v>
      </c>
      <c r="C20" s="296">
        <v>3306292949</v>
      </c>
      <c r="D20" s="296">
        <v>2754647562</v>
      </c>
      <c r="E20" s="299">
        <v>-16.68470990045958</v>
      </c>
    </row>
    <row r="21" spans="1:5" x14ac:dyDescent="0.25">
      <c r="A21" s="472">
        <v>3</v>
      </c>
      <c r="B21" s="186" t="s">
        <v>498</v>
      </c>
      <c r="C21" s="296">
        <v>3219221145</v>
      </c>
      <c r="D21" s="296">
        <v>3176339240</v>
      </c>
      <c r="E21" s="299">
        <v>-1.3320583789840912</v>
      </c>
    </row>
    <row r="22" spans="1:5" ht="28.8" x14ac:dyDescent="0.25">
      <c r="A22" s="472">
        <v>4</v>
      </c>
      <c r="B22" s="183" t="s">
        <v>580</v>
      </c>
      <c r="C22" s="296">
        <v>1964802018</v>
      </c>
      <c r="D22" s="296">
        <v>2223079446</v>
      </c>
      <c r="E22" s="299">
        <v>13.145213901139229</v>
      </c>
    </row>
    <row r="23" spans="1:5" x14ac:dyDescent="0.25">
      <c r="A23" s="472">
        <v>5</v>
      </c>
      <c r="B23" s="172" t="s">
        <v>434</v>
      </c>
      <c r="C23" s="296">
        <v>1868873784</v>
      </c>
      <c r="D23" s="296">
        <v>2047839906</v>
      </c>
      <c r="E23" s="299">
        <v>9.5761481343568313</v>
      </c>
    </row>
    <row r="24" spans="1:5" x14ac:dyDescent="0.25">
      <c r="A24" s="472">
        <v>6</v>
      </c>
      <c r="B24" s="292" t="s">
        <v>581</v>
      </c>
      <c r="C24" s="296">
        <v>1582109331</v>
      </c>
      <c r="D24" s="296">
        <v>1575383625</v>
      </c>
      <c r="E24" s="299">
        <v>-0.42511006465961731</v>
      </c>
    </row>
    <row r="25" spans="1:5" x14ac:dyDescent="0.25">
      <c r="A25" s="472">
        <v>7</v>
      </c>
      <c r="B25" s="183" t="s">
        <v>358</v>
      </c>
      <c r="C25" s="296">
        <v>1446141505</v>
      </c>
      <c r="D25" s="296">
        <v>1325229376</v>
      </c>
      <c r="E25" s="299">
        <v>-8.361016441471957</v>
      </c>
    </row>
    <row r="26" spans="1:5" ht="15.6" x14ac:dyDescent="0.25">
      <c r="A26" s="472">
        <v>8</v>
      </c>
      <c r="B26" s="183" t="s">
        <v>582</v>
      </c>
      <c r="C26" s="296">
        <v>1900337876</v>
      </c>
      <c r="D26" s="296">
        <v>992411839</v>
      </c>
      <c r="E26" s="299">
        <v>-47.777084720906757</v>
      </c>
    </row>
    <row r="27" spans="1:5" x14ac:dyDescent="0.25">
      <c r="A27" s="472">
        <v>9</v>
      </c>
      <c r="B27" s="218" t="s">
        <v>359</v>
      </c>
      <c r="C27" s="296">
        <v>929874038</v>
      </c>
      <c r="D27" s="296">
        <v>1001008479</v>
      </c>
      <c r="E27" s="299">
        <v>7.6499007492453419</v>
      </c>
    </row>
    <row r="28" spans="1:5" ht="15.6" x14ac:dyDescent="0.25">
      <c r="A28" s="472">
        <v>10</v>
      </c>
      <c r="B28" s="183" t="s">
        <v>583</v>
      </c>
      <c r="C28" s="296">
        <v>1027967205</v>
      </c>
      <c r="D28" s="296">
        <v>943796112</v>
      </c>
      <c r="E28" s="299">
        <v>-8.1881107286880805</v>
      </c>
    </row>
    <row r="29" spans="1:5" x14ac:dyDescent="0.25">
      <c r="A29" s="472">
        <v>11</v>
      </c>
      <c r="B29" s="183" t="s">
        <v>585</v>
      </c>
      <c r="C29" s="296">
        <v>934326671</v>
      </c>
      <c r="D29" s="296">
        <v>934984098</v>
      </c>
      <c r="E29" s="299">
        <v>7.0363719714472417E-2</v>
      </c>
    </row>
    <row r="30" spans="1:5" x14ac:dyDescent="0.25">
      <c r="A30" s="472">
        <v>12</v>
      </c>
      <c r="B30" s="186" t="s">
        <v>360</v>
      </c>
      <c r="C30" s="296">
        <v>720892514</v>
      </c>
      <c r="D30" s="296">
        <v>668609576</v>
      </c>
      <c r="E30" s="299">
        <v>-7.2525289116818321</v>
      </c>
    </row>
    <row r="31" spans="1:5" ht="15.6" x14ac:dyDescent="0.25">
      <c r="A31" s="472">
        <v>13</v>
      </c>
      <c r="B31" s="183" t="s">
        <v>586</v>
      </c>
      <c r="C31" s="296">
        <v>832755865</v>
      </c>
      <c r="D31" s="296">
        <v>955467771</v>
      </c>
      <c r="E31" s="299">
        <v>14.73563995853695</v>
      </c>
    </row>
    <row r="32" spans="1:5" x14ac:dyDescent="0.25">
      <c r="A32" s="472">
        <v>14</v>
      </c>
      <c r="B32" s="186" t="s">
        <v>361</v>
      </c>
      <c r="C32" s="296">
        <v>705937568</v>
      </c>
      <c r="D32" s="296">
        <v>588434468</v>
      </c>
      <c r="E32" s="299">
        <v>-16.644970508213554</v>
      </c>
    </row>
    <row r="33" spans="1:5" x14ac:dyDescent="0.25">
      <c r="A33" s="472">
        <v>15</v>
      </c>
      <c r="B33" s="186" t="s">
        <v>362</v>
      </c>
      <c r="C33" s="296">
        <v>604790464</v>
      </c>
      <c r="D33" s="296">
        <v>456283019</v>
      </c>
      <c r="E33" s="299">
        <v>-24.555189580502379</v>
      </c>
    </row>
    <row r="34" spans="1:5" x14ac:dyDescent="0.25">
      <c r="A34" s="472">
        <v>16</v>
      </c>
      <c r="B34" s="183" t="s">
        <v>587</v>
      </c>
      <c r="C34" s="296">
        <v>731503546</v>
      </c>
      <c r="D34" s="296">
        <v>554947711</v>
      </c>
      <c r="E34" s="299">
        <v>-24.136019020747167</v>
      </c>
    </row>
    <row r="35" spans="1:5" x14ac:dyDescent="0.25">
      <c r="A35" s="472">
        <v>17</v>
      </c>
      <c r="B35" s="186" t="s">
        <v>363</v>
      </c>
      <c r="C35" s="296">
        <v>658472705</v>
      </c>
      <c r="D35" s="296">
        <v>613109295</v>
      </c>
      <c r="E35" s="299">
        <v>-6.8891860901052819</v>
      </c>
    </row>
    <row r="36" spans="1:5" x14ac:dyDescent="0.25">
      <c r="A36" s="472">
        <v>18</v>
      </c>
      <c r="B36" s="186" t="s">
        <v>364</v>
      </c>
      <c r="C36" s="296">
        <v>399382426</v>
      </c>
      <c r="D36" s="296">
        <v>288720354</v>
      </c>
      <c r="E36" s="299">
        <v>-27.70829781078049</v>
      </c>
    </row>
    <row r="37" spans="1:5" x14ac:dyDescent="0.25">
      <c r="A37" s="472">
        <v>19</v>
      </c>
      <c r="B37" s="183" t="s">
        <v>365</v>
      </c>
      <c r="C37" s="296">
        <v>394648996</v>
      </c>
      <c r="D37" s="296">
        <v>344452706</v>
      </c>
      <c r="E37" s="299">
        <v>-12.719224046879374</v>
      </c>
    </row>
    <row r="38" spans="1:5" x14ac:dyDescent="0.25">
      <c r="A38" s="472">
        <v>20</v>
      </c>
      <c r="B38" s="173" t="s">
        <v>588</v>
      </c>
      <c r="C38" s="296">
        <v>290088748</v>
      </c>
      <c r="D38" s="296">
        <v>273454497</v>
      </c>
      <c r="E38" s="299">
        <v>-5.7341937992024477</v>
      </c>
    </row>
    <row r="39" spans="1:5" ht="15.6" x14ac:dyDescent="0.25">
      <c r="A39" s="472">
        <v>21</v>
      </c>
      <c r="B39" s="183" t="s">
        <v>589</v>
      </c>
      <c r="C39" s="296">
        <v>321239800</v>
      </c>
      <c r="D39" s="296">
        <v>305761573</v>
      </c>
      <c r="E39" s="299">
        <v>-4.8182781212041554</v>
      </c>
    </row>
    <row r="40" spans="1:5" ht="24" customHeight="1" x14ac:dyDescent="0.25">
      <c r="A40" s="472">
        <v>22</v>
      </c>
      <c r="B40" s="186" t="s">
        <v>366</v>
      </c>
      <c r="C40" s="296">
        <v>185560581</v>
      </c>
      <c r="D40" s="296">
        <v>217944133</v>
      </c>
      <c r="E40" s="299">
        <v>17.451741003117462</v>
      </c>
    </row>
    <row r="41" spans="1:5" x14ac:dyDescent="0.25">
      <c r="A41" s="472">
        <v>23</v>
      </c>
      <c r="B41" s="186" t="s">
        <v>438</v>
      </c>
      <c r="C41" s="296">
        <v>152468899</v>
      </c>
      <c r="D41" s="296">
        <v>211842178</v>
      </c>
      <c r="E41" s="299">
        <v>38.941239419588115</v>
      </c>
    </row>
    <row r="42" spans="1:5" x14ac:dyDescent="0.25">
      <c r="A42" s="472">
        <v>24</v>
      </c>
      <c r="B42" s="186" t="s">
        <v>367</v>
      </c>
      <c r="C42" s="296">
        <v>245128746</v>
      </c>
      <c r="D42" s="296">
        <v>213325265</v>
      </c>
      <c r="E42" s="299">
        <v>-12.974194793131277</v>
      </c>
    </row>
    <row r="43" spans="1:5" x14ac:dyDescent="0.25">
      <c r="A43" s="472">
        <v>25</v>
      </c>
      <c r="B43" s="183" t="s">
        <v>368</v>
      </c>
      <c r="C43" s="296">
        <v>286406820</v>
      </c>
      <c r="D43" s="296">
        <v>254408007</v>
      </c>
      <c r="E43" s="299">
        <v>-11.172503853085624</v>
      </c>
    </row>
    <row r="44" spans="1:5" x14ac:dyDescent="0.25">
      <c r="A44" s="472">
        <v>26</v>
      </c>
      <c r="B44" s="183" t="s">
        <v>369</v>
      </c>
      <c r="C44" s="296">
        <v>236306971</v>
      </c>
      <c r="D44" s="296">
        <v>224526055</v>
      </c>
      <c r="E44" s="299">
        <v>-4.9854288894422893</v>
      </c>
    </row>
    <row r="45" spans="1:5" x14ac:dyDescent="0.25">
      <c r="A45" s="472">
        <v>27</v>
      </c>
      <c r="B45" s="186" t="s">
        <v>396</v>
      </c>
      <c r="C45" s="296">
        <v>324150280</v>
      </c>
      <c r="D45" s="296">
        <v>207556231</v>
      </c>
      <c r="E45" s="299">
        <v>-35.969134131243074</v>
      </c>
    </row>
    <row r="46" spans="1:5" x14ac:dyDescent="0.25">
      <c r="A46" s="472">
        <v>28</v>
      </c>
      <c r="B46" s="183" t="s">
        <v>370</v>
      </c>
      <c r="C46" s="296">
        <v>198648276</v>
      </c>
      <c r="D46" s="296">
        <v>151368333</v>
      </c>
      <c r="E46" s="299">
        <v>-23.800832281071493</v>
      </c>
    </row>
    <row r="47" spans="1:5" x14ac:dyDescent="0.25">
      <c r="A47" s="472">
        <v>29</v>
      </c>
      <c r="B47" s="183" t="s">
        <v>371</v>
      </c>
      <c r="C47" s="296">
        <v>366697707</v>
      </c>
      <c r="D47" s="296">
        <v>622948514</v>
      </c>
      <c r="E47" s="299">
        <v>69.880667947563694</v>
      </c>
    </row>
    <row r="48" spans="1:5" x14ac:dyDescent="0.25">
      <c r="A48" s="472">
        <v>30</v>
      </c>
      <c r="B48" s="186" t="s">
        <v>590</v>
      </c>
      <c r="C48" s="296">
        <v>197404001</v>
      </c>
      <c r="D48" s="296">
        <v>165591866</v>
      </c>
      <c r="E48" s="299">
        <v>-16.115243277161341</v>
      </c>
    </row>
    <row r="49" spans="1:5" x14ac:dyDescent="0.25">
      <c r="A49" s="472">
        <v>31</v>
      </c>
      <c r="B49" s="183" t="s">
        <v>436</v>
      </c>
      <c r="C49" s="296">
        <v>94358876</v>
      </c>
      <c r="D49" s="296">
        <v>113379631</v>
      </c>
      <c r="E49" s="299">
        <v>20.157886365666332</v>
      </c>
    </row>
    <row r="50" spans="1:5" x14ac:dyDescent="0.25">
      <c r="A50" s="472">
        <v>32</v>
      </c>
      <c r="B50" s="183" t="s">
        <v>372</v>
      </c>
      <c r="C50" s="296">
        <v>124982912</v>
      </c>
      <c r="D50" s="296">
        <v>61119931</v>
      </c>
      <c r="E50" s="299">
        <v>-51.097370014870513</v>
      </c>
    </row>
    <row r="51" spans="1:5" x14ac:dyDescent="0.25">
      <c r="A51" s="472">
        <v>33</v>
      </c>
      <c r="B51" s="218" t="s">
        <v>373</v>
      </c>
      <c r="C51" s="296">
        <v>148656748</v>
      </c>
      <c r="D51" s="296">
        <v>106340552</v>
      </c>
      <c r="E51" s="299">
        <v>-28.46570812917285</v>
      </c>
    </row>
    <row r="52" spans="1:5" x14ac:dyDescent="0.25">
      <c r="A52" s="472">
        <v>34</v>
      </c>
      <c r="B52" s="183" t="s">
        <v>374</v>
      </c>
      <c r="C52" s="296">
        <v>38024037</v>
      </c>
      <c r="D52" s="296">
        <v>59771046</v>
      </c>
      <c r="E52" s="299">
        <v>57.19279360053222</v>
      </c>
    </row>
    <row r="53" spans="1:5" x14ac:dyDescent="0.25">
      <c r="A53" s="472">
        <v>35</v>
      </c>
      <c r="B53" s="183" t="s">
        <v>375</v>
      </c>
      <c r="C53" s="296">
        <v>49120271</v>
      </c>
      <c r="D53" s="296">
        <v>56794878</v>
      </c>
      <c r="E53" s="299">
        <v>15.624113718753719</v>
      </c>
    </row>
    <row r="54" spans="1:5" x14ac:dyDescent="0.25">
      <c r="A54" s="472">
        <v>36</v>
      </c>
      <c r="B54" s="183" t="s">
        <v>376</v>
      </c>
      <c r="C54" s="296">
        <v>137142309</v>
      </c>
      <c r="D54" s="296">
        <v>89063564</v>
      </c>
      <c r="E54" s="299">
        <v>-35.057558349845195</v>
      </c>
    </row>
    <row r="55" spans="1:5" x14ac:dyDescent="0.25">
      <c r="A55" s="472">
        <v>37</v>
      </c>
      <c r="B55" s="183" t="s">
        <v>377</v>
      </c>
      <c r="C55" s="296">
        <v>29920134</v>
      </c>
      <c r="D55" s="296">
        <v>42514954</v>
      </c>
      <c r="E55" s="299">
        <v>42.094798104848067</v>
      </c>
    </row>
    <row r="56" spans="1:5" x14ac:dyDescent="0.25">
      <c r="A56" s="472">
        <v>38</v>
      </c>
      <c r="B56" s="183" t="s">
        <v>378</v>
      </c>
      <c r="C56" s="296">
        <v>88396718</v>
      </c>
      <c r="D56" s="296">
        <v>70829013</v>
      </c>
      <c r="E56" s="299">
        <v>-19.873707302119527</v>
      </c>
    </row>
    <row r="57" spans="1:5" x14ac:dyDescent="0.25">
      <c r="A57" s="472">
        <v>39</v>
      </c>
      <c r="B57" s="218" t="s">
        <v>379</v>
      </c>
      <c r="C57" s="296">
        <v>16219523</v>
      </c>
      <c r="D57" s="296">
        <v>25984256</v>
      </c>
      <c r="E57" s="299">
        <v>60.20357688694051</v>
      </c>
    </row>
    <row r="58" spans="1:5" x14ac:dyDescent="0.25">
      <c r="A58" s="472">
        <v>40</v>
      </c>
      <c r="B58" s="183" t="s">
        <v>380</v>
      </c>
      <c r="C58" s="296">
        <v>42879345</v>
      </c>
      <c r="D58" s="296">
        <v>42111763</v>
      </c>
      <c r="E58" s="299">
        <v>-1.7900973067568993</v>
      </c>
    </row>
    <row r="59" spans="1:5" x14ac:dyDescent="0.25">
      <c r="A59" s="472">
        <v>41</v>
      </c>
      <c r="B59" s="183" t="s">
        <v>381</v>
      </c>
      <c r="C59" s="296">
        <v>64157030</v>
      </c>
      <c r="D59" s="296">
        <v>44804014</v>
      </c>
      <c r="E59" s="299">
        <v>-30.165074661342651</v>
      </c>
    </row>
    <row r="60" spans="1:5" x14ac:dyDescent="0.25">
      <c r="A60" s="472">
        <v>42</v>
      </c>
      <c r="B60" s="183" t="s">
        <v>382</v>
      </c>
      <c r="C60" s="296">
        <v>40283838</v>
      </c>
      <c r="D60" s="296">
        <v>33770450</v>
      </c>
      <c r="E60" s="299">
        <v>-16.168737447509351</v>
      </c>
    </row>
    <row r="61" spans="1:5" x14ac:dyDescent="0.25">
      <c r="A61" s="472">
        <v>43</v>
      </c>
      <c r="B61" s="183" t="s">
        <v>383</v>
      </c>
      <c r="C61" s="296">
        <v>66931554</v>
      </c>
      <c r="D61" s="296">
        <v>39014132</v>
      </c>
      <c r="E61" s="299">
        <v>-41.710404632170949</v>
      </c>
    </row>
    <row r="62" spans="1:5" x14ac:dyDescent="0.25">
      <c r="A62" s="472">
        <v>44</v>
      </c>
      <c r="B62" s="183" t="s">
        <v>384</v>
      </c>
      <c r="C62" s="296">
        <v>58766569</v>
      </c>
      <c r="D62" s="296">
        <v>54802636</v>
      </c>
      <c r="E62" s="299">
        <v>-6.7452176763969307</v>
      </c>
    </row>
    <row r="63" spans="1:5" x14ac:dyDescent="0.25">
      <c r="A63" s="472">
        <v>45</v>
      </c>
      <c r="B63" s="29" t="s">
        <v>385</v>
      </c>
      <c r="C63" s="296">
        <v>21345065</v>
      </c>
      <c r="D63" s="296">
        <v>21840683</v>
      </c>
      <c r="E63" s="299">
        <v>2.3219324935295438</v>
      </c>
    </row>
    <row r="64" spans="1:5" x14ac:dyDescent="0.25">
      <c r="A64" s="472">
        <v>46</v>
      </c>
      <c r="B64" s="29" t="s">
        <v>386</v>
      </c>
      <c r="C64" s="296">
        <v>20209670</v>
      </c>
      <c r="D64" s="296">
        <v>15641435</v>
      </c>
      <c r="E64" s="299">
        <v>-22.604203829157033</v>
      </c>
    </row>
    <row r="65" spans="1:10" x14ac:dyDescent="0.25">
      <c r="A65" s="472">
        <v>47</v>
      </c>
      <c r="B65" s="186" t="s">
        <v>591</v>
      </c>
      <c r="C65" s="296">
        <v>19927540</v>
      </c>
      <c r="D65" s="297">
        <v>15964654</v>
      </c>
      <c r="E65" s="299">
        <v>-19.886478712374934</v>
      </c>
    </row>
    <row r="66" spans="1:10" x14ac:dyDescent="0.25">
      <c r="A66" s="472">
        <v>48</v>
      </c>
      <c r="B66" s="29" t="s">
        <v>387</v>
      </c>
      <c r="C66" s="296">
        <v>13241385</v>
      </c>
      <c r="D66" s="297">
        <v>12526771</v>
      </c>
      <c r="E66" s="299">
        <v>-5.3968221602196493</v>
      </c>
    </row>
    <row r="67" spans="1:10" x14ac:dyDescent="0.25">
      <c r="A67" s="472">
        <v>49</v>
      </c>
      <c r="B67" s="29" t="s">
        <v>388</v>
      </c>
      <c r="C67" s="296">
        <v>91918181</v>
      </c>
      <c r="D67" s="297">
        <v>84072234</v>
      </c>
      <c r="E67" s="299">
        <v>-8.5357944583346335</v>
      </c>
    </row>
    <row r="68" spans="1:10" x14ac:dyDescent="0.25">
      <c r="A68" s="216">
        <v>50</v>
      </c>
      <c r="B68" s="186" t="s">
        <v>389</v>
      </c>
      <c r="C68" s="294">
        <v>1069972777</v>
      </c>
      <c r="D68" s="294">
        <v>1082788303</v>
      </c>
      <c r="E68" s="260">
        <v>1.1977431833296137</v>
      </c>
      <c r="F68" s="217"/>
      <c r="G68" s="142"/>
      <c r="H68" s="217"/>
      <c r="I68" s="226"/>
      <c r="J68" s="226"/>
    </row>
    <row r="69" spans="1:10" x14ac:dyDescent="0.25">
      <c r="A69" s="293"/>
      <c r="B69" s="223"/>
      <c r="C69" s="225"/>
      <c r="D69" s="224"/>
      <c r="E69" s="160"/>
      <c r="F69" s="217"/>
      <c r="G69" s="142"/>
      <c r="H69" s="217"/>
      <c r="I69" s="226"/>
      <c r="J69" s="226"/>
    </row>
    <row r="70" spans="1:10" x14ac:dyDescent="0.25">
      <c r="B70" s="215"/>
      <c r="C70" s="155"/>
      <c r="G70" s="155"/>
      <c r="I70" s="227"/>
      <c r="J70" s="227"/>
    </row>
    <row r="71" spans="1:10" s="272" customFormat="1" ht="12.75" customHeight="1" x14ac:dyDescent="0.25">
      <c r="A71" s="267" t="s">
        <v>592</v>
      </c>
      <c r="B71" s="206"/>
      <c r="C71" s="195"/>
      <c r="D71" s="268"/>
      <c r="E71" s="269"/>
      <c r="F71" s="268"/>
      <c r="G71" s="270"/>
      <c r="H71" s="271"/>
    </row>
    <row r="72" spans="1:10" s="272" customFormat="1" ht="12.75" customHeight="1" x14ac:dyDescent="0.25">
      <c r="A72" s="267" t="s">
        <v>597</v>
      </c>
      <c r="B72" s="193"/>
      <c r="C72" s="195"/>
      <c r="D72" s="268"/>
      <c r="E72" s="269"/>
      <c r="F72" s="268"/>
      <c r="G72" s="270"/>
      <c r="H72" s="271"/>
    </row>
    <row r="73" spans="1:10" s="272" customFormat="1" ht="12.75" customHeight="1" x14ac:dyDescent="0.25">
      <c r="A73" s="267" t="s">
        <v>598</v>
      </c>
      <c r="B73" s="206"/>
      <c r="C73" s="195"/>
      <c r="D73" s="268"/>
      <c r="E73" s="269"/>
      <c r="F73" s="268"/>
      <c r="G73" s="270"/>
      <c r="H73" s="271"/>
    </row>
    <row r="74" spans="1:10" s="272" customFormat="1" ht="12.75" customHeight="1" x14ac:dyDescent="0.25">
      <c r="A74" s="273" t="s">
        <v>599</v>
      </c>
      <c r="B74" s="193"/>
      <c r="C74" s="195"/>
      <c r="D74" s="268"/>
      <c r="E74" s="269"/>
      <c r="F74" s="268"/>
      <c r="G74" s="270"/>
      <c r="H74" s="271"/>
    </row>
    <row r="75" spans="1:10" s="272" customFormat="1" ht="12.75" customHeight="1" x14ac:dyDescent="0.25">
      <c r="A75" s="273" t="s">
        <v>593</v>
      </c>
      <c r="B75" s="193"/>
      <c r="C75" s="195"/>
      <c r="D75" s="268"/>
      <c r="E75" s="269"/>
      <c r="F75" s="268"/>
      <c r="G75" s="270"/>
      <c r="H75" s="271"/>
    </row>
    <row r="76" spans="1:10" s="278" customFormat="1" ht="11.4" x14ac:dyDescent="0.2">
      <c r="A76" s="274" t="s">
        <v>595</v>
      </c>
      <c r="B76" s="275"/>
      <c r="C76" s="276"/>
      <c r="D76" s="277"/>
      <c r="E76" s="277"/>
      <c r="F76" s="277"/>
      <c r="G76" s="277"/>
    </row>
    <row r="77" spans="1:10" s="272" customFormat="1" ht="12.75" customHeight="1" x14ac:dyDescent="0.25">
      <c r="A77" s="267" t="s">
        <v>332</v>
      </c>
      <c r="B77" s="193"/>
      <c r="C77" s="195"/>
      <c r="D77" s="268"/>
      <c r="E77" s="269"/>
      <c r="F77" s="268"/>
      <c r="G77" s="270"/>
      <c r="H77" s="271"/>
    </row>
    <row r="78" spans="1:10" s="271" customFormat="1" ht="12" customHeight="1" x14ac:dyDescent="0.2">
      <c r="A78" s="267" t="s">
        <v>596</v>
      </c>
      <c r="B78" s="193"/>
      <c r="C78" s="194"/>
      <c r="D78" s="279"/>
      <c r="E78" s="280"/>
      <c r="F78" s="279"/>
      <c r="G78" s="281"/>
    </row>
    <row r="79" spans="1:10" s="272" customFormat="1" ht="12.75" customHeight="1" x14ac:dyDescent="0.25">
      <c r="A79" s="245" t="s">
        <v>333</v>
      </c>
      <c r="B79" s="113"/>
      <c r="C79" s="195"/>
      <c r="D79" s="268"/>
      <c r="E79" s="269"/>
      <c r="F79" s="268"/>
      <c r="G79" s="270"/>
      <c r="H79" s="271"/>
    </row>
    <row r="80" spans="1:10" s="154" customFormat="1" ht="12.75" customHeight="1" x14ac:dyDescent="0.25">
      <c r="A80" s="26"/>
      <c r="B80" s="39"/>
      <c r="E80" s="153"/>
    </row>
    <row r="81" spans="1:5" s="154" customFormat="1" ht="12.75" customHeight="1" x14ac:dyDescent="0.25">
      <c r="A81" s="26"/>
      <c r="B81" s="39"/>
      <c r="E81" s="153"/>
    </row>
    <row r="82" spans="1:5" s="154" customFormat="1" ht="12.75" customHeight="1" x14ac:dyDescent="0.25">
      <c r="A82" s="26"/>
      <c r="B82" s="39"/>
      <c r="E82" s="153"/>
    </row>
    <row r="83" spans="1:5" s="154" customFormat="1" ht="12.75" customHeight="1" x14ac:dyDescent="0.25">
      <c r="A83" s="26"/>
      <c r="B83" s="39"/>
      <c r="E83" s="153"/>
    </row>
    <row r="84" spans="1:5" s="154" customFormat="1" ht="12.75" customHeight="1" x14ac:dyDescent="0.25">
      <c r="A84" s="26"/>
      <c r="B84" s="39"/>
      <c r="E84" s="153"/>
    </row>
    <row r="85" spans="1:5" s="154" customFormat="1" ht="12.75" customHeight="1" x14ac:dyDescent="0.25">
      <c r="A85" s="26"/>
      <c r="B85" s="39"/>
      <c r="E85" s="153"/>
    </row>
    <row r="86" spans="1:5" s="154" customFormat="1" ht="12.75" customHeight="1" x14ac:dyDescent="0.25">
      <c r="A86" s="26"/>
      <c r="B86" s="39"/>
      <c r="E86" s="153"/>
    </row>
    <row r="87" spans="1:5" s="154" customFormat="1" ht="12.75" customHeight="1" x14ac:dyDescent="0.25">
      <c r="A87" s="26"/>
      <c r="B87" s="39"/>
      <c r="E87" s="153"/>
    </row>
    <row r="88" spans="1:5" s="154" customFormat="1" ht="12.75" customHeight="1" x14ac:dyDescent="0.25">
      <c r="A88" s="26"/>
      <c r="B88" s="39"/>
      <c r="E88" s="153"/>
    </row>
    <row r="89" spans="1:5" s="154" customFormat="1" ht="12.75" customHeight="1" x14ac:dyDescent="0.25">
      <c r="A89" s="26"/>
      <c r="B89" s="39"/>
      <c r="E89" s="153"/>
    </row>
    <row r="90" spans="1:5" s="154" customFormat="1" ht="12.75" customHeight="1" x14ac:dyDescent="0.25">
      <c r="A90" s="26"/>
      <c r="B90" s="39"/>
      <c r="E90" s="153"/>
    </row>
    <row r="91" spans="1:5" s="154" customFormat="1" ht="12.75" customHeight="1" x14ac:dyDescent="0.25">
      <c r="A91" s="26"/>
      <c r="B91" s="39"/>
      <c r="E91" s="153"/>
    </row>
    <row r="92" spans="1:5" s="154" customFormat="1" ht="12.75" customHeight="1" x14ac:dyDescent="0.25">
      <c r="A92" s="26"/>
      <c r="B92" s="39"/>
      <c r="E92" s="153"/>
    </row>
    <row r="93" spans="1:5" s="154" customFormat="1" ht="12.75" customHeight="1" x14ac:dyDescent="0.25">
      <c r="A93" s="26"/>
      <c r="B93" s="39"/>
      <c r="E93" s="153"/>
    </row>
    <row r="94" spans="1:5" s="154" customFormat="1" ht="12.75" customHeight="1" x14ac:dyDescent="0.25">
      <c r="A94" s="26"/>
      <c r="B94" s="39"/>
      <c r="E94" s="153"/>
    </row>
    <row r="95" spans="1:5" s="154" customFormat="1" ht="12.75" customHeight="1" x14ac:dyDescent="0.25">
      <c r="A95" s="26"/>
      <c r="B95" s="39"/>
      <c r="E95" s="153"/>
    </row>
    <row r="96" spans="1:5" ht="13.5" customHeight="1" x14ac:dyDescent="0.25">
      <c r="B96" s="39"/>
    </row>
    <row r="97" spans="2:2" ht="13.5" customHeight="1" x14ac:dyDescent="0.25">
      <c r="B97" s="39"/>
    </row>
    <row r="98" spans="2:2" ht="13.5" customHeight="1" x14ac:dyDescent="0.25">
      <c r="B98" s="39"/>
    </row>
    <row r="99" spans="2:2" ht="13.5" customHeight="1" x14ac:dyDescent="0.25">
      <c r="B99" s="39"/>
    </row>
    <row r="100" spans="2:2" x14ac:dyDescent="0.25">
      <c r="B100" s="39"/>
    </row>
    <row r="101" spans="2:2" x14ac:dyDescent="0.25">
      <c r="B101" s="39"/>
    </row>
    <row r="102" spans="2:2" x14ac:dyDescent="0.25">
      <c r="B102" s="39"/>
    </row>
    <row r="103" spans="2:2" x14ac:dyDescent="0.25">
      <c r="B103" s="39"/>
    </row>
    <row r="104" spans="2:2" x14ac:dyDescent="0.25">
      <c r="B104" s="39"/>
    </row>
    <row r="105" spans="2:2" x14ac:dyDescent="0.25">
      <c r="B105" s="39"/>
    </row>
  </sheetData>
  <mergeCells count="4">
    <mergeCell ref="A2:E2"/>
    <mergeCell ref="A4:B6"/>
    <mergeCell ref="A1:E1"/>
    <mergeCell ref="E4:E5"/>
  </mergeCells>
  <printOptions horizontalCentered="1"/>
  <pageMargins left="0.39370078740157483" right="0.39370078740157483" top="0.55118110236220474" bottom="0.55118110236220474" header="0.11811023622047244" footer="0.11811023622047244"/>
  <pageSetup paperSize="9" scale="74" fitToWidth="0"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02FDBA-9426-45D0-B3D8-0C448355A8E8}">
  <sheetPr>
    <pageSetUpPr fitToPage="1"/>
  </sheetPr>
  <dimension ref="A1:K93"/>
  <sheetViews>
    <sheetView zoomScale="53" zoomScaleNormal="100" workbookViewId="0">
      <selection activeCell="H53" sqref="H53"/>
    </sheetView>
  </sheetViews>
  <sheetFormatPr defaultColWidth="9.109375" defaultRowHeight="13.2" x14ac:dyDescent="0.25"/>
  <cols>
    <col min="1" max="4" width="3.6640625" style="29" customWidth="1"/>
    <col min="5" max="5" width="30.33203125" style="29" customWidth="1"/>
    <col min="6" max="6" width="22" style="175" customWidth="1"/>
    <col min="7" max="7" width="13.109375" style="29" customWidth="1"/>
    <col min="8" max="8" width="22" style="176" customWidth="1"/>
    <col min="9" max="9" width="13.109375" style="119" customWidth="1"/>
    <col min="10" max="10" width="16.6640625" style="150" customWidth="1"/>
    <col min="11" max="16384" width="9.109375" style="29"/>
  </cols>
  <sheetData>
    <row r="1" spans="1:10" ht="15.6" x14ac:dyDescent="0.25">
      <c r="A1" s="510" t="s">
        <v>605</v>
      </c>
      <c r="B1" s="510"/>
      <c r="C1" s="510"/>
      <c r="D1" s="510"/>
      <c r="E1" s="510"/>
      <c r="F1" s="510"/>
      <c r="G1" s="510"/>
      <c r="H1" s="510"/>
      <c r="I1" s="510"/>
      <c r="J1" s="510"/>
    </row>
    <row r="2" spans="1:10" x14ac:dyDescent="0.25">
      <c r="A2" s="495" t="s">
        <v>321</v>
      </c>
      <c r="B2" s="495"/>
      <c r="C2" s="495"/>
      <c r="D2" s="495"/>
      <c r="E2" s="495"/>
      <c r="F2" s="495"/>
      <c r="G2" s="495"/>
      <c r="H2" s="495"/>
      <c r="I2" s="495"/>
      <c r="J2" s="495"/>
    </row>
    <row r="3" spans="1:10" x14ac:dyDescent="0.25">
      <c r="B3" s="164"/>
      <c r="C3" s="164"/>
      <c r="D3" s="164"/>
      <c r="E3" s="164"/>
      <c r="F3" s="165"/>
      <c r="G3" s="164"/>
      <c r="H3" s="300"/>
      <c r="I3" s="301"/>
      <c r="J3" s="247"/>
    </row>
    <row r="4" spans="1:10" ht="12.75" customHeight="1" x14ac:dyDescent="0.25">
      <c r="A4" s="491" t="s">
        <v>390</v>
      </c>
      <c r="B4" s="477"/>
      <c r="C4" s="477"/>
      <c r="D4" s="477"/>
      <c r="E4" s="477"/>
      <c r="F4" s="490">
        <v>2022</v>
      </c>
      <c r="G4" s="491"/>
      <c r="H4" s="503">
        <v>2023</v>
      </c>
      <c r="I4" s="504"/>
      <c r="J4" s="505" t="s">
        <v>578</v>
      </c>
    </row>
    <row r="5" spans="1:10" ht="39.6" x14ac:dyDescent="0.25">
      <c r="A5" s="491"/>
      <c r="B5" s="477"/>
      <c r="C5" s="477"/>
      <c r="D5" s="477"/>
      <c r="E5" s="477"/>
      <c r="F5" s="302" t="s">
        <v>472</v>
      </c>
      <c r="G5" s="51" t="s">
        <v>335</v>
      </c>
      <c r="H5" s="248" t="s">
        <v>558</v>
      </c>
      <c r="I5" s="51" t="s">
        <v>335</v>
      </c>
      <c r="J5" s="506"/>
    </row>
    <row r="6" spans="1:10" x14ac:dyDescent="0.25">
      <c r="A6" s="491"/>
      <c r="B6" s="477"/>
      <c r="C6" s="477"/>
      <c r="D6" s="477"/>
      <c r="E6" s="477"/>
      <c r="F6" s="303" t="s">
        <v>1</v>
      </c>
      <c r="G6" s="250" t="s">
        <v>2</v>
      </c>
      <c r="H6" s="249" t="s">
        <v>3</v>
      </c>
      <c r="I6" s="250" t="s">
        <v>4</v>
      </c>
      <c r="J6" s="251" t="s">
        <v>5</v>
      </c>
    </row>
    <row r="7" spans="1:10" x14ac:dyDescent="0.25">
      <c r="A7" s="464"/>
      <c r="B7" s="464"/>
      <c r="C7" s="464"/>
      <c r="D7" s="464"/>
      <c r="E7" s="464"/>
      <c r="F7" s="203"/>
      <c r="G7" s="202"/>
      <c r="H7" s="201"/>
      <c r="I7" s="202"/>
      <c r="J7" s="204"/>
    </row>
    <row r="8" spans="1:10" x14ac:dyDescent="0.25">
      <c r="A8" s="511" t="s">
        <v>12</v>
      </c>
      <c r="B8" s="511"/>
      <c r="C8" s="511"/>
      <c r="D8" s="511"/>
      <c r="E8" s="511"/>
      <c r="F8" s="308">
        <v>7711117011</v>
      </c>
      <c r="G8" s="259">
        <v>100</v>
      </c>
      <c r="H8" s="308">
        <v>6364366774</v>
      </c>
      <c r="I8" s="259">
        <v>100</v>
      </c>
      <c r="J8" s="259">
        <v>-17.465047347600159</v>
      </c>
    </row>
    <row r="9" spans="1:10" x14ac:dyDescent="0.25">
      <c r="C9" s="197"/>
      <c r="D9" s="116"/>
      <c r="E9" s="116"/>
      <c r="F9" s="294"/>
      <c r="G9" s="260"/>
      <c r="H9" s="294"/>
      <c r="I9" s="260"/>
      <c r="J9" s="260"/>
    </row>
    <row r="10" spans="1:10" x14ac:dyDescent="0.25">
      <c r="A10" s="174" t="s">
        <v>391</v>
      </c>
      <c r="C10" s="304"/>
      <c r="D10" s="40"/>
      <c r="E10" s="40"/>
      <c r="F10" s="308">
        <v>425507344</v>
      </c>
      <c r="G10" s="259">
        <v>5.5181025445860659</v>
      </c>
      <c r="H10" s="308">
        <v>418590915</v>
      </c>
      <c r="I10" s="259">
        <v>6.577102323989978</v>
      </c>
      <c r="J10" s="259">
        <v>-1.6254546713534515</v>
      </c>
    </row>
    <row r="11" spans="1:10" x14ac:dyDescent="0.25">
      <c r="A11" s="174"/>
      <c r="B11" s="174" t="s">
        <v>392</v>
      </c>
      <c r="F11" s="308">
        <v>337800891</v>
      </c>
      <c r="G11" s="259">
        <v>4.3806998456659789</v>
      </c>
      <c r="H11" s="308">
        <v>331221886</v>
      </c>
      <c r="I11" s="259">
        <v>5.2043180062016958</v>
      </c>
      <c r="J11" s="259">
        <v>-1.9475984745108323</v>
      </c>
    </row>
    <row r="12" spans="1:10" x14ac:dyDescent="0.25">
      <c r="C12" s="170" t="s">
        <v>393</v>
      </c>
      <c r="F12" s="308">
        <v>163339006</v>
      </c>
      <c r="G12" s="259">
        <v>2.1182275637497781</v>
      </c>
      <c r="H12" s="308">
        <v>144728054</v>
      </c>
      <c r="I12" s="259">
        <v>2.2740369802577942</v>
      </c>
      <c r="J12" s="259">
        <v>-11.394064685320785</v>
      </c>
    </row>
    <row r="13" spans="1:10" x14ac:dyDescent="0.25">
      <c r="D13" s="29" t="s">
        <v>394</v>
      </c>
      <c r="F13" s="306" t="s">
        <v>440</v>
      </c>
      <c r="G13" s="260" t="s">
        <v>441</v>
      </c>
      <c r="H13" s="306" t="s">
        <v>440</v>
      </c>
      <c r="I13" s="260" t="s">
        <v>441</v>
      </c>
      <c r="J13" s="260" t="s">
        <v>441</v>
      </c>
    </row>
    <row r="14" spans="1:10" x14ac:dyDescent="0.25">
      <c r="D14" s="29" t="s">
        <v>395</v>
      </c>
      <c r="F14" s="306">
        <v>137794413</v>
      </c>
      <c r="G14" s="260">
        <v>1.7869578791689278</v>
      </c>
      <c r="H14" s="306">
        <v>114572856</v>
      </c>
      <c r="I14" s="260">
        <v>1.80022396679051</v>
      </c>
      <c r="J14" s="260">
        <v>-16.852321145995955</v>
      </c>
    </row>
    <row r="15" spans="1:10" x14ac:dyDescent="0.25">
      <c r="D15" s="465" t="s">
        <v>396</v>
      </c>
      <c r="E15" s="465"/>
      <c r="F15" s="306">
        <v>21365713</v>
      </c>
      <c r="G15" s="260">
        <v>0.27707675774497464</v>
      </c>
      <c r="H15" s="306">
        <v>20559599</v>
      </c>
      <c r="I15" s="260">
        <v>0.32304233445487474</v>
      </c>
      <c r="J15" s="260">
        <v>-3.7729328293420399</v>
      </c>
    </row>
    <row r="16" spans="1:10" x14ac:dyDescent="0.25">
      <c r="D16" s="138" t="s">
        <v>397</v>
      </c>
      <c r="E16" s="138"/>
      <c r="F16" s="306">
        <v>3596030</v>
      </c>
      <c r="G16" s="260">
        <v>4.6634359132019659E-2</v>
      </c>
      <c r="H16" s="306">
        <v>3164385</v>
      </c>
      <c r="I16" s="260">
        <v>4.9720343160097075E-2</v>
      </c>
      <c r="J16" s="260">
        <v>-12.003375945139501</v>
      </c>
    </row>
    <row r="17" spans="1:10" x14ac:dyDescent="0.25">
      <c r="D17" s="138" t="s">
        <v>389</v>
      </c>
      <c r="E17" s="138"/>
      <c r="F17" s="306">
        <v>582850</v>
      </c>
      <c r="G17" s="260">
        <v>7.5585677038561023E-3</v>
      </c>
      <c r="H17" s="306">
        <v>6431214</v>
      </c>
      <c r="I17" s="260">
        <v>0.1010503358523127</v>
      </c>
      <c r="J17" s="260" t="s">
        <v>442</v>
      </c>
    </row>
    <row r="18" spans="1:10" x14ac:dyDescent="0.25">
      <c r="C18" s="154" t="s">
        <v>398</v>
      </c>
      <c r="F18" s="308">
        <v>443720</v>
      </c>
      <c r="G18" s="259">
        <v>5.7542895454319801E-3</v>
      </c>
      <c r="H18" s="308">
        <v>455919</v>
      </c>
      <c r="I18" s="259">
        <v>7.1636191971609954E-3</v>
      </c>
      <c r="J18" s="259">
        <v>2.7492562877490307</v>
      </c>
    </row>
    <row r="19" spans="1:10" x14ac:dyDescent="0.25">
      <c r="D19" s="29" t="s">
        <v>399</v>
      </c>
      <c r="F19" s="306" t="s">
        <v>440</v>
      </c>
      <c r="G19" s="260" t="s">
        <v>441</v>
      </c>
      <c r="H19" s="306" t="s">
        <v>440</v>
      </c>
      <c r="I19" s="260" t="s">
        <v>441</v>
      </c>
      <c r="J19" s="260" t="s">
        <v>441</v>
      </c>
    </row>
    <row r="20" spans="1:10" x14ac:dyDescent="0.25">
      <c r="D20" s="29" t="s">
        <v>400</v>
      </c>
      <c r="F20" s="306">
        <v>395</v>
      </c>
      <c r="G20" s="260">
        <v>5.1224744668836934E-6</v>
      </c>
      <c r="H20" s="306" t="s">
        <v>440</v>
      </c>
      <c r="I20" s="260" t="s">
        <v>441</v>
      </c>
      <c r="J20" s="260">
        <v>-100</v>
      </c>
    </row>
    <row r="21" spans="1:10" x14ac:dyDescent="0.25">
      <c r="C21" s="174"/>
      <c r="D21" s="29" t="s">
        <v>389</v>
      </c>
      <c r="F21" s="306">
        <v>443325</v>
      </c>
      <c r="G21" s="260">
        <v>5.749167070965097E-3</v>
      </c>
      <c r="H21" s="306">
        <v>455919</v>
      </c>
      <c r="I21" s="260">
        <v>7.1636191971609954E-3</v>
      </c>
      <c r="J21" s="260">
        <v>2.8408052782947046</v>
      </c>
    </row>
    <row r="22" spans="1:10" x14ac:dyDescent="0.25">
      <c r="C22" s="154" t="s">
        <v>401</v>
      </c>
      <c r="F22" s="308">
        <v>174018165</v>
      </c>
      <c r="G22" s="259">
        <v>2.2567179923707683</v>
      </c>
      <c r="H22" s="308">
        <v>186037913</v>
      </c>
      <c r="I22" s="259">
        <v>2.9231174067467407</v>
      </c>
      <c r="J22" s="259">
        <v>6.9071800636445051</v>
      </c>
    </row>
    <row r="23" spans="1:10" x14ac:dyDescent="0.25">
      <c r="D23" s="138" t="s">
        <v>402</v>
      </c>
      <c r="E23" s="138"/>
      <c r="F23" s="306">
        <v>12452890</v>
      </c>
      <c r="G23" s="260">
        <v>0.16149268623775004</v>
      </c>
      <c r="H23" s="306">
        <v>15472059</v>
      </c>
      <c r="I23" s="260">
        <v>0.24310445248390081</v>
      </c>
      <c r="J23" s="260">
        <v>24.2447255215456</v>
      </c>
    </row>
    <row r="24" spans="1:10" x14ac:dyDescent="0.25">
      <c r="D24" s="29" t="s">
        <v>403</v>
      </c>
      <c r="F24" s="306">
        <v>11808515</v>
      </c>
      <c r="G24" s="260">
        <v>0.1531362445045901</v>
      </c>
      <c r="H24" s="306">
        <v>8930114</v>
      </c>
      <c r="I24" s="260">
        <v>0.14031425775902337</v>
      </c>
      <c r="J24" s="260">
        <v>-24.375639104493665</v>
      </c>
    </row>
    <row r="25" spans="1:10" x14ac:dyDescent="0.25">
      <c r="D25" s="29" t="s">
        <v>404</v>
      </c>
      <c r="F25" s="306">
        <v>1248909</v>
      </c>
      <c r="G25" s="260">
        <v>1.6196213832813281E-2</v>
      </c>
      <c r="H25" s="306">
        <v>2278385</v>
      </c>
      <c r="I25" s="260">
        <v>3.5799083882276581E-2</v>
      </c>
      <c r="J25" s="260">
        <v>82.430024925755191</v>
      </c>
    </row>
    <row r="26" spans="1:10" x14ac:dyDescent="0.25">
      <c r="D26" s="29" t="s">
        <v>405</v>
      </c>
      <c r="F26" s="306">
        <v>90187537</v>
      </c>
      <c r="G26" s="260">
        <v>1.1695781152243754</v>
      </c>
      <c r="H26" s="306">
        <v>107949693</v>
      </c>
      <c r="I26" s="260">
        <v>1.696157635681856</v>
      </c>
      <c r="J26" s="260">
        <v>19.694690187625369</v>
      </c>
    </row>
    <row r="27" spans="1:10" x14ac:dyDescent="0.25">
      <c r="D27" s="138" t="s">
        <v>387</v>
      </c>
      <c r="E27" s="138"/>
      <c r="F27" s="306">
        <v>1722112</v>
      </c>
      <c r="G27" s="260">
        <v>2.2332847466111416E-2</v>
      </c>
      <c r="H27" s="306">
        <v>889600</v>
      </c>
      <c r="I27" s="260">
        <v>1.3977824213938051E-2</v>
      </c>
      <c r="J27" s="260">
        <v>-48.342500371636689</v>
      </c>
    </row>
    <row r="28" spans="1:10" x14ac:dyDescent="0.25">
      <c r="D28" s="29" t="s">
        <v>389</v>
      </c>
      <c r="F28" s="306">
        <v>56598202</v>
      </c>
      <c r="G28" s="260">
        <v>0.73398188510512807</v>
      </c>
      <c r="H28" s="306">
        <v>50518062</v>
      </c>
      <c r="I28" s="260">
        <v>0.79376415272574607</v>
      </c>
      <c r="J28" s="260">
        <v>-10.742638078856286</v>
      </c>
    </row>
    <row r="29" spans="1:10" x14ac:dyDescent="0.25">
      <c r="A29" s="154"/>
      <c r="B29" s="154" t="s">
        <v>406</v>
      </c>
      <c r="F29" s="308">
        <v>87706453</v>
      </c>
      <c r="G29" s="259">
        <v>1.1374026989200878</v>
      </c>
      <c r="H29" s="308">
        <v>87369029</v>
      </c>
      <c r="I29" s="259">
        <v>1.3727843177882821</v>
      </c>
      <c r="J29" s="259">
        <v>-0.38471969673656736</v>
      </c>
    </row>
    <row r="30" spans="1:10" ht="27" customHeight="1" x14ac:dyDescent="0.25">
      <c r="D30" s="512" t="s">
        <v>588</v>
      </c>
      <c r="E30" s="512"/>
      <c r="F30" s="306">
        <v>31001566</v>
      </c>
      <c r="G30" s="260">
        <v>0.40203729181875852</v>
      </c>
      <c r="H30" s="306">
        <v>35215879</v>
      </c>
      <c r="I30" s="260">
        <v>0.55332887387737473</v>
      </c>
      <c r="J30" s="260">
        <v>13.593871354756724</v>
      </c>
    </row>
    <row r="31" spans="1:10" x14ac:dyDescent="0.25">
      <c r="D31" s="29" t="s">
        <v>407</v>
      </c>
      <c r="F31" s="306">
        <v>43856</v>
      </c>
      <c r="G31" s="260">
        <v>5.6873731701177527E-4</v>
      </c>
      <c r="H31" s="306" t="s">
        <v>440</v>
      </c>
      <c r="I31" s="260" t="s">
        <v>441</v>
      </c>
      <c r="J31" s="260">
        <v>-100</v>
      </c>
    </row>
    <row r="32" spans="1:10" x14ac:dyDescent="0.25">
      <c r="D32" s="29" t="s">
        <v>386</v>
      </c>
      <c r="F32" s="306">
        <v>1731252</v>
      </c>
      <c r="G32" s="260">
        <v>2.2451377634788171E-2</v>
      </c>
      <c r="H32" s="306">
        <v>1941902</v>
      </c>
      <c r="I32" s="260">
        <v>3.0512100715709003E-2</v>
      </c>
      <c r="J32" s="260">
        <v>12.167494968958881</v>
      </c>
    </row>
    <row r="33" spans="1:10" x14ac:dyDescent="0.25">
      <c r="D33" s="29" t="s">
        <v>408</v>
      </c>
      <c r="F33" s="306">
        <v>10784307</v>
      </c>
      <c r="G33" s="260">
        <v>0.13985401835578501</v>
      </c>
      <c r="H33" s="306">
        <v>12666861</v>
      </c>
      <c r="I33" s="260">
        <v>0.199027828687486</v>
      </c>
      <c r="J33" s="260">
        <v>17.45642070464055</v>
      </c>
    </row>
    <row r="34" spans="1:10" x14ac:dyDescent="0.25">
      <c r="D34" s="29" t="s">
        <v>373</v>
      </c>
      <c r="F34" s="306">
        <v>12438121</v>
      </c>
      <c r="G34" s="260">
        <v>0.16130115756584776</v>
      </c>
      <c r="H34" s="306">
        <v>10086252</v>
      </c>
      <c r="I34" s="260">
        <v>0.15848005556821165</v>
      </c>
      <c r="J34" s="260">
        <v>-18.908555399967568</v>
      </c>
    </row>
    <row r="35" spans="1:10" x14ac:dyDescent="0.25">
      <c r="D35" s="29" t="s">
        <v>409</v>
      </c>
      <c r="F35" s="306" t="s">
        <v>440</v>
      </c>
      <c r="G35" s="260" t="s">
        <v>441</v>
      </c>
      <c r="H35" s="306" t="s">
        <v>440</v>
      </c>
      <c r="I35" s="260" t="s">
        <v>441</v>
      </c>
      <c r="J35" s="260" t="s">
        <v>441</v>
      </c>
    </row>
    <row r="36" spans="1:10" x14ac:dyDescent="0.25">
      <c r="D36" s="138" t="s">
        <v>410</v>
      </c>
      <c r="E36" s="138"/>
      <c r="F36" s="306">
        <v>32275</v>
      </c>
      <c r="G36" s="260">
        <v>4.1855155295866125E-4</v>
      </c>
      <c r="H36" s="306">
        <v>56970</v>
      </c>
      <c r="I36" s="260">
        <v>8.9514011406030883E-4</v>
      </c>
      <c r="J36" s="260">
        <v>76.514329976762198</v>
      </c>
    </row>
    <row r="37" spans="1:10" x14ac:dyDescent="0.25">
      <c r="D37" s="29" t="s">
        <v>411</v>
      </c>
      <c r="F37" s="306" t="s">
        <v>440</v>
      </c>
      <c r="G37" s="260" t="s">
        <v>441</v>
      </c>
      <c r="H37" s="306">
        <v>3175</v>
      </c>
      <c r="I37" s="260">
        <v>4.9887131159232589E-5</v>
      </c>
      <c r="J37" s="260">
        <v>0</v>
      </c>
    </row>
    <row r="38" spans="1:10" x14ac:dyDescent="0.25">
      <c r="D38" s="29" t="s">
        <v>389</v>
      </c>
      <c r="F38" s="306">
        <v>31675076</v>
      </c>
      <c r="G38" s="260">
        <v>0.41077156467493786</v>
      </c>
      <c r="H38" s="306">
        <v>27397990</v>
      </c>
      <c r="I38" s="260">
        <v>0.43049043169428125</v>
      </c>
      <c r="J38" s="260">
        <v>-13.503001539759527</v>
      </c>
    </row>
    <row r="39" spans="1:10" x14ac:dyDescent="0.25">
      <c r="A39" s="154" t="s">
        <v>412</v>
      </c>
      <c r="B39" s="154"/>
      <c r="F39" s="308">
        <v>25708491</v>
      </c>
      <c r="G39" s="259">
        <v>0.33339516134078284</v>
      </c>
      <c r="H39" s="308">
        <v>24707542</v>
      </c>
      <c r="I39" s="259">
        <v>0.3882168152366135</v>
      </c>
      <c r="J39" s="259">
        <v>-3.8934568349421985</v>
      </c>
    </row>
    <row r="40" spans="1:10" x14ac:dyDescent="0.25">
      <c r="D40" s="29" t="s">
        <v>413</v>
      </c>
      <c r="F40" s="306" t="s">
        <v>440</v>
      </c>
      <c r="G40" s="260" t="s">
        <v>441</v>
      </c>
      <c r="H40" s="306" t="s">
        <v>440</v>
      </c>
      <c r="I40" s="260" t="s">
        <v>441</v>
      </c>
      <c r="J40" s="260" t="s">
        <v>441</v>
      </c>
    </row>
    <row r="41" spans="1:10" x14ac:dyDescent="0.25">
      <c r="D41" s="29" t="s">
        <v>370</v>
      </c>
      <c r="F41" s="306">
        <v>15841690</v>
      </c>
      <c r="G41" s="260">
        <v>0.20543962667667529</v>
      </c>
      <c r="H41" s="306">
        <v>16578957</v>
      </c>
      <c r="I41" s="260">
        <v>0.26049656766685902</v>
      </c>
      <c r="J41" s="260">
        <v>4.6539668431840289</v>
      </c>
    </row>
    <row r="42" spans="1:10" x14ac:dyDescent="0.25">
      <c r="D42" s="29" t="s">
        <v>383</v>
      </c>
      <c r="F42" s="306">
        <v>5565817</v>
      </c>
      <c r="G42" s="260">
        <v>7.217912777176505E-2</v>
      </c>
      <c r="H42" s="306">
        <v>3235800</v>
      </c>
      <c r="I42" s="260">
        <v>5.0842450080329074E-2</v>
      </c>
      <c r="J42" s="260">
        <v>-41.862982559433767</v>
      </c>
    </row>
    <row r="43" spans="1:10" x14ac:dyDescent="0.25">
      <c r="D43" s="29" t="s">
        <v>414</v>
      </c>
      <c r="F43" s="306" t="s">
        <v>440</v>
      </c>
      <c r="G43" s="260" t="s">
        <v>441</v>
      </c>
      <c r="H43" s="306" t="s">
        <v>440</v>
      </c>
      <c r="I43" s="260" t="s">
        <v>441</v>
      </c>
      <c r="J43" s="260" t="s">
        <v>441</v>
      </c>
    </row>
    <row r="44" spans="1:10" x14ac:dyDescent="0.25">
      <c r="D44" s="29" t="s">
        <v>389</v>
      </c>
      <c r="F44" s="306">
        <v>4300984</v>
      </c>
      <c r="G44" s="260">
        <v>5.5776406892342513E-2</v>
      </c>
      <c r="H44" s="306">
        <v>4892785</v>
      </c>
      <c r="I44" s="260">
        <v>7.6877797489425456E-2</v>
      </c>
      <c r="J44" s="260">
        <v>13.759665230096182</v>
      </c>
    </row>
    <row r="45" spans="1:10" x14ac:dyDescent="0.25">
      <c r="A45" s="154" t="s">
        <v>415</v>
      </c>
      <c r="B45" s="154"/>
      <c r="F45" s="308">
        <v>564405954</v>
      </c>
      <c r="G45" s="259">
        <v>7.3193799704357767</v>
      </c>
      <c r="H45" s="308">
        <v>599358368</v>
      </c>
      <c r="I45" s="259">
        <v>9.4174077215116831</v>
      </c>
      <c r="J45" s="259">
        <v>6.1927791073586018</v>
      </c>
    </row>
    <row r="46" spans="1:10" x14ac:dyDescent="0.25">
      <c r="D46" s="29" t="s">
        <v>371</v>
      </c>
      <c r="F46" s="306">
        <v>57058077</v>
      </c>
      <c r="G46" s="260">
        <v>0.73994567737211059</v>
      </c>
      <c r="H46" s="306">
        <v>13965187</v>
      </c>
      <c r="I46" s="260">
        <v>0.21942775292353067</v>
      </c>
      <c r="J46" s="260">
        <v>-75.524609776105848</v>
      </c>
    </row>
    <row r="47" spans="1:10" x14ac:dyDescent="0.25">
      <c r="D47" s="29" t="s">
        <v>416</v>
      </c>
      <c r="F47" s="306">
        <v>108834116</v>
      </c>
      <c r="G47" s="260">
        <v>1.4113923552806531</v>
      </c>
      <c r="H47" s="306">
        <v>174436694</v>
      </c>
      <c r="I47" s="260">
        <v>2.740833459074306</v>
      </c>
      <c r="J47" s="260">
        <v>60.277586120146367</v>
      </c>
    </row>
    <row r="48" spans="1:10" x14ac:dyDescent="0.25">
      <c r="D48" s="29" t="s">
        <v>417</v>
      </c>
      <c r="F48" s="306">
        <v>91784492</v>
      </c>
      <c r="G48" s="260">
        <v>1.1902878904452927</v>
      </c>
      <c r="H48" s="306">
        <v>76576249</v>
      </c>
      <c r="I48" s="260">
        <v>1.2032029535574971</v>
      </c>
      <c r="J48" s="260">
        <v>-16.56951263618695</v>
      </c>
    </row>
    <row r="49" spans="1:11" x14ac:dyDescent="0.25">
      <c r="D49" s="29" t="s">
        <v>381</v>
      </c>
      <c r="F49" s="306">
        <v>8671050</v>
      </c>
      <c r="G49" s="260">
        <v>0.11244868917992873</v>
      </c>
      <c r="H49" s="306">
        <v>3776115</v>
      </c>
      <c r="I49" s="260">
        <v>5.9332139929872622E-2</v>
      </c>
      <c r="J49" s="260">
        <v>-56.451467815316484</v>
      </c>
    </row>
    <row r="50" spans="1:11" x14ac:dyDescent="0.25">
      <c r="D50" s="29" t="s">
        <v>379</v>
      </c>
      <c r="F50" s="306">
        <v>3747154</v>
      </c>
      <c r="G50" s="260">
        <v>4.8594178958179995E-2</v>
      </c>
      <c r="H50" s="306">
        <v>5663756</v>
      </c>
      <c r="I50" s="260">
        <v>8.8991665645949777E-2</v>
      </c>
      <c r="J50" s="260">
        <v>51.14820474418719</v>
      </c>
    </row>
    <row r="51" spans="1:11" x14ac:dyDescent="0.25">
      <c r="D51" s="29" t="s">
        <v>418</v>
      </c>
      <c r="F51" s="306" t="s">
        <v>440</v>
      </c>
      <c r="G51" s="260" t="s">
        <v>441</v>
      </c>
      <c r="H51" s="306" t="s">
        <v>440</v>
      </c>
      <c r="I51" s="260" t="s">
        <v>441</v>
      </c>
      <c r="J51" s="260" t="s">
        <v>441</v>
      </c>
    </row>
    <row r="52" spans="1:11" x14ac:dyDescent="0.25">
      <c r="D52" s="29" t="s">
        <v>389</v>
      </c>
      <c r="F52" s="306">
        <v>294311065</v>
      </c>
      <c r="G52" s="260">
        <v>3.8167111791996127</v>
      </c>
      <c r="H52" s="306">
        <v>324940367</v>
      </c>
      <c r="I52" s="260">
        <v>5.1056197503805274</v>
      </c>
      <c r="J52" s="260">
        <v>10.407118740166972</v>
      </c>
    </row>
    <row r="53" spans="1:11" s="154" customFormat="1" x14ac:dyDescent="0.25">
      <c r="A53" s="170" t="s">
        <v>419</v>
      </c>
      <c r="B53" s="170"/>
      <c r="F53" s="307">
        <v>409748</v>
      </c>
      <c r="G53" s="259">
        <v>5.3137308047004035E-3</v>
      </c>
      <c r="H53" s="307">
        <v>526762</v>
      </c>
      <c r="I53" s="259">
        <v>8.2767385775432047E-3</v>
      </c>
      <c r="J53" s="259">
        <v>28.557552446869781</v>
      </c>
    </row>
    <row r="54" spans="1:11" x14ac:dyDescent="0.25">
      <c r="A54" s="154" t="s">
        <v>420</v>
      </c>
      <c r="B54" s="154"/>
      <c r="F54" s="308">
        <v>6575730952</v>
      </c>
      <c r="G54" s="259">
        <v>85.275984563839984</v>
      </c>
      <c r="H54" s="308">
        <v>5186285754</v>
      </c>
      <c r="I54" s="259">
        <v>81.489422878443307</v>
      </c>
      <c r="J54" s="259">
        <v>-21.129897317003245</v>
      </c>
      <c r="K54" s="143"/>
    </row>
    <row r="55" spans="1:11" x14ac:dyDescent="0.25">
      <c r="D55" s="138" t="s">
        <v>347</v>
      </c>
      <c r="E55" s="138"/>
      <c r="F55" s="294">
        <v>5099208366</v>
      </c>
      <c r="G55" s="260">
        <v>66.128011787733456</v>
      </c>
      <c r="H55" s="294">
        <v>3623113871</v>
      </c>
      <c r="I55" s="260">
        <v>56.928112405484065</v>
      </c>
      <c r="J55" s="260">
        <v>-28.94752261629781</v>
      </c>
    </row>
    <row r="56" spans="1:11" x14ac:dyDescent="0.25">
      <c r="D56" s="465"/>
      <c r="E56" s="138" t="s">
        <v>421</v>
      </c>
      <c r="F56" s="306">
        <v>4292789938</v>
      </c>
      <c r="G56" s="260">
        <v>55.670143921772741</v>
      </c>
      <c r="H56" s="306">
        <v>2834550297</v>
      </c>
      <c r="I56" s="260">
        <v>44.537821242167148</v>
      </c>
      <c r="J56" s="260">
        <v>-33.96950845629754</v>
      </c>
    </row>
    <row r="57" spans="1:11" x14ac:dyDescent="0.25">
      <c r="D57" s="465"/>
      <c r="E57" s="138" t="s">
        <v>422</v>
      </c>
      <c r="F57" s="306">
        <v>457216242</v>
      </c>
      <c r="G57" s="260">
        <v>5.9293127227582669</v>
      </c>
      <c r="H57" s="306">
        <v>371153952</v>
      </c>
      <c r="I57" s="260">
        <v>5.8317498846272491</v>
      </c>
      <c r="J57" s="260">
        <v>-18.823104276334959</v>
      </c>
    </row>
    <row r="58" spans="1:11" x14ac:dyDescent="0.25">
      <c r="D58" s="465"/>
      <c r="E58" s="138" t="s">
        <v>423</v>
      </c>
      <c r="F58" s="306">
        <v>31928424</v>
      </c>
      <c r="G58" s="260">
        <v>0.41405705495654815</v>
      </c>
      <c r="H58" s="306">
        <v>24196490</v>
      </c>
      <c r="I58" s="260">
        <v>0.38018691975529445</v>
      </c>
      <c r="J58" s="260">
        <v>-24.216459916718723</v>
      </c>
    </row>
    <row r="59" spans="1:11" x14ac:dyDescent="0.25">
      <c r="D59" s="465"/>
      <c r="E59" s="138" t="s">
        <v>424</v>
      </c>
      <c r="F59" s="306">
        <v>93942165</v>
      </c>
      <c r="G59" s="260">
        <v>1.218269219180443</v>
      </c>
      <c r="H59" s="306">
        <v>86464324</v>
      </c>
      <c r="I59" s="260">
        <v>1.3585691565298841</v>
      </c>
      <c r="J59" s="260">
        <v>-7.9600475462748816</v>
      </c>
    </row>
    <row r="60" spans="1:11" x14ac:dyDescent="0.25">
      <c r="D60" s="465"/>
      <c r="E60" s="138" t="s">
        <v>425</v>
      </c>
      <c r="F60" s="306">
        <v>77838099</v>
      </c>
      <c r="G60" s="260">
        <v>1.009427024501937</v>
      </c>
      <c r="H60" s="306">
        <v>113358613</v>
      </c>
      <c r="I60" s="260">
        <v>1.781145195199902</v>
      </c>
      <c r="J60" s="260">
        <v>45.633840569513396</v>
      </c>
    </row>
    <row r="61" spans="1:11" x14ac:dyDescent="0.25">
      <c r="D61" s="465"/>
      <c r="E61" s="138" t="s">
        <v>426</v>
      </c>
      <c r="F61" s="306">
        <v>41673494</v>
      </c>
      <c r="G61" s="260">
        <v>0.54043394673628042</v>
      </c>
      <c r="H61" s="306">
        <v>58301667</v>
      </c>
      <c r="I61" s="260">
        <v>0.91606390816721339</v>
      </c>
      <c r="J61" s="260">
        <v>39.901077169099381</v>
      </c>
    </row>
    <row r="62" spans="1:11" x14ac:dyDescent="0.25">
      <c r="D62" s="465"/>
      <c r="E62" s="138" t="s">
        <v>427</v>
      </c>
      <c r="F62" s="306">
        <v>79872566</v>
      </c>
      <c r="G62" s="260">
        <v>1.0358105821252723</v>
      </c>
      <c r="H62" s="306">
        <v>80833796</v>
      </c>
      <c r="I62" s="260">
        <v>1.2700995852442993</v>
      </c>
      <c r="J62" s="260">
        <v>1.2034545127797696</v>
      </c>
    </row>
    <row r="63" spans="1:11" x14ac:dyDescent="0.25">
      <c r="D63" s="465"/>
      <c r="E63" s="138" t="s">
        <v>428</v>
      </c>
      <c r="F63" s="306">
        <v>18623217</v>
      </c>
      <c r="G63" s="260">
        <v>0.24151127487021345</v>
      </c>
      <c r="H63" s="306">
        <v>49722054</v>
      </c>
      <c r="I63" s="260">
        <v>0.78125689115100638</v>
      </c>
      <c r="J63" s="260">
        <v>166.98960764941955</v>
      </c>
    </row>
    <row r="64" spans="1:11" x14ac:dyDescent="0.25">
      <c r="D64" s="465"/>
      <c r="E64" s="138" t="s">
        <v>429</v>
      </c>
      <c r="F64" s="306">
        <v>5324221</v>
      </c>
      <c r="G64" s="260">
        <v>6.9046040831761926E-2</v>
      </c>
      <c r="H64" s="306">
        <v>4532678</v>
      </c>
      <c r="I64" s="260">
        <v>7.1219622642068672E-2</v>
      </c>
      <c r="J64" s="260">
        <v>-14.866832161925661</v>
      </c>
    </row>
    <row r="65" spans="1:10" x14ac:dyDescent="0.25">
      <c r="D65" s="138" t="s">
        <v>430</v>
      </c>
      <c r="E65" s="305"/>
      <c r="F65" s="306">
        <v>313475343</v>
      </c>
      <c r="G65" s="260">
        <v>4.0652390899116657</v>
      </c>
      <c r="H65" s="306">
        <v>326275150</v>
      </c>
      <c r="I65" s="260">
        <v>5.1265925045821374</v>
      </c>
      <c r="J65" s="260">
        <v>4.0831941924057489</v>
      </c>
    </row>
    <row r="66" spans="1:10" x14ac:dyDescent="0.25">
      <c r="D66" s="29" t="s">
        <v>431</v>
      </c>
      <c r="F66" s="306">
        <v>54200850</v>
      </c>
      <c r="G66" s="260">
        <v>0.70289232964150128</v>
      </c>
      <c r="H66" s="306">
        <v>58751442</v>
      </c>
      <c r="I66" s="260">
        <v>0.92313098987340036</v>
      </c>
      <c r="J66" s="260">
        <v>8.3957945308975788</v>
      </c>
    </row>
    <row r="67" spans="1:10" x14ac:dyDescent="0.25">
      <c r="C67" s="174"/>
      <c r="D67" s="29" t="s">
        <v>367</v>
      </c>
      <c r="F67" s="306">
        <v>22180996</v>
      </c>
      <c r="G67" s="260">
        <v>0.28764958394949197</v>
      </c>
      <c r="H67" s="306">
        <v>22798754</v>
      </c>
      <c r="I67" s="260">
        <v>0.35822501765829251</v>
      </c>
      <c r="J67" s="260">
        <v>2.7850778206713533</v>
      </c>
    </row>
    <row r="68" spans="1:10" x14ac:dyDescent="0.25">
      <c r="D68" s="29" t="s">
        <v>378</v>
      </c>
      <c r="F68" s="306">
        <v>8182420</v>
      </c>
      <c r="G68" s="260">
        <v>0.10611199374004675</v>
      </c>
      <c r="H68" s="306">
        <v>6120617</v>
      </c>
      <c r="I68" s="260">
        <v>9.6170086001394858E-2</v>
      </c>
      <c r="J68" s="260">
        <v>-25.197960994424633</v>
      </c>
    </row>
    <row r="69" spans="1:10" x14ac:dyDescent="0.25">
      <c r="D69" s="29" t="s">
        <v>362</v>
      </c>
      <c r="F69" s="306">
        <v>45893210</v>
      </c>
      <c r="G69" s="260">
        <v>0.59515644665400347</v>
      </c>
      <c r="H69" s="306">
        <v>53854596</v>
      </c>
      <c r="I69" s="260">
        <v>0.84618938399353794</v>
      </c>
      <c r="J69" s="260">
        <v>17.347633778504491</v>
      </c>
    </row>
    <row r="70" spans="1:10" x14ac:dyDescent="0.25">
      <c r="D70" s="29" t="s">
        <v>432</v>
      </c>
      <c r="F70" s="306">
        <v>11353770</v>
      </c>
      <c r="G70" s="260">
        <v>0.14723897956422802</v>
      </c>
      <c r="H70" s="306">
        <v>5327038</v>
      </c>
      <c r="I70" s="260">
        <v>8.3700990046052304E-2</v>
      </c>
      <c r="J70" s="260">
        <v>-53.081328933032815</v>
      </c>
    </row>
    <row r="71" spans="1:10" x14ac:dyDescent="0.25">
      <c r="D71" s="29" t="s">
        <v>433</v>
      </c>
      <c r="F71" s="306">
        <v>21846793</v>
      </c>
      <c r="G71" s="260">
        <v>0.2833155425969453</v>
      </c>
      <c r="H71" s="306">
        <v>28546722</v>
      </c>
      <c r="I71" s="260">
        <v>0.44853986285988995</v>
      </c>
      <c r="J71" s="260">
        <v>30.667791835625486</v>
      </c>
    </row>
    <row r="72" spans="1:10" x14ac:dyDescent="0.25">
      <c r="D72" s="29" t="s">
        <v>358</v>
      </c>
      <c r="F72" s="306">
        <v>129807959</v>
      </c>
      <c r="G72" s="260">
        <v>1.6833872293057857</v>
      </c>
      <c r="H72" s="306">
        <v>180201935</v>
      </c>
      <c r="I72" s="260">
        <v>2.8314197059818915</v>
      </c>
      <c r="J72" s="260">
        <v>38.821946195148172</v>
      </c>
    </row>
    <row r="73" spans="1:10" x14ac:dyDescent="0.25">
      <c r="D73" s="29" t="s">
        <v>369</v>
      </c>
      <c r="F73" s="306">
        <v>25837743</v>
      </c>
      <c r="G73" s="260">
        <v>0.33507133873266548</v>
      </c>
      <c r="H73" s="306">
        <v>22960792</v>
      </c>
      <c r="I73" s="260">
        <v>0.36077103685790812</v>
      </c>
      <c r="J73" s="260">
        <v>-11.134683861512206</v>
      </c>
    </row>
    <row r="74" spans="1:10" x14ac:dyDescent="0.25">
      <c r="A74" s="466"/>
      <c r="B74" s="172"/>
      <c r="C74" s="467"/>
      <c r="D74" s="29" t="s">
        <v>434</v>
      </c>
      <c r="E74" s="467"/>
      <c r="F74" s="296">
        <v>229870749</v>
      </c>
      <c r="G74" s="263">
        <v>2.9810304871795701</v>
      </c>
      <c r="H74" s="296">
        <v>221697039</v>
      </c>
      <c r="I74" s="263">
        <v>3.4834107912461429</v>
      </c>
      <c r="J74" s="262">
        <v>-3.5557851686470965</v>
      </c>
    </row>
    <row r="75" spans="1:10" x14ac:dyDescent="0.25">
      <c r="D75" s="29" t="s">
        <v>435</v>
      </c>
      <c r="F75" s="306">
        <v>105277910</v>
      </c>
      <c r="G75" s="260">
        <v>1.3652744453212136</v>
      </c>
      <c r="H75" s="306">
        <v>118249021</v>
      </c>
      <c r="I75" s="260">
        <v>1.8579856441190077</v>
      </c>
      <c r="J75" s="260">
        <v>12.320828747455188</v>
      </c>
    </row>
    <row r="76" spans="1:10" x14ac:dyDescent="0.25">
      <c r="D76" s="29" t="s">
        <v>436</v>
      </c>
      <c r="F76" s="306">
        <v>19149547</v>
      </c>
      <c r="G76" s="260">
        <v>0.24833687483516259</v>
      </c>
      <c r="H76" s="306">
        <v>12940827</v>
      </c>
      <c r="I76" s="260">
        <v>0.2033325146009255</v>
      </c>
      <c r="J76" s="260">
        <v>-32.422281320806178</v>
      </c>
    </row>
    <row r="77" spans="1:10" ht="12.75" customHeight="1" x14ac:dyDescent="0.25">
      <c r="D77" s="512" t="s">
        <v>606</v>
      </c>
      <c r="E77" s="512"/>
      <c r="F77" s="306">
        <v>25286241</v>
      </c>
      <c r="G77" s="260">
        <v>0.32791930097713312</v>
      </c>
      <c r="H77" s="306">
        <v>14779090</v>
      </c>
      <c r="I77" s="260">
        <v>0.23221618936822133</v>
      </c>
      <c r="J77" s="260">
        <v>-41.55283895301006</v>
      </c>
    </row>
    <row r="78" spans="1:10" ht="27.75" customHeight="1" x14ac:dyDescent="0.25">
      <c r="D78" s="512" t="s">
        <v>437</v>
      </c>
      <c r="E78" s="512"/>
      <c r="F78" s="306">
        <v>4837636</v>
      </c>
      <c r="G78" s="260">
        <v>6.2735865544499655E-2</v>
      </c>
      <c r="H78" s="306">
        <v>3588705</v>
      </c>
      <c r="I78" s="260">
        <v>5.6387463630486231E-2</v>
      </c>
      <c r="J78" s="260">
        <v>-25.816969280036776</v>
      </c>
    </row>
    <row r="79" spans="1:10" x14ac:dyDescent="0.25">
      <c r="C79" s="174"/>
      <c r="D79" s="29" t="s">
        <v>587</v>
      </c>
      <c r="E79" s="171"/>
      <c r="F79" s="306">
        <v>67379839</v>
      </c>
      <c r="G79" s="260">
        <v>0.8738012781271749</v>
      </c>
      <c r="H79" s="306">
        <v>54541151</v>
      </c>
      <c r="I79" s="260">
        <v>0.85697686724803457</v>
      </c>
      <c r="J79" s="260">
        <v>-19.054198096258439</v>
      </c>
    </row>
    <row r="80" spans="1:10" x14ac:dyDescent="0.25">
      <c r="D80" s="29" t="s">
        <v>389</v>
      </c>
      <c r="F80" s="306">
        <v>391941580</v>
      </c>
      <c r="G80" s="260">
        <v>5.0828119900254487</v>
      </c>
      <c r="H80" s="306">
        <v>432539004</v>
      </c>
      <c r="I80" s="260">
        <v>6.7962614248919158</v>
      </c>
      <c r="J80" s="260">
        <v>10.358029377745526</v>
      </c>
    </row>
    <row r="81" spans="1:10" s="154" customFormat="1" x14ac:dyDescent="0.25">
      <c r="A81" s="154" t="s">
        <v>438</v>
      </c>
      <c r="F81" s="307">
        <v>119354522</v>
      </c>
      <c r="G81" s="259">
        <v>1.5478240289926786</v>
      </c>
      <c r="H81" s="307">
        <v>134897433</v>
      </c>
      <c r="I81" s="259">
        <v>2.1195735222408789</v>
      </c>
      <c r="J81" s="259">
        <v>13.022473501255361</v>
      </c>
    </row>
    <row r="82" spans="1:10" s="154" customFormat="1" x14ac:dyDescent="0.25">
      <c r="A82" s="154" t="s">
        <v>439</v>
      </c>
      <c r="F82" s="307">
        <v>5915091</v>
      </c>
      <c r="G82" s="259">
        <v>7.670861421973045E-2</v>
      </c>
      <c r="H82" s="307">
        <v>12628141</v>
      </c>
      <c r="I82" s="259">
        <v>0.19841944137457718</v>
      </c>
      <c r="J82" s="259">
        <v>113.49022356545318</v>
      </c>
    </row>
    <row r="83" spans="1:10" x14ac:dyDescent="0.25">
      <c r="A83" s="198"/>
      <c r="B83" s="147"/>
      <c r="C83" s="147"/>
      <c r="D83" s="147"/>
      <c r="E83" s="147"/>
      <c r="F83" s="199"/>
      <c r="G83" s="205"/>
      <c r="H83" s="199"/>
      <c r="I83" s="205"/>
      <c r="J83" s="200"/>
    </row>
    <row r="85" spans="1:10" s="115" customFormat="1" ht="11.4" x14ac:dyDescent="0.2">
      <c r="A85" s="245" t="s">
        <v>607</v>
      </c>
      <c r="B85" s="191"/>
      <c r="D85" s="282"/>
      <c r="F85" s="282"/>
      <c r="G85" s="283"/>
      <c r="H85" s="282"/>
      <c r="I85" s="284"/>
      <c r="J85" s="285"/>
    </row>
    <row r="86" spans="1:10" s="115" customFormat="1" ht="11.4" x14ac:dyDescent="0.2">
      <c r="A86" s="245" t="s">
        <v>600</v>
      </c>
      <c r="B86" s="191"/>
      <c r="D86" s="282"/>
      <c r="F86" s="282"/>
      <c r="G86" s="283"/>
      <c r="H86" s="282"/>
      <c r="I86" s="284"/>
      <c r="J86" s="285"/>
    </row>
    <row r="87" spans="1:10" s="115" customFormat="1" ht="12.75" customHeight="1" x14ac:dyDescent="0.25">
      <c r="A87" s="244" t="s">
        <v>608</v>
      </c>
      <c r="B87" s="244"/>
      <c r="C87" s="195"/>
      <c r="D87" s="192"/>
      <c r="E87" s="195"/>
      <c r="F87" s="282"/>
      <c r="G87" s="283"/>
      <c r="H87" s="282"/>
      <c r="I87" s="284"/>
      <c r="J87" s="309"/>
    </row>
    <row r="88" spans="1:10" s="115" customFormat="1" ht="12.75" customHeight="1" x14ac:dyDescent="0.25">
      <c r="A88" s="244" t="s">
        <v>609</v>
      </c>
      <c r="B88" s="244"/>
      <c r="C88" s="195"/>
      <c r="D88" s="192"/>
      <c r="E88" s="195"/>
      <c r="F88" s="282"/>
      <c r="G88" s="283"/>
      <c r="H88" s="282"/>
      <c r="I88" s="284"/>
      <c r="J88" s="309"/>
    </row>
    <row r="89" spans="1:10" s="272" customFormat="1" ht="12.75" customHeight="1" x14ac:dyDescent="0.25">
      <c r="A89" s="244" t="s">
        <v>594</v>
      </c>
      <c r="B89" s="191"/>
      <c r="C89" s="195"/>
      <c r="D89" s="268"/>
      <c r="E89" s="269"/>
      <c r="F89" s="268"/>
      <c r="G89" s="270"/>
    </row>
    <row r="90" spans="1:10" s="278" customFormat="1" ht="11.4" x14ac:dyDescent="0.2">
      <c r="A90" s="274" t="s">
        <v>595</v>
      </c>
      <c r="B90" s="274"/>
      <c r="C90" s="276"/>
      <c r="D90" s="277"/>
      <c r="E90" s="277"/>
      <c r="F90" s="277"/>
      <c r="G90" s="277"/>
    </row>
    <row r="91" spans="1:10" s="272" customFormat="1" ht="12.75" customHeight="1" x14ac:dyDescent="0.25">
      <c r="A91" s="267" t="s">
        <v>332</v>
      </c>
      <c r="B91" s="267"/>
      <c r="C91" s="195"/>
      <c r="D91" s="268"/>
      <c r="E91" s="269"/>
      <c r="F91" s="268"/>
      <c r="G91" s="270"/>
    </row>
    <row r="92" spans="1:10" s="115" customFormat="1" ht="11.4" x14ac:dyDescent="0.2">
      <c r="A92" s="244" t="s">
        <v>610</v>
      </c>
      <c r="B92" s="191"/>
      <c r="F92" s="282"/>
      <c r="G92" s="283"/>
      <c r="H92" s="282"/>
      <c r="I92" s="284"/>
      <c r="J92" s="285"/>
    </row>
    <row r="93" spans="1:10" s="272" customFormat="1" ht="12.75" customHeight="1" x14ac:dyDescent="0.25">
      <c r="A93" s="245" t="s">
        <v>333</v>
      </c>
      <c r="B93" s="245"/>
      <c r="C93" s="195"/>
      <c r="D93" s="268"/>
      <c r="E93" s="269"/>
      <c r="F93" s="268"/>
      <c r="G93" s="270"/>
    </row>
  </sheetData>
  <mergeCells count="10">
    <mergeCell ref="A1:J1"/>
    <mergeCell ref="A8:E8"/>
    <mergeCell ref="D30:E30"/>
    <mergeCell ref="D77:E77"/>
    <mergeCell ref="D78:E78"/>
    <mergeCell ref="J4:J5"/>
    <mergeCell ref="A2:J2"/>
    <mergeCell ref="A4:E6"/>
    <mergeCell ref="H4:I4"/>
    <mergeCell ref="F4:G4"/>
  </mergeCells>
  <printOptions horizontalCentered="1"/>
  <pageMargins left="0.39370078740157483" right="0.39370078740157483" top="0.55118110236220474" bottom="0.55118110236220474" header="0.11811023622047244" footer="0.11811023622047244"/>
  <pageSetup paperSize="9" scale="64" fitToWidth="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AE9639-5282-4C82-AD9C-F4C528573753}">
  <sheetPr>
    <pageSetUpPr fitToPage="1"/>
  </sheetPr>
  <dimension ref="A1:I92"/>
  <sheetViews>
    <sheetView zoomScaleNormal="100" workbookViewId="0">
      <selection activeCell="C27" sqref="C27"/>
    </sheetView>
  </sheetViews>
  <sheetFormatPr defaultColWidth="9.109375" defaultRowHeight="13.2" x14ac:dyDescent="0.25"/>
  <cols>
    <col min="1" max="4" width="3.6640625" style="29" customWidth="1"/>
    <col min="5" max="5" width="46" style="29" customWidth="1"/>
    <col min="6" max="7" width="26" style="175" customWidth="1"/>
    <col min="8" max="8" width="20" style="150" customWidth="1"/>
    <col min="9" max="16384" width="9.109375" style="29"/>
  </cols>
  <sheetData>
    <row r="1" spans="1:8" ht="15.6" x14ac:dyDescent="0.25">
      <c r="A1" s="510" t="s">
        <v>611</v>
      </c>
      <c r="B1" s="510"/>
      <c r="C1" s="510"/>
      <c r="D1" s="510"/>
      <c r="E1" s="510"/>
      <c r="F1" s="510"/>
      <c r="G1" s="510"/>
      <c r="H1" s="510"/>
    </row>
    <row r="2" spans="1:8" x14ac:dyDescent="0.25">
      <c r="A2" s="495" t="s">
        <v>321</v>
      </c>
      <c r="B2" s="495"/>
      <c r="C2" s="495"/>
      <c r="D2" s="495"/>
      <c r="E2" s="495"/>
      <c r="F2" s="495"/>
      <c r="G2" s="495"/>
      <c r="H2" s="495"/>
    </row>
    <row r="3" spans="1:8" x14ac:dyDescent="0.25">
      <c r="B3" s="164"/>
      <c r="C3" s="164"/>
      <c r="D3" s="164"/>
      <c r="E3" s="164"/>
      <c r="F3" s="165"/>
      <c r="G3" s="165"/>
      <c r="H3" s="310"/>
    </row>
    <row r="4" spans="1:8" ht="18.75" customHeight="1" x14ac:dyDescent="0.25">
      <c r="A4" s="496" t="s">
        <v>390</v>
      </c>
      <c r="B4" s="498"/>
      <c r="C4" s="498"/>
      <c r="D4" s="498"/>
      <c r="E4" s="498"/>
      <c r="F4" s="288">
        <v>2022</v>
      </c>
      <c r="G4" s="288">
        <v>2023</v>
      </c>
      <c r="H4" s="508" t="s">
        <v>602</v>
      </c>
    </row>
    <row r="5" spans="1:8" ht="24.75" customHeight="1" x14ac:dyDescent="0.25">
      <c r="A5" s="496"/>
      <c r="B5" s="498"/>
      <c r="C5" s="498"/>
      <c r="D5" s="498"/>
      <c r="E5" s="498"/>
      <c r="F5" s="74" t="s">
        <v>604</v>
      </c>
      <c r="G5" s="74" t="s">
        <v>559</v>
      </c>
      <c r="H5" s="509"/>
    </row>
    <row r="6" spans="1:8" ht="13.5" customHeight="1" x14ac:dyDescent="0.25">
      <c r="A6" s="496"/>
      <c r="B6" s="498"/>
      <c r="C6" s="498"/>
      <c r="D6" s="498"/>
      <c r="E6" s="498"/>
      <c r="F6" s="249" t="s">
        <v>1</v>
      </c>
      <c r="G6" s="249" t="s">
        <v>2</v>
      </c>
      <c r="H6" s="251" t="s">
        <v>3</v>
      </c>
    </row>
    <row r="7" spans="1:8" x14ac:dyDescent="0.25">
      <c r="A7" s="114"/>
      <c r="B7" s="114"/>
      <c r="C7" s="114"/>
      <c r="D7" s="114"/>
      <c r="E7" s="114"/>
      <c r="F7" s="468"/>
      <c r="G7" s="468"/>
      <c r="H7" s="469"/>
    </row>
    <row r="8" spans="1:8" x14ac:dyDescent="0.25">
      <c r="A8" s="513" t="s">
        <v>12</v>
      </c>
      <c r="B8" s="513"/>
      <c r="C8" s="513"/>
      <c r="D8" s="513"/>
      <c r="E8" s="513"/>
      <c r="F8" s="308">
        <v>66078109660</v>
      </c>
      <c r="G8" s="308">
        <v>60907626793</v>
      </c>
      <c r="H8" s="259">
        <v>-7.8248044527973519</v>
      </c>
    </row>
    <row r="9" spans="1:8" x14ac:dyDescent="0.25">
      <c r="C9" s="197"/>
      <c r="D9" s="116"/>
      <c r="E9" s="116"/>
      <c r="F9" s="294"/>
      <c r="G9" s="294"/>
      <c r="H9" s="259"/>
    </row>
    <row r="10" spans="1:8" x14ac:dyDescent="0.25">
      <c r="A10" s="174" t="s">
        <v>391</v>
      </c>
      <c r="C10" s="304"/>
      <c r="D10" s="40"/>
      <c r="E10" s="40"/>
      <c r="F10" s="308">
        <v>5134506744</v>
      </c>
      <c r="G10" s="308">
        <v>4001288371</v>
      </c>
      <c r="H10" s="259">
        <v>-22.070637541264084</v>
      </c>
    </row>
    <row r="11" spans="1:8" x14ac:dyDescent="0.25">
      <c r="A11" s="174"/>
      <c r="B11" s="174" t="s">
        <v>392</v>
      </c>
      <c r="F11" s="308">
        <v>4204276946</v>
      </c>
      <c r="G11" s="308">
        <v>3192498770</v>
      </c>
      <c r="H11" s="259">
        <v>-24.065450230689923</v>
      </c>
    </row>
    <row r="12" spans="1:8" x14ac:dyDescent="0.25">
      <c r="C12" s="170" t="s">
        <v>393</v>
      </c>
      <c r="F12" s="308">
        <v>2313174859</v>
      </c>
      <c r="G12" s="308">
        <v>1297285660</v>
      </c>
      <c r="H12" s="259">
        <v>-43.917527248207044</v>
      </c>
    </row>
    <row r="13" spans="1:8" x14ac:dyDescent="0.25">
      <c r="D13" s="29" t="s">
        <v>394</v>
      </c>
      <c r="F13" s="311" t="s">
        <v>440</v>
      </c>
      <c r="G13" s="311" t="s">
        <v>440</v>
      </c>
      <c r="H13" s="260" t="s">
        <v>441</v>
      </c>
    </row>
    <row r="14" spans="1:8" x14ac:dyDescent="0.25">
      <c r="D14" s="29" t="s">
        <v>395</v>
      </c>
      <c r="F14" s="306">
        <v>1900337876</v>
      </c>
      <c r="G14" s="306">
        <v>992411839</v>
      </c>
      <c r="H14" s="260">
        <v>-47.777084720906757</v>
      </c>
    </row>
    <row r="15" spans="1:8" x14ac:dyDescent="0.25">
      <c r="D15" s="465" t="s">
        <v>396</v>
      </c>
      <c r="E15" s="465"/>
      <c r="F15" s="306">
        <v>324150280</v>
      </c>
      <c r="G15" s="306">
        <v>207556231</v>
      </c>
      <c r="H15" s="260">
        <v>-35.969134131243074</v>
      </c>
    </row>
    <row r="16" spans="1:8" x14ac:dyDescent="0.25">
      <c r="D16" s="138" t="s">
        <v>397</v>
      </c>
      <c r="E16" s="138"/>
      <c r="F16" s="306">
        <v>58766569</v>
      </c>
      <c r="G16" s="306">
        <v>54802636</v>
      </c>
      <c r="H16" s="260">
        <v>-6.7452176763969307</v>
      </c>
    </row>
    <row r="17" spans="1:8" x14ac:dyDescent="0.25">
      <c r="D17" s="138" t="s">
        <v>389</v>
      </c>
      <c r="E17" s="138"/>
      <c r="F17" s="306">
        <v>29920134</v>
      </c>
      <c r="G17" s="306">
        <v>42514954</v>
      </c>
      <c r="H17" s="260">
        <v>42.094798104848067</v>
      </c>
    </row>
    <row r="18" spans="1:8" x14ac:dyDescent="0.25">
      <c r="C18" s="154" t="s">
        <v>398</v>
      </c>
      <c r="F18" s="308">
        <v>5248758</v>
      </c>
      <c r="G18" s="308">
        <v>3837533</v>
      </c>
      <c r="H18" s="259">
        <v>-26.88683684787906</v>
      </c>
    </row>
    <row r="19" spans="1:8" x14ac:dyDescent="0.25">
      <c r="D19" s="29" t="s">
        <v>399</v>
      </c>
      <c r="F19" s="306">
        <v>2240</v>
      </c>
      <c r="G19" s="306">
        <v>1000</v>
      </c>
      <c r="H19" s="260">
        <v>-55.357142857142861</v>
      </c>
    </row>
    <row r="20" spans="1:8" x14ac:dyDescent="0.25">
      <c r="D20" s="29" t="s">
        <v>400</v>
      </c>
      <c r="F20" s="306">
        <v>16895</v>
      </c>
      <c r="G20" s="311" t="s">
        <v>440</v>
      </c>
      <c r="H20" s="260">
        <v>-100</v>
      </c>
    </row>
    <row r="21" spans="1:8" x14ac:dyDescent="0.25">
      <c r="C21" s="174"/>
      <c r="D21" s="29" t="s">
        <v>389</v>
      </c>
      <c r="F21" s="306">
        <v>5229623</v>
      </c>
      <c r="G21" s="306">
        <v>3836533</v>
      </c>
      <c r="H21" s="260">
        <v>-26.638440285274868</v>
      </c>
    </row>
    <row r="22" spans="1:8" x14ac:dyDescent="0.25">
      <c r="C22" s="154" t="s">
        <v>401</v>
      </c>
      <c r="F22" s="308">
        <v>1885853329</v>
      </c>
      <c r="G22" s="308">
        <v>1891375577</v>
      </c>
      <c r="H22" s="259">
        <v>0.2928248933827815</v>
      </c>
    </row>
    <row r="23" spans="1:8" x14ac:dyDescent="0.25">
      <c r="D23" s="138" t="s">
        <v>402</v>
      </c>
      <c r="E23" s="138"/>
      <c r="F23" s="306">
        <v>228033562</v>
      </c>
      <c r="G23" s="306">
        <v>186490733</v>
      </c>
      <c r="H23" s="260">
        <v>-18.217857334526922</v>
      </c>
    </row>
    <row r="24" spans="1:8" x14ac:dyDescent="0.25">
      <c r="D24" s="29" t="s">
        <v>403</v>
      </c>
      <c r="F24" s="306">
        <v>57739882</v>
      </c>
      <c r="G24" s="306">
        <v>96358413</v>
      </c>
      <c r="H24" s="260">
        <v>66.883633395717723</v>
      </c>
    </row>
    <row r="25" spans="1:8" x14ac:dyDescent="0.25">
      <c r="D25" s="29" t="s">
        <v>404</v>
      </c>
      <c r="F25" s="306">
        <v>97935090</v>
      </c>
      <c r="G25" s="306">
        <v>41294143</v>
      </c>
      <c r="H25" s="260">
        <v>-57.835191656024421</v>
      </c>
    </row>
    <row r="26" spans="1:8" x14ac:dyDescent="0.25">
      <c r="D26" s="29" t="s">
        <v>405</v>
      </c>
      <c r="F26" s="306">
        <v>929874038</v>
      </c>
      <c r="G26" s="306">
        <v>1001008479</v>
      </c>
      <c r="H26" s="260">
        <v>7.6499007492453419</v>
      </c>
    </row>
    <row r="27" spans="1:8" x14ac:dyDescent="0.25">
      <c r="D27" s="138" t="s">
        <v>387</v>
      </c>
      <c r="E27" s="138"/>
      <c r="F27" s="306">
        <v>13241385</v>
      </c>
      <c r="G27" s="306">
        <v>12526771</v>
      </c>
      <c r="H27" s="260">
        <v>-5.3968221602196493</v>
      </c>
    </row>
    <row r="28" spans="1:8" x14ac:dyDescent="0.25">
      <c r="D28" s="29" t="s">
        <v>389</v>
      </c>
      <c r="F28" s="306">
        <v>559029372</v>
      </c>
      <c r="G28" s="306">
        <v>553697038</v>
      </c>
      <c r="H28" s="260">
        <v>-0.95385578416441463</v>
      </c>
    </row>
    <row r="29" spans="1:8" x14ac:dyDescent="0.25">
      <c r="A29" s="154"/>
      <c r="B29" s="154" t="s">
        <v>406</v>
      </c>
      <c r="F29" s="308">
        <v>930229798</v>
      </c>
      <c r="G29" s="308">
        <v>808789601</v>
      </c>
      <c r="H29" s="259">
        <v>-13.05485991322759</v>
      </c>
    </row>
    <row r="30" spans="1:8" x14ac:dyDescent="0.25">
      <c r="D30" s="512" t="s">
        <v>588</v>
      </c>
      <c r="E30" s="512"/>
      <c r="F30" s="306">
        <v>333462230</v>
      </c>
      <c r="G30" s="306">
        <v>325296070</v>
      </c>
      <c r="H30" s="260">
        <v>-2.4489010344589834</v>
      </c>
    </row>
    <row r="31" spans="1:8" x14ac:dyDescent="0.25">
      <c r="D31" s="29" t="s">
        <v>407</v>
      </c>
      <c r="F31" s="306">
        <v>226545</v>
      </c>
      <c r="G31" s="306">
        <v>474826</v>
      </c>
      <c r="H31" s="260">
        <v>109.59456178684147</v>
      </c>
    </row>
    <row r="32" spans="1:8" x14ac:dyDescent="0.25">
      <c r="D32" s="29" t="s">
        <v>386</v>
      </c>
      <c r="F32" s="306">
        <v>20209670</v>
      </c>
      <c r="G32" s="306">
        <v>15641435</v>
      </c>
      <c r="H32" s="260">
        <v>-22.604203829157033</v>
      </c>
    </row>
    <row r="33" spans="1:8" x14ac:dyDescent="0.25">
      <c r="D33" s="29" t="s">
        <v>408</v>
      </c>
      <c r="F33" s="306">
        <v>124982912</v>
      </c>
      <c r="G33" s="306">
        <v>61119931</v>
      </c>
      <c r="H33" s="260">
        <v>-51.097370014870513</v>
      </c>
    </row>
    <row r="34" spans="1:8" x14ac:dyDescent="0.25">
      <c r="D34" s="29" t="s">
        <v>373</v>
      </c>
      <c r="F34" s="306">
        <v>148656748</v>
      </c>
      <c r="G34" s="306">
        <v>106340552</v>
      </c>
      <c r="H34" s="260">
        <v>-28.46570812917285</v>
      </c>
    </row>
    <row r="35" spans="1:8" x14ac:dyDescent="0.25">
      <c r="D35" s="29" t="s">
        <v>409</v>
      </c>
      <c r="F35" s="311" t="s">
        <v>440</v>
      </c>
      <c r="G35" s="311" t="s">
        <v>440</v>
      </c>
      <c r="H35" s="260" t="s">
        <v>441</v>
      </c>
    </row>
    <row r="36" spans="1:8" x14ac:dyDescent="0.25">
      <c r="D36" s="138" t="s">
        <v>410</v>
      </c>
      <c r="E36" s="138"/>
      <c r="F36" s="306">
        <v>4889572</v>
      </c>
      <c r="G36" s="306">
        <v>1548685</v>
      </c>
      <c r="H36" s="260">
        <v>-68.326777885671788</v>
      </c>
    </row>
    <row r="37" spans="1:8" x14ac:dyDescent="0.25">
      <c r="D37" s="29" t="s">
        <v>411</v>
      </c>
      <c r="F37" s="306">
        <v>18591</v>
      </c>
      <c r="G37" s="306">
        <v>20237</v>
      </c>
      <c r="H37" s="260">
        <v>8.8537464364477394</v>
      </c>
    </row>
    <row r="38" spans="1:8" x14ac:dyDescent="0.25">
      <c r="D38" s="29" t="s">
        <v>389</v>
      </c>
      <c r="F38" s="306">
        <v>297783530</v>
      </c>
      <c r="G38" s="306">
        <v>298347865</v>
      </c>
      <c r="H38" s="260">
        <v>0.18951182424360447</v>
      </c>
    </row>
    <row r="39" spans="1:8" x14ac:dyDescent="0.25">
      <c r="A39" s="154" t="s">
        <v>412</v>
      </c>
      <c r="B39" s="154"/>
      <c r="F39" s="308">
        <v>308459175</v>
      </c>
      <c r="G39" s="308">
        <v>232494228</v>
      </c>
      <c r="H39" s="259">
        <v>-24.627228870724949</v>
      </c>
    </row>
    <row r="40" spans="1:8" x14ac:dyDescent="0.25">
      <c r="D40" s="29" t="s">
        <v>413</v>
      </c>
      <c r="F40" s="311" t="s">
        <v>440</v>
      </c>
      <c r="G40" s="311" t="s">
        <v>440</v>
      </c>
      <c r="H40" s="260" t="s">
        <v>441</v>
      </c>
    </row>
    <row r="41" spans="1:8" x14ac:dyDescent="0.25">
      <c r="D41" s="29" t="s">
        <v>370</v>
      </c>
      <c r="F41" s="306">
        <v>198648276</v>
      </c>
      <c r="G41" s="306">
        <v>151368333</v>
      </c>
      <c r="H41" s="260">
        <v>-23.800832281071493</v>
      </c>
    </row>
    <row r="42" spans="1:8" x14ac:dyDescent="0.25">
      <c r="D42" s="29" t="s">
        <v>383</v>
      </c>
      <c r="F42" s="306">
        <v>66931554</v>
      </c>
      <c r="G42" s="306">
        <v>39014132</v>
      </c>
      <c r="H42" s="260">
        <v>-41.710404632170949</v>
      </c>
    </row>
    <row r="43" spans="1:8" x14ac:dyDescent="0.25">
      <c r="D43" s="29" t="s">
        <v>414</v>
      </c>
      <c r="F43" s="311" t="s">
        <v>440</v>
      </c>
      <c r="G43" s="311" t="s">
        <v>440</v>
      </c>
      <c r="H43" s="260" t="s">
        <v>441</v>
      </c>
    </row>
    <row r="44" spans="1:8" x14ac:dyDescent="0.25">
      <c r="D44" s="29" t="s">
        <v>389</v>
      </c>
      <c r="F44" s="306">
        <v>42879345</v>
      </c>
      <c r="G44" s="306">
        <v>42111763</v>
      </c>
      <c r="H44" s="260">
        <v>-1.7900973067568993</v>
      </c>
    </row>
    <row r="45" spans="1:8" x14ac:dyDescent="0.25">
      <c r="A45" s="154" t="s">
        <v>415</v>
      </c>
      <c r="B45" s="154"/>
      <c r="F45" s="308">
        <v>6168232405</v>
      </c>
      <c r="G45" s="308">
        <v>5987108994</v>
      </c>
      <c r="H45" s="259">
        <v>-2.936390834644631</v>
      </c>
    </row>
    <row r="46" spans="1:8" x14ac:dyDescent="0.25">
      <c r="D46" s="29" t="s">
        <v>371</v>
      </c>
      <c r="F46" s="306">
        <v>366697707</v>
      </c>
      <c r="G46" s="306">
        <v>622948514</v>
      </c>
      <c r="H46" s="260">
        <v>69.880667947563694</v>
      </c>
    </row>
    <row r="47" spans="1:8" x14ac:dyDescent="0.25">
      <c r="D47" s="29" t="s">
        <v>416</v>
      </c>
      <c r="F47" s="306">
        <v>1582109331</v>
      </c>
      <c r="G47" s="306">
        <v>1575383625</v>
      </c>
      <c r="H47" s="260">
        <v>-0.42511006465961731</v>
      </c>
    </row>
    <row r="48" spans="1:8" x14ac:dyDescent="0.25">
      <c r="D48" s="29" t="s">
        <v>417</v>
      </c>
      <c r="F48" s="306">
        <v>832755865</v>
      </c>
      <c r="G48" s="306">
        <v>955467771</v>
      </c>
      <c r="H48" s="260">
        <v>14.73563995853695</v>
      </c>
    </row>
    <row r="49" spans="1:9" x14ac:dyDescent="0.25">
      <c r="D49" s="29" t="s">
        <v>381</v>
      </c>
      <c r="F49" s="306">
        <v>64157030</v>
      </c>
      <c r="G49" s="306">
        <v>44804014</v>
      </c>
      <c r="H49" s="260">
        <v>-30.165074661342651</v>
      </c>
    </row>
    <row r="50" spans="1:9" x14ac:dyDescent="0.25">
      <c r="D50" s="29" t="s">
        <v>379</v>
      </c>
      <c r="F50" s="306">
        <v>16219523</v>
      </c>
      <c r="G50" s="306">
        <v>25984256</v>
      </c>
      <c r="H50" s="260">
        <v>60.20357688694051</v>
      </c>
    </row>
    <row r="51" spans="1:9" x14ac:dyDescent="0.25">
      <c r="D51" s="29" t="s">
        <v>418</v>
      </c>
      <c r="F51" s="311" t="s">
        <v>440</v>
      </c>
      <c r="G51" s="306">
        <v>7873252</v>
      </c>
      <c r="H51" s="260" t="s">
        <v>441</v>
      </c>
    </row>
    <row r="52" spans="1:9" x14ac:dyDescent="0.25">
      <c r="D52" s="29" t="s">
        <v>389</v>
      </c>
      <c r="F52" s="306">
        <v>3306292949</v>
      </c>
      <c r="G52" s="306">
        <v>2754647562</v>
      </c>
      <c r="H52" s="260">
        <v>-16.68470990045958</v>
      </c>
    </row>
    <row r="53" spans="1:9" s="154" customFormat="1" x14ac:dyDescent="0.25">
      <c r="A53" s="170" t="s">
        <v>419</v>
      </c>
      <c r="B53" s="170"/>
      <c r="F53" s="307">
        <v>6366705</v>
      </c>
      <c r="G53" s="307">
        <v>5379273</v>
      </c>
      <c r="H53" s="259">
        <v>-15.509309760700397</v>
      </c>
    </row>
    <row r="54" spans="1:9" x14ac:dyDescent="0.25">
      <c r="A54" s="154" t="s">
        <v>420</v>
      </c>
      <c r="B54" s="154"/>
      <c r="F54" s="308">
        <v>53293260329</v>
      </c>
      <c r="G54" s="308">
        <v>49415619582</v>
      </c>
      <c r="H54" s="259">
        <v>-7.2760433928452102</v>
      </c>
      <c r="I54" s="143">
        <f>F54-F55-SUM(F65:F80)</f>
        <v>0</v>
      </c>
    </row>
    <row r="55" spans="1:9" x14ac:dyDescent="0.25">
      <c r="D55" s="138" t="s">
        <v>347</v>
      </c>
      <c r="E55" s="138"/>
      <c r="F55" s="294">
        <v>37809223743</v>
      </c>
      <c r="G55" s="294">
        <v>34541020658</v>
      </c>
      <c r="H55" s="260">
        <v>-8.6439306641546096</v>
      </c>
    </row>
    <row r="56" spans="1:9" x14ac:dyDescent="0.25">
      <c r="D56" s="465"/>
      <c r="E56" s="138" t="s">
        <v>421</v>
      </c>
      <c r="F56" s="306">
        <v>29238188989</v>
      </c>
      <c r="G56" s="306">
        <v>27636425873</v>
      </c>
      <c r="H56" s="260">
        <v>-5.4783253388320912</v>
      </c>
    </row>
    <row r="57" spans="1:9" x14ac:dyDescent="0.25">
      <c r="D57" s="465"/>
      <c r="E57" s="138" t="s">
        <v>422</v>
      </c>
      <c r="F57" s="306">
        <v>5182297506</v>
      </c>
      <c r="G57" s="306">
        <v>3575596652</v>
      </c>
      <c r="H57" s="260">
        <v>-31.003639836188135</v>
      </c>
    </row>
    <row r="58" spans="1:9" x14ac:dyDescent="0.25">
      <c r="D58" s="465"/>
      <c r="E58" s="138" t="s">
        <v>423</v>
      </c>
      <c r="F58" s="306">
        <v>438311211</v>
      </c>
      <c r="G58" s="306">
        <v>283942346</v>
      </c>
      <c r="H58" s="260">
        <v>-35.219009034199679</v>
      </c>
    </row>
    <row r="59" spans="1:9" x14ac:dyDescent="0.25">
      <c r="D59" s="465"/>
      <c r="E59" s="138" t="s">
        <v>424</v>
      </c>
      <c r="F59" s="306">
        <v>774490313</v>
      </c>
      <c r="G59" s="306">
        <v>816329404</v>
      </c>
      <c r="H59" s="260">
        <v>5.4021451653714969</v>
      </c>
    </row>
    <row r="60" spans="1:9" x14ac:dyDescent="0.25">
      <c r="D60" s="465"/>
      <c r="E60" s="138" t="s">
        <v>425</v>
      </c>
      <c r="F60" s="306">
        <v>790617992</v>
      </c>
      <c r="G60" s="306">
        <v>716492701</v>
      </c>
      <c r="H60" s="260">
        <v>-9.375613981726838</v>
      </c>
    </row>
    <row r="61" spans="1:9" x14ac:dyDescent="0.25">
      <c r="D61" s="465"/>
      <c r="E61" s="138" t="s">
        <v>426</v>
      </c>
      <c r="F61" s="306">
        <v>420037752</v>
      </c>
      <c r="G61" s="306">
        <v>519876755</v>
      </c>
      <c r="H61" s="260">
        <v>23.76905469201731</v>
      </c>
    </row>
    <row r="62" spans="1:9" x14ac:dyDescent="0.25">
      <c r="D62" s="465"/>
      <c r="E62" s="138" t="s">
        <v>427</v>
      </c>
      <c r="F62" s="306">
        <v>706615773</v>
      </c>
      <c r="G62" s="306">
        <v>696685584</v>
      </c>
      <c r="H62" s="260">
        <v>-1.4053166345042833</v>
      </c>
    </row>
    <row r="63" spans="1:9" x14ac:dyDescent="0.25">
      <c r="D63" s="465"/>
      <c r="E63" s="138" t="s">
        <v>428</v>
      </c>
      <c r="F63" s="306">
        <v>174428007</v>
      </c>
      <c r="G63" s="306">
        <v>262380293</v>
      </c>
      <c r="H63" s="260">
        <v>50.423259150120316</v>
      </c>
    </row>
    <row r="64" spans="1:9" x14ac:dyDescent="0.25">
      <c r="D64" s="465"/>
      <c r="E64" s="138" t="s">
        <v>429</v>
      </c>
      <c r="F64" s="306">
        <v>84236200</v>
      </c>
      <c r="G64" s="306">
        <v>33291050</v>
      </c>
      <c r="H64" s="260">
        <v>-60.478927112096706</v>
      </c>
    </row>
    <row r="65" spans="1:8" x14ac:dyDescent="0.25">
      <c r="D65" s="138" t="s">
        <v>430</v>
      </c>
      <c r="E65" s="305"/>
      <c r="F65" s="306">
        <v>2899197801</v>
      </c>
      <c r="G65" s="306">
        <v>3158063785</v>
      </c>
      <c r="H65" s="260">
        <v>8.9288831521157732</v>
      </c>
    </row>
    <row r="66" spans="1:8" x14ac:dyDescent="0.25">
      <c r="D66" s="29" t="s">
        <v>431</v>
      </c>
      <c r="F66" s="306">
        <v>705937568</v>
      </c>
      <c r="G66" s="306">
        <v>588434468</v>
      </c>
      <c r="H66" s="260">
        <v>-16.644970508213554</v>
      </c>
    </row>
    <row r="67" spans="1:8" x14ac:dyDescent="0.25">
      <c r="C67" s="174"/>
      <c r="D67" s="29" t="s">
        <v>367</v>
      </c>
      <c r="F67" s="306">
        <v>245686963</v>
      </c>
      <c r="G67" s="306">
        <v>213718357</v>
      </c>
      <c r="H67" s="260">
        <v>-13.011926074400614</v>
      </c>
    </row>
    <row r="68" spans="1:8" x14ac:dyDescent="0.25">
      <c r="D68" s="29" t="s">
        <v>378</v>
      </c>
      <c r="F68" s="306">
        <v>88396718</v>
      </c>
      <c r="G68" s="306">
        <v>70829013</v>
      </c>
      <c r="H68" s="260">
        <v>-19.873707302119527</v>
      </c>
    </row>
    <row r="69" spans="1:8" x14ac:dyDescent="0.25">
      <c r="D69" s="29" t="s">
        <v>362</v>
      </c>
      <c r="F69" s="306">
        <v>604790464</v>
      </c>
      <c r="G69" s="306">
        <v>456283019</v>
      </c>
      <c r="H69" s="260">
        <v>-24.555189580502379</v>
      </c>
    </row>
    <row r="70" spans="1:8" x14ac:dyDescent="0.25">
      <c r="D70" s="29" t="s">
        <v>432</v>
      </c>
      <c r="F70" s="306">
        <v>146122772</v>
      </c>
      <c r="G70" s="306">
        <v>54977080</v>
      </c>
      <c r="H70" s="260">
        <v>-62.376103842322394</v>
      </c>
    </row>
    <row r="71" spans="1:8" x14ac:dyDescent="0.25">
      <c r="D71" s="29" t="s">
        <v>433</v>
      </c>
      <c r="F71" s="306">
        <v>253180080</v>
      </c>
      <c r="G71" s="306">
        <v>234309863</v>
      </c>
      <c r="H71" s="260">
        <v>-7.4532787097626336</v>
      </c>
    </row>
    <row r="72" spans="1:8" x14ac:dyDescent="0.25">
      <c r="D72" s="29" t="s">
        <v>358</v>
      </c>
      <c r="F72" s="306">
        <v>1610635304</v>
      </c>
      <c r="G72" s="306">
        <v>1428300880</v>
      </c>
      <c r="H72" s="260">
        <v>-11.320652387736308</v>
      </c>
    </row>
    <row r="73" spans="1:8" x14ac:dyDescent="0.25">
      <c r="D73" s="29" t="s">
        <v>369</v>
      </c>
      <c r="F73" s="306">
        <v>256231967</v>
      </c>
      <c r="G73" s="306">
        <v>240430790</v>
      </c>
      <c r="H73" s="260">
        <v>-6.166746946137291</v>
      </c>
    </row>
    <row r="74" spans="1:8" x14ac:dyDescent="0.25">
      <c r="A74" s="216"/>
      <c r="D74" s="29" t="s">
        <v>434</v>
      </c>
      <c r="F74" s="296">
        <v>1868873784</v>
      </c>
      <c r="G74" s="296">
        <v>2047839906</v>
      </c>
      <c r="H74" s="299">
        <v>9.5761481343568313</v>
      </c>
    </row>
    <row r="75" spans="1:8" x14ac:dyDescent="0.25">
      <c r="D75" s="29" t="s">
        <v>435</v>
      </c>
      <c r="F75" s="306">
        <v>1195428113</v>
      </c>
      <c r="G75" s="306">
        <v>1082729971</v>
      </c>
      <c r="H75" s="260">
        <v>-9.4274294517950672</v>
      </c>
    </row>
    <row r="76" spans="1:8" x14ac:dyDescent="0.25">
      <c r="D76" s="29" t="s">
        <v>436</v>
      </c>
      <c r="F76" s="306">
        <v>95424265</v>
      </c>
      <c r="G76" s="306">
        <v>114906137</v>
      </c>
      <c r="H76" s="260">
        <v>20.416056649742064</v>
      </c>
    </row>
    <row r="77" spans="1:8" ht="12.75" customHeight="1" x14ac:dyDescent="0.25">
      <c r="D77" s="512" t="s">
        <v>606</v>
      </c>
      <c r="E77" s="512"/>
      <c r="F77" s="306">
        <v>289322182</v>
      </c>
      <c r="G77" s="306">
        <v>249664100</v>
      </c>
      <c r="H77" s="260">
        <v>-13.707238665855215</v>
      </c>
    </row>
    <row r="78" spans="1:8" ht="27.75" customHeight="1" x14ac:dyDescent="0.25">
      <c r="D78" s="512" t="s">
        <v>437</v>
      </c>
      <c r="E78" s="512"/>
      <c r="F78" s="306">
        <v>39068571</v>
      </c>
      <c r="G78" s="306">
        <v>32370340</v>
      </c>
      <c r="H78" s="260">
        <v>-17.144806755281628</v>
      </c>
    </row>
    <row r="79" spans="1:8" x14ac:dyDescent="0.25">
      <c r="C79" s="174"/>
      <c r="D79" s="29" t="s">
        <v>587</v>
      </c>
      <c r="E79" s="171"/>
      <c r="F79" s="306">
        <v>753505477</v>
      </c>
      <c r="G79" s="306">
        <v>577670850</v>
      </c>
      <c r="H79" s="260">
        <v>-23.335547300872506</v>
      </c>
    </row>
    <row r="80" spans="1:8" x14ac:dyDescent="0.25">
      <c r="D80" s="29" t="s">
        <v>389</v>
      </c>
      <c r="F80" s="306">
        <v>4432234557</v>
      </c>
      <c r="G80" s="306">
        <v>4324070365</v>
      </c>
      <c r="H80" s="260">
        <v>-2.440398643369901</v>
      </c>
    </row>
    <row r="81" spans="1:8" s="154" customFormat="1" x14ac:dyDescent="0.25">
      <c r="A81" s="154" t="s">
        <v>438</v>
      </c>
      <c r="F81" s="307">
        <v>1167284302</v>
      </c>
      <c r="G81" s="307">
        <v>1265736345</v>
      </c>
      <c r="H81" s="259">
        <v>8.4342814198147273</v>
      </c>
    </row>
    <row r="82" spans="1:8" s="154" customFormat="1" x14ac:dyDescent="0.25">
      <c r="A82" s="154" t="s">
        <v>439</v>
      </c>
      <c r="F82" s="307">
        <v>62853267</v>
      </c>
      <c r="G82" s="307">
        <v>84943314</v>
      </c>
      <c r="H82" s="259">
        <v>35.145423705660363</v>
      </c>
    </row>
    <row r="83" spans="1:8" x14ac:dyDescent="0.25">
      <c r="A83" s="198"/>
      <c r="B83" s="147"/>
      <c r="C83" s="147"/>
      <c r="D83" s="147"/>
      <c r="E83" s="147"/>
      <c r="F83" s="199"/>
      <c r="G83" s="199"/>
      <c r="H83" s="200"/>
    </row>
    <row r="85" spans="1:8" s="115" customFormat="1" ht="11.4" x14ac:dyDescent="0.2">
      <c r="A85" s="245" t="s">
        <v>607</v>
      </c>
      <c r="D85" s="282"/>
      <c r="F85" s="282"/>
      <c r="G85" s="312"/>
      <c r="H85" s="282"/>
    </row>
    <row r="86" spans="1:8" s="115" customFormat="1" ht="12.75" customHeight="1" x14ac:dyDescent="0.25">
      <c r="A86" s="244" t="s">
        <v>612</v>
      </c>
      <c r="B86" s="120"/>
      <c r="C86" s="195"/>
      <c r="D86" s="192"/>
      <c r="E86" s="195"/>
      <c r="F86" s="282"/>
      <c r="G86" s="312"/>
      <c r="H86" s="282"/>
    </row>
    <row r="87" spans="1:8" ht="12.75" customHeight="1" x14ac:dyDescent="0.25">
      <c r="A87" s="244" t="s">
        <v>609</v>
      </c>
      <c r="B87" s="120"/>
      <c r="C87" s="195"/>
      <c r="D87" s="192"/>
      <c r="E87" s="195"/>
      <c r="F87" s="282"/>
      <c r="G87" s="313"/>
      <c r="H87" s="175"/>
    </row>
    <row r="88" spans="1:8" s="278" customFormat="1" ht="11.4" x14ac:dyDescent="0.2">
      <c r="A88" s="274" t="s">
        <v>595</v>
      </c>
      <c r="B88" s="275"/>
      <c r="C88" s="276"/>
      <c r="D88" s="277"/>
      <c r="E88" s="277"/>
      <c r="F88" s="277"/>
      <c r="G88" s="277"/>
    </row>
    <row r="89" spans="1:8" s="272" customFormat="1" ht="12.75" customHeight="1" x14ac:dyDescent="0.25">
      <c r="A89" s="267" t="s">
        <v>332</v>
      </c>
      <c r="B89" s="193"/>
      <c r="C89" s="195"/>
      <c r="D89" s="268"/>
      <c r="E89" s="269"/>
      <c r="F89" s="268"/>
      <c r="G89" s="270"/>
    </row>
    <row r="90" spans="1:8" s="115" customFormat="1" ht="11.4" x14ac:dyDescent="0.2">
      <c r="A90" s="244" t="s">
        <v>610</v>
      </c>
      <c r="F90" s="282"/>
      <c r="G90" s="312"/>
      <c r="H90" s="282"/>
    </row>
    <row r="91" spans="1:8" s="272" customFormat="1" ht="12.75" customHeight="1" x14ac:dyDescent="0.25">
      <c r="A91" s="245" t="s">
        <v>333</v>
      </c>
      <c r="B91" s="113"/>
      <c r="C91" s="195"/>
      <c r="D91" s="268"/>
      <c r="E91" s="269"/>
      <c r="F91" s="268"/>
      <c r="G91" s="270"/>
    </row>
    <row r="92" spans="1:8" x14ac:dyDescent="0.25">
      <c r="A92" s="470"/>
      <c r="B92" s="470"/>
      <c r="C92" s="463"/>
    </row>
  </sheetData>
  <mergeCells count="8">
    <mergeCell ref="A1:H1"/>
    <mergeCell ref="A8:E8"/>
    <mergeCell ref="D30:E30"/>
    <mergeCell ref="D77:E77"/>
    <mergeCell ref="D78:E78"/>
    <mergeCell ref="H4:H5"/>
    <mergeCell ref="A2:H2"/>
    <mergeCell ref="A4:E6"/>
  </mergeCells>
  <printOptions horizontalCentered="1"/>
  <pageMargins left="0.39370078740157483" right="0.39370078740157483" top="0.55118110236220474" bottom="0.55118110236220474" header="0.11811023622047244" footer="0.11811023622047244"/>
  <pageSetup paperSize="9" scale="6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FAA0E7-7858-4D60-8A5F-793958BFDACE}">
  <sheetPr>
    <pageSetUpPr fitToPage="1"/>
  </sheetPr>
  <dimension ref="A1:Z57"/>
  <sheetViews>
    <sheetView zoomScale="59" zoomScaleNormal="85" workbookViewId="0">
      <selection activeCell="G23" sqref="G23"/>
    </sheetView>
  </sheetViews>
  <sheetFormatPr defaultColWidth="9.109375" defaultRowHeight="13.2" x14ac:dyDescent="0.25"/>
  <cols>
    <col min="1" max="1" width="4.88671875" style="29" customWidth="1"/>
    <col min="2" max="2" width="30" style="39" customWidth="1"/>
    <col min="3" max="3" width="13.109375" style="121" customWidth="1"/>
    <col min="4" max="4" width="10.109375" style="30" customWidth="1"/>
    <col min="5" max="5" width="13.109375" style="27" customWidth="1"/>
    <col min="6" max="6" width="10.109375" style="30" customWidth="1"/>
    <col min="7" max="7" width="13.109375" style="161" customWidth="1"/>
    <col min="8" max="8" width="10.109375" style="30" customWidth="1"/>
    <col min="9" max="9" width="13.109375" style="161" customWidth="1"/>
    <col min="10" max="10" width="10.109375" style="162" customWidth="1"/>
    <col min="11" max="11" width="12.109375" style="30" customWidth="1"/>
    <col min="12" max="12" width="13.44140625" style="30" customWidth="1"/>
    <col min="13" max="16384" width="9.109375" style="29"/>
  </cols>
  <sheetData>
    <row r="1" spans="1:13" ht="12.75" customHeight="1" x14ac:dyDescent="0.25">
      <c r="A1" s="517" t="s">
        <v>614</v>
      </c>
      <c r="B1" s="501"/>
      <c r="C1" s="501"/>
      <c r="D1" s="501"/>
      <c r="E1" s="501"/>
      <c r="F1" s="501"/>
      <c r="G1" s="501"/>
      <c r="H1" s="501"/>
      <c r="I1" s="501"/>
      <c r="J1" s="501"/>
      <c r="K1" s="501"/>
      <c r="L1" s="501"/>
    </row>
    <row r="2" spans="1:13" ht="12.75" customHeight="1" x14ac:dyDescent="0.25">
      <c r="A2" s="518" t="s">
        <v>321</v>
      </c>
      <c r="B2" s="518"/>
      <c r="C2" s="518"/>
      <c r="D2" s="518"/>
      <c r="E2" s="518"/>
      <c r="F2" s="518"/>
      <c r="G2" s="518"/>
      <c r="H2" s="518"/>
      <c r="I2" s="518"/>
      <c r="J2" s="518"/>
      <c r="K2" s="518"/>
      <c r="L2" s="518"/>
    </row>
    <row r="3" spans="1:13" s="121" customFormat="1" x14ac:dyDescent="0.25">
      <c r="A3" s="314"/>
      <c r="B3" s="315"/>
      <c r="C3" s="315"/>
      <c r="D3" s="316"/>
      <c r="E3" s="315"/>
      <c r="F3" s="316"/>
      <c r="G3" s="317"/>
      <c r="H3" s="316"/>
      <c r="I3" s="317"/>
      <c r="J3" s="316"/>
      <c r="K3" s="316"/>
      <c r="L3" s="316"/>
    </row>
    <row r="4" spans="1:13" s="40" customFormat="1" ht="27.75" customHeight="1" x14ac:dyDescent="0.25">
      <c r="A4" s="502" t="s">
        <v>443</v>
      </c>
      <c r="B4" s="498"/>
      <c r="C4" s="515">
        <v>2022</v>
      </c>
      <c r="D4" s="515"/>
      <c r="E4" s="515"/>
      <c r="F4" s="515"/>
      <c r="G4" s="514" t="s">
        <v>613</v>
      </c>
      <c r="H4" s="514"/>
      <c r="I4" s="514"/>
      <c r="J4" s="514"/>
      <c r="K4" s="497" t="s">
        <v>336</v>
      </c>
      <c r="L4" s="516"/>
    </row>
    <row r="5" spans="1:13" s="40" customFormat="1" ht="44.25" customHeight="1" x14ac:dyDescent="0.25">
      <c r="A5" s="496"/>
      <c r="B5" s="498"/>
      <c r="C5" s="318" t="s">
        <v>472</v>
      </c>
      <c r="D5" s="51" t="s">
        <v>335</v>
      </c>
      <c r="E5" s="319" t="s">
        <v>604</v>
      </c>
      <c r="F5" s="51" t="s">
        <v>335</v>
      </c>
      <c r="G5" s="318" t="s">
        <v>558</v>
      </c>
      <c r="H5" s="51" t="s">
        <v>335</v>
      </c>
      <c r="I5" s="319" t="s">
        <v>559</v>
      </c>
      <c r="J5" s="51" t="s">
        <v>335</v>
      </c>
      <c r="K5" s="151" t="s">
        <v>14</v>
      </c>
      <c r="L5" s="152" t="s">
        <v>15</v>
      </c>
    </row>
    <row r="6" spans="1:13" x14ac:dyDescent="0.25">
      <c r="A6" s="496"/>
      <c r="B6" s="498"/>
      <c r="C6" s="249" t="s">
        <v>1</v>
      </c>
      <c r="D6" s="320" t="s">
        <v>2</v>
      </c>
      <c r="E6" s="249" t="s">
        <v>3</v>
      </c>
      <c r="F6" s="320" t="s">
        <v>4</v>
      </c>
      <c r="G6" s="249" t="s">
        <v>5</v>
      </c>
      <c r="H6" s="320" t="s">
        <v>6</v>
      </c>
      <c r="I6" s="249" t="s">
        <v>7</v>
      </c>
      <c r="J6" s="320" t="s">
        <v>8</v>
      </c>
      <c r="K6" s="320" t="s">
        <v>16</v>
      </c>
      <c r="L6" s="251" t="s">
        <v>17</v>
      </c>
    </row>
    <row r="7" spans="1:13" x14ac:dyDescent="0.25">
      <c r="A7" s="114"/>
      <c r="B7" s="114"/>
      <c r="C7" s="209"/>
      <c r="D7" s="210"/>
      <c r="E7" s="209"/>
      <c r="F7" s="210"/>
      <c r="G7" s="209"/>
      <c r="H7" s="210"/>
      <c r="I7" s="209"/>
      <c r="J7" s="210"/>
      <c r="K7" s="210"/>
      <c r="L7" s="210"/>
    </row>
    <row r="8" spans="1:13" s="154" customFormat="1" x14ac:dyDescent="0.25">
      <c r="A8" s="141"/>
      <c r="B8" s="31" t="s">
        <v>12</v>
      </c>
      <c r="C8" s="322">
        <v>7711117011</v>
      </c>
      <c r="D8" s="259">
        <v>99.999999999999986</v>
      </c>
      <c r="E8" s="322">
        <v>66078109660</v>
      </c>
      <c r="F8" s="259">
        <v>99.999999999999986</v>
      </c>
      <c r="G8" s="322">
        <v>6364366774</v>
      </c>
      <c r="H8" s="259">
        <v>99.999999999999986</v>
      </c>
      <c r="I8" s="322">
        <v>60907626793</v>
      </c>
      <c r="J8" s="259">
        <v>100</v>
      </c>
      <c r="K8" s="298">
        <v>-17.465047347600159</v>
      </c>
      <c r="L8" s="298">
        <v>-7.8248044527973519</v>
      </c>
    </row>
    <row r="9" spans="1:13" s="154" customFormat="1" x14ac:dyDescent="0.25">
      <c r="A9" s="141"/>
      <c r="B9" s="31"/>
      <c r="C9" s="322"/>
      <c r="D9" s="259"/>
      <c r="E9" s="322"/>
      <c r="F9" s="259"/>
      <c r="G9" s="322"/>
      <c r="H9" s="259"/>
      <c r="I9" s="322"/>
      <c r="J9" s="259"/>
      <c r="K9" s="298"/>
      <c r="L9" s="298"/>
    </row>
    <row r="10" spans="1:13" x14ac:dyDescent="0.25">
      <c r="A10" s="40"/>
      <c r="B10" s="32" t="s">
        <v>557</v>
      </c>
      <c r="C10" s="322">
        <v>6347126969</v>
      </c>
      <c r="D10" s="259">
        <v>82.311381865244016</v>
      </c>
      <c r="E10" s="322">
        <v>54311113740</v>
      </c>
      <c r="F10" s="259">
        <v>82.192293362285625</v>
      </c>
      <c r="G10" s="322">
        <v>5134051884</v>
      </c>
      <c r="H10" s="259">
        <v>80.668699122964782</v>
      </c>
      <c r="I10" s="322">
        <v>49355549248</v>
      </c>
      <c r="J10" s="259">
        <v>81.033446625230098</v>
      </c>
      <c r="K10" s="298">
        <v>-19.112191877124555</v>
      </c>
      <c r="L10" s="298">
        <v>-9.1244022645594161</v>
      </c>
      <c r="M10" s="143"/>
    </row>
    <row r="11" spans="1:13" x14ac:dyDescent="0.25">
      <c r="A11" s="40"/>
      <c r="B11" s="27"/>
      <c r="C11" s="323"/>
      <c r="D11" s="299"/>
      <c r="E11" s="323"/>
      <c r="F11" s="260"/>
      <c r="G11" s="326"/>
      <c r="H11" s="299"/>
      <c r="I11" s="323"/>
      <c r="J11" s="299"/>
      <c r="K11" s="299"/>
      <c r="L11" s="299"/>
    </row>
    <row r="12" spans="1:13" x14ac:dyDescent="0.25">
      <c r="A12" s="40">
        <v>1</v>
      </c>
      <c r="B12" s="69" t="s">
        <v>616</v>
      </c>
      <c r="C12" s="324">
        <v>1180197050</v>
      </c>
      <c r="D12" s="260">
        <v>15.305137353206218</v>
      </c>
      <c r="E12" s="324">
        <v>10400758204</v>
      </c>
      <c r="F12" s="260">
        <v>15.74009646691821</v>
      </c>
      <c r="G12" s="326">
        <v>1021286242</v>
      </c>
      <c r="H12" s="260">
        <v>16.046941954574411</v>
      </c>
      <c r="I12" s="324">
        <v>9440990116</v>
      </c>
      <c r="J12" s="260">
        <v>15.500505623189106</v>
      </c>
      <c r="K12" s="299">
        <v>-13.464769124783016</v>
      </c>
      <c r="L12" s="299">
        <v>-9.2278665571793201</v>
      </c>
      <c r="M12" s="121"/>
    </row>
    <row r="13" spans="1:13" x14ac:dyDescent="0.25">
      <c r="A13" s="40">
        <v>2</v>
      </c>
      <c r="B13" s="69" t="s">
        <v>617</v>
      </c>
      <c r="C13" s="325">
        <v>999790229</v>
      </c>
      <c r="D13" s="260">
        <v>12.96556941846152</v>
      </c>
      <c r="E13" s="324">
        <v>9396951728</v>
      </c>
      <c r="F13" s="260">
        <v>14.220975412812678</v>
      </c>
      <c r="G13" s="326">
        <v>902647527</v>
      </c>
      <c r="H13" s="260">
        <v>14.182833250395571</v>
      </c>
      <c r="I13" s="324">
        <v>8768895313</v>
      </c>
      <c r="J13" s="260">
        <v>14.397039869574746</v>
      </c>
      <c r="K13" s="299">
        <v>-9.7163083997293231</v>
      </c>
      <c r="L13" s="299">
        <v>-6.6836186156898787</v>
      </c>
      <c r="M13" s="121"/>
    </row>
    <row r="14" spans="1:13" x14ac:dyDescent="0.25">
      <c r="A14" s="40">
        <v>3</v>
      </c>
      <c r="B14" s="69" t="s">
        <v>615</v>
      </c>
      <c r="C14" s="326">
        <v>975114829</v>
      </c>
      <c r="D14" s="260">
        <v>12.645571680587741</v>
      </c>
      <c r="E14" s="326">
        <v>9108011818</v>
      </c>
      <c r="F14" s="260">
        <v>13.783705170841898</v>
      </c>
      <c r="G14" s="326">
        <v>880370381</v>
      </c>
      <c r="H14" s="260">
        <v>13.832803989181281</v>
      </c>
      <c r="I14" s="324">
        <v>9115668927</v>
      </c>
      <c r="J14" s="260">
        <v>14.966383369328137</v>
      </c>
      <c r="K14" s="299">
        <v>-9.7162349686715661</v>
      </c>
      <c r="L14" s="299">
        <v>8.4070038039119055E-2</v>
      </c>
      <c r="M14" s="121"/>
    </row>
    <row r="15" spans="1:13" x14ac:dyDescent="0.25">
      <c r="A15" s="40">
        <v>4</v>
      </c>
      <c r="B15" s="69" t="s">
        <v>444</v>
      </c>
      <c r="C15" s="326">
        <v>1278037829</v>
      </c>
      <c r="D15" s="260">
        <v>16.573964928516371</v>
      </c>
      <c r="E15" s="326">
        <v>8748040773</v>
      </c>
      <c r="F15" s="260">
        <v>13.238939216046575</v>
      </c>
      <c r="G15" s="326">
        <v>759015780</v>
      </c>
      <c r="H15" s="260">
        <v>11.926021974421175</v>
      </c>
      <c r="I15" s="324">
        <v>7099469005</v>
      </c>
      <c r="J15" s="260">
        <v>11.656124821819407</v>
      </c>
      <c r="K15" s="299">
        <v>-40.610851824793684</v>
      </c>
      <c r="L15" s="299">
        <v>-18.845039829811505</v>
      </c>
      <c r="M15" s="121"/>
    </row>
    <row r="16" spans="1:13" x14ac:dyDescent="0.25">
      <c r="A16" s="40">
        <v>5</v>
      </c>
      <c r="B16" s="69" t="s">
        <v>618</v>
      </c>
      <c r="C16" s="326">
        <v>297943451</v>
      </c>
      <c r="D16" s="260">
        <v>3.8638170134752214</v>
      </c>
      <c r="E16" s="326">
        <v>2594530434</v>
      </c>
      <c r="F16" s="260">
        <v>3.926459832688864</v>
      </c>
      <c r="G16" s="326">
        <v>317382050</v>
      </c>
      <c r="H16" s="260">
        <v>4.986859828641296</v>
      </c>
      <c r="I16" s="324">
        <v>2826107061</v>
      </c>
      <c r="J16" s="260">
        <v>4.6399887991117712</v>
      </c>
      <c r="K16" s="299">
        <v>6.5242578532125561</v>
      </c>
      <c r="L16" s="299">
        <v>8.925569882137685</v>
      </c>
      <c r="M16" s="121"/>
    </row>
    <row r="17" spans="1:13" x14ac:dyDescent="0.25">
      <c r="A17" s="40">
        <v>6</v>
      </c>
      <c r="B17" s="69" t="s">
        <v>445</v>
      </c>
      <c r="C17" s="326">
        <v>438039249</v>
      </c>
      <c r="D17" s="260">
        <v>5.6806199202415399</v>
      </c>
      <c r="E17" s="326">
        <v>4193098758</v>
      </c>
      <c r="F17" s="260">
        <v>6.3456699647966293</v>
      </c>
      <c r="G17" s="326">
        <v>276599457</v>
      </c>
      <c r="H17" s="260">
        <v>4.3460640598209501</v>
      </c>
      <c r="I17" s="324">
        <v>3053011925</v>
      </c>
      <c r="J17" s="260">
        <v>5.0125281278417448</v>
      </c>
      <c r="K17" s="299">
        <v>-36.855097429865239</v>
      </c>
      <c r="L17" s="299">
        <v>-27.189601266243301</v>
      </c>
      <c r="M17" s="121"/>
    </row>
    <row r="18" spans="1:13" x14ac:dyDescent="0.25">
      <c r="A18" s="40">
        <v>7</v>
      </c>
      <c r="B18" s="69" t="s">
        <v>446</v>
      </c>
      <c r="C18" s="326">
        <v>254129965</v>
      </c>
      <c r="D18" s="260">
        <v>3.2956310303355609</v>
      </c>
      <c r="E18" s="326">
        <v>2877313544</v>
      </c>
      <c r="F18" s="260">
        <v>4.3544126168333248</v>
      </c>
      <c r="G18" s="326">
        <v>273114967</v>
      </c>
      <c r="H18" s="260">
        <v>4.2913140725286558</v>
      </c>
      <c r="I18" s="324">
        <v>2435369216</v>
      </c>
      <c r="J18" s="260">
        <v>3.9984634835253376</v>
      </c>
      <c r="K18" s="299">
        <v>7.470587736475709</v>
      </c>
      <c r="L18" s="299">
        <v>-15.359616574341606</v>
      </c>
      <c r="M18" s="121"/>
    </row>
    <row r="19" spans="1:13" x14ac:dyDescent="0.25">
      <c r="A19" s="40">
        <v>8</v>
      </c>
      <c r="B19" s="69" t="s">
        <v>447</v>
      </c>
      <c r="C19" s="326">
        <v>348066723</v>
      </c>
      <c r="D19" s="260">
        <v>4.5138301299731109</v>
      </c>
      <c r="E19" s="326">
        <v>2491802279</v>
      </c>
      <c r="F19" s="260">
        <v>3.7709951023438522</v>
      </c>
      <c r="G19" s="326">
        <v>262947102</v>
      </c>
      <c r="H19" s="260">
        <v>4.1315516741461762</v>
      </c>
      <c r="I19" s="324">
        <v>2629567281</v>
      </c>
      <c r="J19" s="260">
        <v>4.3173037917514323</v>
      </c>
      <c r="K19" s="299">
        <v>-24.454972387578689</v>
      </c>
      <c r="L19" s="299">
        <v>5.5287292720226366</v>
      </c>
      <c r="M19" s="121"/>
    </row>
    <row r="20" spans="1:13" x14ac:dyDescent="0.25">
      <c r="A20" s="40">
        <v>9</v>
      </c>
      <c r="B20" s="69" t="s">
        <v>619</v>
      </c>
      <c r="C20" s="326">
        <v>318055371</v>
      </c>
      <c r="D20" s="260">
        <v>4.1246342202600514</v>
      </c>
      <c r="E20" s="326">
        <v>2444245933</v>
      </c>
      <c r="F20" s="260">
        <v>3.6990252075561574</v>
      </c>
      <c r="G20" s="326">
        <v>230604747</v>
      </c>
      <c r="H20" s="260">
        <v>3.6233729951277631</v>
      </c>
      <c r="I20" s="324">
        <v>2145127572</v>
      </c>
      <c r="J20" s="260">
        <v>3.5219358969450694</v>
      </c>
      <c r="K20" s="299">
        <v>-27.495408653231014</v>
      </c>
      <c r="L20" s="299">
        <v>-12.237654033154932</v>
      </c>
      <c r="M20" s="121"/>
    </row>
    <row r="21" spans="1:13" x14ac:dyDescent="0.25">
      <c r="A21" s="40">
        <v>10</v>
      </c>
      <c r="B21" s="69" t="s">
        <v>620</v>
      </c>
      <c r="C21" s="326">
        <v>257752273</v>
      </c>
      <c r="D21" s="260">
        <v>3.3426061701866709</v>
      </c>
      <c r="E21" s="326">
        <v>2056360269</v>
      </c>
      <c r="F21" s="260">
        <v>3.1120143714474411</v>
      </c>
      <c r="G21" s="326">
        <v>210083631</v>
      </c>
      <c r="H21" s="260">
        <v>3.3009353241275026</v>
      </c>
      <c r="I21" s="324">
        <v>1841342832</v>
      </c>
      <c r="J21" s="260">
        <v>3.0231728421433459</v>
      </c>
      <c r="K21" s="299">
        <v>-18.493975414913223</v>
      </c>
      <c r="L21" s="299">
        <v>-10.456214323989155</v>
      </c>
      <c r="M21" s="121"/>
    </row>
    <row r="22" spans="1:13" x14ac:dyDescent="0.25">
      <c r="A22" s="40"/>
      <c r="B22" s="69"/>
      <c r="C22" s="326"/>
      <c r="D22" s="260"/>
      <c r="E22" s="326"/>
      <c r="F22" s="260"/>
      <c r="G22" s="326"/>
      <c r="H22" s="260"/>
      <c r="I22" s="324"/>
      <c r="J22" s="260"/>
      <c r="K22" s="299"/>
      <c r="L22" s="299"/>
      <c r="M22" s="121"/>
    </row>
    <row r="23" spans="1:13" s="154" customFormat="1" x14ac:dyDescent="0.25">
      <c r="A23" s="141"/>
      <c r="B23" s="32" t="s">
        <v>556</v>
      </c>
      <c r="C23" s="322">
        <v>1363990042</v>
      </c>
      <c r="D23" s="259">
        <v>17.688618134755991</v>
      </c>
      <c r="E23" s="322">
        <v>11766995920</v>
      </c>
      <c r="F23" s="259">
        <v>17.807706637714368</v>
      </c>
      <c r="G23" s="322">
        <v>1230314890</v>
      </c>
      <c r="H23" s="259">
        <v>19.331300877035218</v>
      </c>
      <c r="I23" s="327">
        <v>11552077545</v>
      </c>
      <c r="J23" s="259">
        <v>18.966553374769905</v>
      </c>
      <c r="K23" s="298">
        <v>-9.8003026330011878</v>
      </c>
      <c r="L23" s="298">
        <v>-1.8264506630337982</v>
      </c>
      <c r="M23" s="156"/>
    </row>
    <row r="24" spans="1:13" x14ac:dyDescent="0.25">
      <c r="A24" s="40"/>
      <c r="B24" s="69"/>
      <c r="C24" s="326"/>
      <c r="D24" s="260"/>
      <c r="E24" s="326"/>
      <c r="F24" s="260"/>
      <c r="G24" s="326"/>
      <c r="H24" s="260"/>
      <c r="I24" s="324"/>
      <c r="J24" s="260"/>
      <c r="K24" s="299"/>
      <c r="L24" s="299"/>
      <c r="M24" s="121"/>
    </row>
    <row r="25" spans="1:13" x14ac:dyDescent="0.25">
      <c r="A25" s="40">
        <v>11</v>
      </c>
      <c r="B25" s="69" t="s">
        <v>449</v>
      </c>
      <c r="C25" s="326">
        <v>277149882</v>
      </c>
      <c r="D25" s="260">
        <v>3.5941599849236159</v>
      </c>
      <c r="E25" s="326">
        <v>2282212321</v>
      </c>
      <c r="F25" s="260">
        <v>3.4538099421169184</v>
      </c>
      <c r="G25" s="326">
        <v>185528169</v>
      </c>
      <c r="H25" s="260">
        <v>2.9151080631922111</v>
      </c>
      <c r="I25" s="324">
        <v>2122561462</v>
      </c>
      <c r="J25" s="260">
        <v>3.4848861690403963</v>
      </c>
      <c r="K25" s="299">
        <v>-33.058543030518052</v>
      </c>
      <c r="L25" s="299">
        <v>-6.9954428661591628</v>
      </c>
      <c r="M25" s="121"/>
    </row>
    <row r="26" spans="1:13" x14ac:dyDescent="0.25">
      <c r="A26" s="40">
        <v>12</v>
      </c>
      <c r="B26" s="69" t="s">
        <v>450</v>
      </c>
      <c r="C26" s="326">
        <v>152572885</v>
      </c>
      <c r="D26" s="260">
        <v>1.9786093867121064</v>
      </c>
      <c r="E26" s="326">
        <v>1459403076</v>
      </c>
      <c r="F26" s="260">
        <v>2.208602945074019</v>
      </c>
      <c r="G26" s="326">
        <v>181454167</v>
      </c>
      <c r="H26" s="260">
        <v>2.85109537906088</v>
      </c>
      <c r="I26" s="324">
        <v>1361389157</v>
      </c>
      <c r="J26" s="260">
        <v>2.2351702548299945</v>
      </c>
      <c r="K26" s="299">
        <v>18.929498514759025</v>
      </c>
      <c r="L26" s="299">
        <v>-6.7160279851294469</v>
      </c>
      <c r="M26" s="121"/>
    </row>
    <row r="27" spans="1:13" x14ac:dyDescent="0.25">
      <c r="A27" s="40">
        <v>13</v>
      </c>
      <c r="B27" s="69" t="s">
        <v>451</v>
      </c>
      <c r="C27" s="326">
        <v>76703788</v>
      </c>
      <c r="D27" s="260">
        <v>0.99471695074242994</v>
      </c>
      <c r="E27" s="326">
        <v>580100972</v>
      </c>
      <c r="F27" s="260">
        <v>0.8779018876067527</v>
      </c>
      <c r="G27" s="326">
        <v>93011798</v>
      </c>
      <c r="H27" s="260">
        <v>1.4614462255691489</v>
      </c>
      <c r="I27" s="324">
        <v>921188736</v>
      </c>
      <c r="J27" s="260">
        <v>1.5124357728314421</v>
      </c>
      <c r="K27" s="299">
        <v>21.261022988851597</v>
      </c>
      <c r="L27" s="299">
        <v>58.797999049034509</v>
      </c>
      <c r="M27" s="121"/>
    </row>
    <row r="28" spans="1:13" x14ac:dyDescent="0.25">
      <c r="A28" s="40">
        <v>14</v>
      </c>
      <c r="B28" s="69" t="s">
        <v>452</v>
      </c>
      <c r="C28" s="326">
        <v>124770378</v>
      </c>
      <c r="D28" s="260">
        <v>1.6180584190593084</v>
      </c>
      <c r="E28" s="326">
        <v>638803791</v>
      </c>
      <c r="F28" s="260">
        <v>0.9667404141657765</v>
      </c>
      <c r="G28" s="326">
        <v>84239570</v>
      </c>
      <c r="H28" s="260">
        <v>1.3236127487834188</v>
      </c>
      <c r="I28" s="324">
        <v>571849892</v>
      </c>
      <c r="J28" s="260">
        <v>0.93888060019721808</v>
      </c>
      <c r="K28" s="299">
        <v>-32.484319314957908</v>
      </c>
      <c r="L28" s="299">
        <v>-10.481136765827371</v>
      </c>
      <c r="M28" s="121"/>
    </row>
    <row r="29" spans="1:13" x14ac:dyDescent="0.25">
      <c r="A29" s="40">
        <v>15</v>
      </c>
      <c r="B29" s="69" t="s">
        <v>453</v>
      </c>
      <c r="C29" s="326">
        <v>92451196</v>
      </c>
      <c r="D29" s="260">
        <v>1.1989339011211642</v>
      </c>
      <c r="E29" s="326">
        <v>685823871</v>
      </c>
      <c r="F29" s="260">
        <v>1.0378987451802961</v>
      </c>
      <c r="G29" s="326">
        <v>83590544</v>
      </c>
      <c r="H29" s="260">
        <v>1.3134149392754655</v>
      </c>
      <c r="I29" s="324">
        <v>758061969</v>
      </c>
      <c r="J29" s="260">
        <v>1.2446092696672308</v>
      </c>
      <c r="K29" s="299">
        <v>-9.5841399390874322</v>
      </c>
      <c r="L29" s="299">
        <v>10.533039320236792</v>
      </c>
      <c r="M29" s="121"/>
    </row>
    <row r="30" spans="1:13" x14ac:dyDescent="0.25">
      <c r="A30" s="40">
        <v>16</v>
      </c>
      <c r="B30" s="69" t="s">
        <v>454</v>
      </c>
      <c r="C30" s="326">
        <v>70488313</v>
      </c>
      <c r="D30" s="260">
        <v>0.91411286976254646</v>
      </c>
      <c r="E30" s="326">
        <v>626046545</v>
      </c>
      <c r="F30" s="260">
        <v>0.94743410218796498</v>
      </c>
      <c r="G30" s="326">
        <v>79180859</v>
      </c>
      <c r="H30" s="260">
        <v>1.2441278419633708</v>
      </c>
      <c r="I30" s="324">
        <v>615859381</v>
      </c>
      <c r="J30" s="260">
        <v>1.0111367219955112</v>
      </c>
      <c r="K30" s="299">
        <v>12.331896778406382</v>
      </c>
      <c r="L30" s="299">
        <v>-1.627221503155174</v>
      </c>
      <c r="M30" s="121"/>
    </row>
    <row r="31" spans="1:13" x14ac:dyDescent="0.25">
      <c r="A31" s="40">
        <v>17</v>
      </c>
      <c r="B31" s="27" t="s">
        <v>455</v>
      </c>
      <c r="C31" s="324">
        <v>46036341</v>
      </c>
      <c r="D31" s="260">
        <v>0.59701261093987568</v>
      </c>
      <c r="E31" s="324">
        <v>504720504</v>
      </c>
      <c r="F31" s="260">
        <v>0.76382406608936271</v>
      </c>
      <c r="G31" s="326">
        <v>58649481</v>
      </c>
      <c r="H31" s="260">
        <v>0.92152892947021092</v>
      </c>
      <c r="I31" s="324">
        <v>495871075</v>
      </c>
      <c r="J31" s="260">
        <v>0.81413626028356367</v>
      </c>
      <c r="K31" s="299">
        <v>27.398224372349667</v>
      </c>
      <c r="L31" s="299">
        <v>-1.7533325731502236</v>
      </c>
      <c r="M31" s="121"/>
    </row>
    <row r="32" spans="1:13" x14ac:dyDescent="0.25">
      <c r="A32" s="40">
        <v>18</v>
      </c>
      <c r="B32" s="27" t="s">
        <v>456</v>
      </c>
      <c r="C32" s="326">
        <v>32014516</v>
      </c>
      <c r="D32" s="260">
        <v>0.41517352096111254</v>
      </c>
      <c r="E32" s="326">
        <v>248931595</v>
      </c>
      <c r="F32" s="260">
        <v>0.37672323902856636</v>
      </c>
      <c r="G32" s="326">
        <v>48141454</v>
      </c>
      <c r="H32" s="260">
        <v>0.75642174169894882</v>
      </c>
      <c r="I32" s="324">
        <v>282164993</v>
      </c>
      <c r="J32" s="260">
        <v>0.46326709454460091</v>
      </c>
      <c r="K32" s="299">
        <v>50.373830421175199</v>
      </c>
      <c r="L32" s="299">
        <v>13.350413795404314</v>
      </c>
      <c r="M32" s="121"/>
    </row>
    <row r="33" spans="1:26" x14ac:dyDescent="0.25">
      <c r="A33" s="40">
        <v>19</v>
      </c>
      <c r="B33" s="27" t="s">
        <v>457</v>
      </c>
      <c r="C33" s="326">
        <v>40963725</v>
      </c>
      <c r="D33" s="260">
        <v>0.53122945666062071</v>
      </c>
      <c r="E33" s="326">
        <v>437684321</v>
      </c>
      <c r="F33" s="260">
        <v>0.66237415575607739</v>
      </c>
      <c r="G33" s="326">
        <v>43888257</v>
      </c>
      <c r="H33" s="260">
        <v>0.68959345930995519</v>
      </c>
      <c r="I33" s="324">
        <v>464177999</v>
      </c>
      <c r="J33" s="260">
        <v>0.76210160113043035</v>
      </c>
      <c r="K33" s="299">
        <v>7.1393214362219348</v>
      </c>
      <c r="L33" s="299">
        <v>6.0531476063544032</v>
      </c>
      <c r="M33" s="121"/>
    </row>
    <row r="34" spans="1:26" x14ac:dyDescent="0.25">
      <c r="A34" s="40">
        <v>20</v>
      </c>
      <c r="B34" s="27" t="s">
        <v>458</v>
      </c>
      <c r="C34" s="326">
        <v>52915116</v>
      </c>
      <c r="D34" s="260">
        <v>0.68621855853718672</v>
      </c>
      <c r="E34" s="326">
        <v>453726880</v>
      </c>
      <c r="F34" s="260">
        <v>0.686652330604822</v>
      </c>
      <c r="G34" s="326">
        <v>37443369</v>
      </c>
      <c r="H34" s="260">
        <v>0.58832827097528939</v>
      </c>
      <c r="I34" s="324">
        <v>427348417</v>
      </c>
      <c r="J34" s="260">
        <v>0.70163366970836294</v>
      </c>
      <c r="K34" s="299">
        <v>-29.238803898681809</v>
      </c>
      <c r="L34" s="299">
        <v>-5.8137315999440053</v>
      </c>
      <c r="M34" s="121"/>
    </row>
    <row r="35" spans="1:26" x14ac:dyDescent="0.25">
      <c r="A35" s="40">
        <v>21</v>
      </c>
      <c r="B35" s="27" t="s">
        <v>389</v>
      </c>
      <c r="C35" s="326">
        <v>397923902</v>
      </c>
      <c r="D35" s="260">
        <v>5.160392475336022</v>
      </c>
      <c r="E35" s="326">
        <v>3849542044</v>
      </c>
      <c r="F35" s="260">
        <v>5.8257448099038127</v>
      </c>
      <c r="G35" s="326">
        <v>335187222</v>
      </c>
      <c r="H35" s="260">
        <v>5.2666232777363184</v>
      </c>
      <c r="I35" s="326">
        <v>3531604464</v>
      </c>
      <c r="J35" s="260">
        <v>5.7982959605411528</v>
      </c>
      <c r="K35" s="299">
        <v>-15.765999399553532</v>
      </c>
      <c r="L35" s="299">
        <v>-8.2591013779300333</v>
      </c>
      <c r="M35" s="121"/>
    </row>
    <row r="36" spans="1:26" x14ac:dyDescent="0.25">
      <c r="A36" s="157"/>
      <c r="B36" s="145"/>
      <c r="C36" s="158"/>
      <c r="D36" s="148"/>
      <c r="E36" s="159"/>
      <c r="F36" s="148"/>
      <c r="G36" s="159"/>
      <c r="H36" s="148"/>
      <c r="I36" s="159"/>
      <c r="J36" s="160"/>
      <c r="K36" s="148"/>
      <c r="L36" s="148"/>
    </row>
    <row r="37" spans="1:26" x14ac:dyDescent="0.25">
      <c r="A37" s="40"/>
      <c r="B37" s="27"/>
    </row>
    <row r="38" spans="1:26" s="115" customFormat="1" ht="11.4" x14ac:dyDescent="0.2">
      <c r="A38" s="245" t="s">
        <v>332</v>
      </c>
      <c r="B38" s="193"/>
      <c r="C38" s="328"/>
      <c r="D38" s="329"/>
      <c r="E38" s="206"/>
      <c r="F38" s="329"/>
      <c r="G38" s="330"/>
      <c r="H38" s="329"/>
      <c r="I38" s="330"/>
      <c r="J38" s="331"/>
      <c r="K38" s="329"/>
      <c r="L38" s="329"/>
      <c r="M38" s="328"/>
      <c r="N38" s="328"/>
      <c r="O38" s="328"/>
      <c r="P38" s="328"/>
      <c r="Q38" s="328"/>
      <c r="R38" s="328"/>
      <c r="S38" s="328"/>
      <c r="T38" s="328"/>
      <c r="U38" s="328"/>
      <c r="V38" s="328"/>
      <c r="W38" s="328"/>
      <c r="X38" s="328"/>
      <c r="Y38" s="328"/>
      <c r="Z38" s="328"/>
    </row>
    <row r="39" spans="1:26" s="115" customFormat="1" ht="11.4" x14ac:dyDescent="0.2">
      <c r="A39" s="191" t="s">
        <v>610</v>
      </c>
      <c r="B39" s="332"/>
      <c r="C39" s="333"/>
      <c r="D39" s="329"/>
      <c r="E39" s="332"/>
      <c r="F39" s="329"/>
      <c r="G39" s="330"/>
      <c r="H39" s="329"/>
      <c r="I39" s="330"/>
      <c r="J39" s="334"/>
      <c r="K39" s="329"/>
      <c r="L39" s="329"/>
    </row>
    <row r="40" spans="1:26" s="272" customFormat="1" ht="12.75" customHeight="1" x14ac:dyDescent="0.25">
      <c r="A40" s="245" t="s">
        <v>333</v>
      </c>
      <c r="B40" s="113"/>
      <c r="C40" s="195"/>
      <c r="D40" s="268"/>
      <c r="E40" s="269"/>
      <c r="F40" s="268"/>
      <c r="G40" s="270"/>
    </row>
    <row r="41" spans="1:26" x14ac:dyDescent="0.25">
      <c r="B41" s="69"/>
      <c r="C41" s="161"/>
    </row>
    <row r="42" spans="1:26" x14ac:dyDescent="0.25">
      <c r="B42" s="69"/>
      <c r="C42" s="161"/>
    </row>
    <row r="43" spans="1:26" x14ac:dyDescent="0.25">
      <c r="B43" s="69"/>
      <c r="C43" s="161"/>
    </row>
    <row r="44" spans="1:26" x14ac:dyDescent="0.25">
      <c r="B44" s="69"/>
      <c r="C44" s="161"/>
    </row>
    <row r="46" spans="1:26" x14ac:dyDescent="0.25">
      <c r="B46" s="69"/>
      <c r="C46" s="161"/>
    </row>
    <row r="47" spans="1:26" x14ac:dyDescent="0.25">
      <c r="B47" s="69"/>
      <c r="C47" s="161"/>
    </row>
    <row r="48" spans="1:26" x14ac:dyDescent="0.25">
      <c r="B48" s="69"/>
      <c r="C48" s="161"/>
    </row>
    <row r="49" spans="2:10" x14ac:dyDescent="0.25">
      <c r="B49" s="69"/>
      <c r="C49" s="161"/>
    </row>
    <row r="50" spans="2:10" x14ac:dyDescent="0.25">
      <c r="B50" s="69"/>
      <c r="C50" s="161"/>
    </row>
    <row r="51" spans="2:10" x14ac:dyDescent="0.25">
      <c r="B51" s="69"/>
      <c r="C51" s="161"/>
    </row>
    <row r="52" spans="2:10" x14ac:dyDescent="0.25">
      <c r="B52" s="69"/>
      <c r="C52" s="161"/>
    </row>
    <row r="53" spans="2:10" x14ac:dyDescent="0.25">
      <c r="C53" s="161"/>
    </row>
    <row r="56" spans="2:10" x14ac:dyDescent="0.25">
      <c r="B56" s="138"/>
      <c r="C56" s="161"/>
      <c r="E56" s="29"/>
      <c r="G56" s="29"/>
      <c r="I56" s="29"/>
      <c r="J56" s="30"/>
    </row>
    <row r="57" spans="2:10" x14ac:dyDescent="0.25">
      <c r="B57" s="138"/>
      <c r="E57" s="29"/>
      <c r="G57" s="29"/>
      <c r="I57" s="29"/>
      <c r="J57" s="30"/>
    </row>
  </sheetData>
  <mergeCells count="6">
    <mergeCell ref="A4:B6"/>
    <mergeCell ref="G4:J4"/>
    <mergeCell ref="C4:F4"/>
    <mergeCell ref="K4:L4"/>
    <mergeCell ref="A1:L1"/>
    <mergeCell ref="A2:L2"/>
  </mergeCells>
  <pageMargins left="0.39370078740157483" right="0.39370078740157483" top="0.55118110236220474" bottom="0.55118110236220474" header="0.11811023622047244" footer="0.11811023622047244"/>
  <pageSetup paperSize="9" scale="91"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47DA76-55F0-419D-B9A9-F1DEC287E4FF}">
  <sheetPr>
    <pageSetUpPr fitToPage="1"/>
  </sheetPr>
  <dimension ref="A1:O26"/>
  <sheetViews>
    <sheetView zoomScale="85" zoomScaleNormal="85" workbookViewId="0">
      <pane xSplit="2" ySplit="6" topLeftCell="C7" activePane="bottomRight" state="frozen"/>
      <selection pane="topRight" activeCell="C1" sqref="C1"/>
      <selection pane="bottomLeft" activeCell="A7" sqref="A7"/>
      <selection pane="bottomRight" activeCell="C15" sqref="C15"/>
    </sheetView>
  </sheetViews>
  <sheetFormatPr defaultColWidth="9.109375" defaultRowHeight="13.2" x14ac:dyDescent="0.25"/>
  <cols>
    <col min="1" max="1" width="5.6640625" style="26" customWidth="1"/>
    <col min="2" max="2" width="47.33203125" style="39" customWidth="1"/>
    <col min="3" max="3" width="14.44140625" style="28" customWidth="1"/>
    <col min="4" max="4" width="11.6640625" style="29" customWidth="1"/>
    <col min="5" max="5" width="14.44140625" style="28" customWidth="1"/>
    <col min="6" max="6" width="11.6640625" style="29" customWidth="1"/>
    <col min="7" max="7" width="14.44140625" style="28" customWidth="1"/>
    <col min="8" max="8" width="11.6640625" style="29" customWidth="1"/>
    <col min="9" max="9" width="14.44140625" style="28" customWidth="1"/>
    <col min="10" max="10" width="11.6640625" style="29" customWidth="1"/>
    <col min="11" max="12" width="14.109375" style="30" customWidth="1"/>
    <col min="13" max="13" width="11" style="29" bestFit="1" customWidth="1"/>
    <col min="14" max="16384" width="9.109375" style="29"/>
  </cols>
  <sheetData>
    <row r="1" spans="1:15" s="335" customFormat="1" ht="15.6" x14ac:dyDescent="0.25">
      <c r="A1" s="478" t="s">
        <v>630</v>
      </c>
      <c r="B1" s="478"/>
      <c r="C1" s="478"/>
      <c r="D1" s="478"/>
      <c r="E1" s="478"/>
      <c r="F1" s="478"/>
      <c r="G1" s="478"/>
      <c r="H1" s="478"/>
      <c r="I1" s="478"/>
      <c r="J1" s="478"/>
      <c r="K1" s="478"/>
      <c r="L1" s="478"/>
    </row>
    <row r="2" spans="1:15" s="335" customFormat="1" ht="13.8" x14ac:dyDescent="0.25">
      <c r="A2" s="480" t="s">
        <v>321</v>
      </c>
      <c r="B2" s="480"/>
      <c r="C2" s="480"/>
      <c r="D2" s="480"/>
      <c r="E2" s="480"/>
      <c r="F2" s="480"/>
      <c r="G2" s="480"/>
      <c r="H2" s="480"/>
      <c r="I2" s="480"/>
      <c r="J2" s="480"/>
      <c r="K2" s="480"/>
      <c r="L2" s="480"/>
    </row>
    <row r="3" spans="1:15" s="335" customFormat="1" ht="13.8" x14ac:dyDescent="0.25">
      <c r="A3" s="26"/>
      <c r="B3" s="27"/>
      <c r="C3" s="27"/>
      <c r="D3" s="27"/>
      <c r="E3" s="28"/>
      <c r="F3" s="29"/>
      <c r="G3" s="30"/>
      <c r="H3" s="29"/>
      <c r="I3" s="28"/>
      <c r="J3" s="29"/>
      <c r="K3" s="30"/>
      <c r="L3" s="30"/>
    </row>
    <row r="4" spans="1:15" s="336" customFormat="1" ht="29.25" customHeight="1" x14ac:dyDescent="0.25">
      <c r="A4" s="481" t="s">
        <v>18</v>
      </c>
      <c r="B4" s="482"/>
      <c r="C4" s="477">
        <v>2022</v>
      </c>
      <c r="D4" s="477"/>
      <c r="E4" s="477"/>
      <c r="F4" s="477"/>
      <c r="G4" s="477">
        <v>2023</v>
      </c>
      <c r="H4" s="477"/>
      <c r="I4" s="477"/>
      <c r="J4" s="477"/>
      <c r="K4" s="519" t="s">
        <v>336</v>
      </c>
      <c r="L4" s="520"/>
    </row>
    <row r="5" spans="1:15" s="336" customFormat="1" ht="39.6" x14ac:dyDescent="0.25">
      <c r="A5" s="483"/>
      <c r="B5" s="482"/>
      <c r="C5" s="57" t="s">
        <v>472</v>
      </c>
      <c r="D5" s="51" t="s">
        <v>335</v>
      </c>
      <c r="E5" s="57" t="s">
        <v>604</v>
      </c>
      <c r="F5" s="51" t="s">
        <v>335</v>
      </c>
      <c r="G5" s="57" t="s">
        <v>558</v>
      </c>
      <c r="H5" s="51" t="s">
        <v>335</v>
      </c>
      <c r="I5" s="57" t="s">
        <v>559</v>
      </c>
      <c r="J5" s="51" t="s">
        <v>335</v>
      </c>
      <c r="K5" s="337" t="s">
        <v>14</v>
      </c>
      <c r="L5" s="338" t="s">
        <v>15</v>
      </c>
    </row>
    <row r="6" spans="1:15" s="336" customFormat="1" x14ac:dyDescent="0.25">
      <c r="A6" s="483"/>
      <c r="B6" s="482"/>
      <c r="C6" s="339" t="s">
        <v>1</v>
      </c>
      <c r="D6" s="339" t="s">
        <v>2</v>
      </c>
      <c r="E6" s="339" t="s">
        <v>3</v>
      </c>
      <c r="F6" s="339" t="s">
        <v>4</v>
      </c>
      <c r="G6" s="339" t="s">
        <v>5</v>
      </c>
      <c r="H6" s="339" t="s">
        <v>6</v>
      </c>
      <c r="I6" s="339" t="s">
        <v>7</v>
      </c>
      <c r="J6" s="339" t="s">
        <v>8</v>
      </c>
      <c r="K6" s="340" t="s">
        <v>16</v>
      </c>
      <c r="L6" s="341" t="s">
        <v>17</v>
      </c>
    </row>
    <row r="7" spans="1:15" s="40" customFormat="1" x14ac:dyDescent="0.25">
      <c r="A7" s="114"/>
      <c r="B7" s="114"/>
      <c r="C7" s="209"/>
      <c r="D7" s="209"/>
      <c r="E7" s="209"/>
      <c r="F7" s="209"/>
      <c r="G7" s="209"/>
      <c r="H7" s="209"/>
      <c r="I7" s="209"/>
      <c r="J7" s="209"/>
      <c r="K7" s="210"/>
      <c r="L7" s="210"/>
    </row>
    <row r="8" spans="1:15" s="141" customFormat="1" x14ac:dyDescent="0.25">
      <c r="A8" s="31"/>
      <c r="B8" s="32" t="s">
        <v>12</v>
      </c>
      <c r="C8" s="342">
        <v>7711117011</v>
      </c>
      <c r="D8" s="362"/>
      <c r="E8" s="343">
        <v>66078109660</v>
      </c>
      <c r="F8" s="362"/>
      <c r="G8" s="344">
        <v>6364366774</v>
      </c>
      <c r="H8" s="345"/>
      <c r="I8" s="343">
        <v>60907626793</v>
      </c>
      <c r="J8" s="345"/>
      <c r="K8" s="346">
        <v>-17.465047347600159</v>
      </c>
      <c r="L8" s="346">
        <v>-7.8248044527973519</v>
      </c>
    </row>
    <row r="9" spans="1:15" s="141" customFormat="1" ht="13.8" x14ac:dyDescent="0.25">
      <c r="A9" s="25"/>
      <c r="B9" s="25"/>
      <c r="C9" s="347"/>
      <c r="D9" s="349"/>
      <c r="E9" s="347"/>
      <c r="F9" s="349"/>
      <c r="G9" s="348"/>
      <c r="H9" s="349"/>
      <c r="I9" s="347"/>
      <c r="J9" s="349"/>
      <c r="K9" s="349"/>
      <c r="L9" s="349"/>
    </row>
    <row r="10" spans="1:15" ht="15.6" x14ac:dyDescent="0.25">
      <c r="A10" s="26">
        <v>1</v>
      </c>
      <c r="B10" s="29" t="s">
        <v>621</v>
      </c>
      <c r="C10" s="350">
        <v>6421689925</v>
      </c>
      <c r="D10" s="351">
        <v>83.278335886219637</v>
      </c>
      <c r="E10" s="348">
        <v>55848293127</v>
      </c>
      <c r="F10" s="351">
        <v>84.518599902998488</v>
      </c>
      <c r="G10" s="348">
        <v>5340593068</v>
      </c>
      <c r="H10" s="351">
        <v>83.913973811465951</v>
      </c>
      <c r="I10" s="348">
        <v>50629777476</v>
      </c>
      <c r="J10" s="351">
        <v>83.12551340749134</v>
      </c>
      <c r="K10" s="351">
        <v>-16.835083437947208</v>
      </c>
      <c r="L10" s="351">
        <v>-9.3440915716671906</v>
      </c>
      <c r="N10" s="121"/>
      <c r="O10" s="143"/>
    </row>
    <row r="11" spans="1:15" ht="15.6" x14ac:dyDescent="0.25">
      <c r="A11" s="26">
        <v>2</v>
      </c>
      <c r="B11" s="69" t="s">
        <v>631</v>
      </c>
      <c r="C11" s="350">
        <v>3497464079</v>
      </c>
      <c r="D11" s="351">
        <v>45.356127705114915</v>
      </c>
      <c r="E11" s="348">
        <v>33042731038</v>
      </c>
      <c r="F11" s="351">
        <v>50.005563427917224</v>
      </c>
      <c r="G11" s="348">
        <v>3181960221</v>
      </c>
      <c r="H11" s="351">
        <v>49.996493508185104</v>
      </c>
      <c r="I11" s="348">
        <v>30644346193</v>
      </c>
      <c r="J11" s="351">
        <v>50.312822558573068</v>
      </c>
      <c r="K11" s="351">
        <v>-9.0209320488635178</v>
      </c>
      <c r="L11" s="351">
        <v>-7.2584340629767929</v>
      </c>
      <c r="N11" s="121"/>
      <c r="O11" s="143"/>
    </row>
    <row r="12" spans="1:15" ht="15.6" x14ac:dyDescent="0.25">
      <c r="A12" s="26">
        <v>3</v>
      </c>
      <c r="B12" s="69" t="s">
        <v>632</v>
      </c>
      <c r="C12" s="350">
        <v>3873541504</v>
      </c>
      <c r="D12" s="351">
        <v>50.233208735833557</v>
      </c>
      <c r="E12" s="348">
        <v>32304798041</v>
      </c>
      <c r="F12" s="351">
        <v>48.888804790606052</v>
      </c>
      <c r="G12" s="348">
        <v>3091553754</v>
      </c>
      <c r="H12" s="351">
        <v>48.575983499721538</v>
      </c>
      <c r="I12" s="348">
        <v>29965673744</v>
      </c>
      <c r="J12" s="351">
        <v>49.198557425067655</v>
      </c>
      <c r="K12" s="351">
        <v>-20.187927486835566</v>
      </c>
      <c r="L12" s="351">
        <v>-7.2407952962011191</v>
      </c>
      <c r="N12" s="121"/>
      <c r="O12" s="143"/>
    </row>
    <row r="13" spans="1:15" ht="15.6" x14ac:dyDescent="0.25">
      <c r="A13" s="26">
        <v>4</v>
      </c>
      <c r="B13" s="69" t="s">
        <v>622</v>
      </c>
      <c r="C13" s="350">
        <v>1177439780</v>
      </c>
      <c r="D13" s="351">
        <v>15.269380276818106</v>
      </c>
      <c r="E13" s="348">
        <v>11451121889</v>
      </c>
      <c r="F13" s="351">
        <v>17.329675361357786</v>
      </c>
      <c r="G13" s="348">
        <v>1030861206</v>
      </c>
      <c r="H13" s="351">
        <v>16.197388406515493</v>
      </c>
      <c r="I13" s="348">
        <v>9416136131</v>
      </c>
      <c r="J13" s="351">
        <v>15.459699592304879</v>
      </c>
      <c r="K13" s="351">
        <v>-12.448923205227524</v>
      </c>
      <c r="L13" s="351">
        <v>-17.771060143502769</v>
      </c>
      <c r="N13" s="121"/>
      <c r="O13" s="143"/>
    </row>
    <row r="14" spans="1:15" ht="15.6" x14ac:dyDescent="0.25">
      <c r="A14" s="26">
        <v>5</v>
      </c>
      <c r="B14" s="69" t="s">
        <v>623</v>
      </c>
      <c r="C14" s="350">
        <v>949381133</v>
      </c>
      <c r="D14" s="351">
        <v>12.311849653502813</v>
      </c>
      <c r="E14" s="348">
        <v>7269131741</v>
      </c>
      <c r="F14" s="351">
        <v>11.000816727964491</v>
      </c>
      <c r="G14" s="348">
        <v>700046600</v>
      </c>
      <c r="H14" s="351">
        <v>10.999469780086562</v>
      </c>
      <c r="I14" s="348">
        <v>7050828223</v>
      </c>
      <c r="J14" s="351">
        <v>11.576264901869955</v>
      </c>
      <c r="K14" s="351">
        <v>-26.262848958469874</v>
      </c>
      <c r="L14" s="351">
        <v>-3.0031580906520805</v>
      </c>
      <c r="N14" s="121"/>
      <c r="O14" s="143"/>
    </row>
    <row r="15" spans="1:15" ht="15.6" x14ac:dyDescent="0.25">
      <c r="A15" s="26">
        <v>6</v>
      </c>
      <c r="B15" s="27" t="s">
        <v>624</v>
      </c>
      <c r="C15" s="350">
        <v>331851666</v>
      </c>
      <c r="D15" s="351">
        <v>4.3035485718425708</v>
      </c>
      <c r="E15" s="348">
        <v>2843870401</v>
      </c>
      <c r="F15" s="351">
        <v>4.3038010857648983</v>
      </c>
      <c r="G15" s="348">
        <v>316201851</v>
      </c>
      <c r="H15" s="351">
        <v>4.9683159727965727</v>
      </c>
      <c r="I15" s="348">
        <v>3151788374</v>
      </c>
      <c r="J15" s="351">
        <v>5.1747023155435592</v>
      </c>
      <c r="K15" s="351">
        <v>-4.7159067147790168</v>
      </c>
      <c r="L15" s="351">
        <v>10.827426344453883</v>
      </c>
      <c r="N15" s="121"/>
      <c r="O15" s="143"/>
    </row>
    <row r="16" spans="1:15" x14ac:dyDescent="0.25">
      <c r="A16" s="144"/>
      <c r="B16" s="145"/>
      <c r="C16" s="146"/>
      <c r="D16" s="196"/>
      <c r="E16" s="146"/>
      <c r="F16" s="196"/>
      <c r="G16" s="146"/>
      <c r="H16" s="196"/>
      <c r="I16" s="146"/>
      <c r="J16" s="196"/>
      <c r="K16" s="148"/>
      <c r="L16" s="148"/>
    </row>
    <row r="17" spans="1:12" x14ac:dyDescent="0.25">
      <c r="B17" s="27"/>
      <c r="D17" s="143"/>
      <c r="F17" s="143"/>
      <c r="H17" s="143"/>
      <c r="J17" s="143"/>
    </row>
    <row r="18" spans="1:12" s="278" customFormat="1" ht="26.25" customHeight="1" x14ac:dyDescent="0.2">
      <c r="A18" s="522" t="s">
        <v>625</v>
      </c>
      <c r="B18" s="522"/>
      <c r="C18" s="522"/>
      <c r="D18" s="522"/>
      <c r="E18" s="522"/>
      <c r="F18" s="522"/>
      <c r="G18" s="522"/>
      <c r="H18" s="522"/>
      <c r="I18" s="522"/>
      <c r="J18" s="522"/>
      <c r="K18" s="522"/>
      <c r="L18" s="522"/>
    </row>
    <row r="19" spans="1:12" s="278" customFormat="1" ht="11.4" x14ac:dyDescent="0.2">
      <c r="A19" s="522" t="s">
        <v>633</v>
      </c>
      <c r="B19" s="522"/>
      <c r="C19" s="522"/>
      <c r="D19" s="522"/>
      <c r="E19" s="522"/>
      <c r="F19" s="522"/>
      <c r="G19" s="522"/>
      <c r="H19" s="522"/>
      <c r="I19" s="522"/>
      <c r="J19" s="522"/>
      <c r="K19" s="522"/>
      <c r="L19" s="522"/>
    </row>
    <row r="20" spans="1:12" s="278" customFormat="1" ht="11.4" x14ac:dyDescent="0.2">
      <c r="A20" s="522" t="s">
        <v>634</v>
      </c>
      <c r="B20" s="522"/>
      <c r="C20" s="522"/>
      <c r="D20" s="522"/>
      <c r="E20" s="522"/>
      <c r="F20" s="522"/>
      <c r="G20" s="522"/>
      <c r="H20" s="522"/>
      <c r="I20" s="522"/>
      <c r="J20" s="522"/>
      <c r="K20" s="522"/>
      <c r="L20" s="522"/>
    </row>
    <row r="21" spans="1:12" s="278" customFormat="1" ht="11.4" x14ac:dyDescent="0.2">
      <c r="A21" s="522" t="s">
        <v>626</v>
      </c>
      <c r="B21" s="522"/>
      <c r="C21" s="522"/>
      <c r="D21" s="522"/>
      <c r="E21" s="522"/>
      <c r="F21" s="522"/>
      <c r="G21" s="522"/>
      <c r="H21" s="522"/>
      <c r="I21" s="522"/>
      <c r="J21" s="522"/>
      <c r="K21" s="522"/>
      <c r="L21" s="522"/>
    </row>
    <row r="22" spans="1:12" s="278" customFormat="1" ht="25.5" customHeight="1" x14ac:dyDescent="0.2">
      <c r="A22" s="521" t="s">
        <v>627</v>
      </c>
      <c r="B22" s="521"/>
      <c r="C22" s="521"/>
      <c r="D22" s="521"/>
      <c r="E22" s="521"/>
      <c r="F22" s="521"/>
      <c r="G22" s="521"/>
      <c r="H22" s="521"/>
      <c r="I22" s="521"/>
      <c r="J22" s="521"/>
      <c r="K22" s="521"/>
      <c r="L22" s="521"/>
    </row>
    <row r="23" spans="1:12" s="278" customFormat="1" ht="11.4" x14ac:dyDescent="0.2">
      <c r="A23" s="521" t="s">
        <v>628</v>
      </c>
      <c r="B23" s="521"/>
      <c r="C23" s="521"/>
      <c r="D23" s="521"/>
      <c r="E23" s="521"/>
      <c r="F23" s="521"/>
      <c r="G23" s="521"/>
      <c r="H23" s="521"/>
      <c r="I23" s="521"/>
      <c r="J23" s="521"/>
      <c r="K23" s="521"/>
      <c r="L23" s="521"/>
    </row>
    <row r="24" spans="1:12" s="278" customFormat="1" ht="11.4" x14ac:dyDescent="0.2">
      <c r="A24" s="353" t="s">
        <v>332</v>
      </c>
      <c r="B24" s="353"/>
      <c r="C24" s="353"/>
      <c r="D24" s="353"/>
      <c r="E24" s="353"/>
      <c r="F24" s="353"/>
      <c r="G24" s="354"/>
      <c r="H24" s="355"/>
      <c r="I24" s="354"/>
      <c r="J24" s="355"/>
      <c r="K24" s="356"/>
      <c r="L24" s="356"/>
    </row>
    <row r="25" spans="1:12" s="278" customFormat="1" ht="11.4" x14ac:dyDescent="0.2">
      <c r="A25" s="353" t="s">
        <v>629</v>
      </c>
      <c r="B25" s="353"/>
      <c r="C25" s="353"/>
      <c r="D25" s="353"/>
      <c r="E25" s="353"/>
      <c r="F25" s="353"/>
      <c r="G25" s="354"/>
      <c r="H25" s="355"/>
      <c r="I25" s="354"/>
      <c r="J25" s="355"/>
      <c r="K25" s="356"/>
      <c r="L25" s="356"/>
    </row>
    <row r="26" spans="1:12" s="272" customFormat="1" ht="12" x14ac:dyDescent="0.25">
      <c r="A26" s="245" t="s">
        <v>333</v>
      </c>
      <c r="B26" s="245"/>
      <c r="C26" s="357"/>
      <c r="D26" s="358"/>
      <c r="E26" s="359"/>
      <c r="F26" s="358"/>
      <c r="G26" s="360"/>
      <c r="H26" s="361"/>
      <c r="I26" s="361"/>
      <c r="J26" s="361"/>
      <c r="K26" s="361"/>
      <c r="L26" s="361"/>
    </row>
  </sheetData>
  <mergeCells count="12">
    <mergeCell ref="A23:L23"/>
    <mergeCell ref="A18:L18"/>
    <mergeCell ref="A20:L20"/>
    <mergeCell ref="A19:L19"/>
    <mergeCell ref="A21:L21"/>
    <mergeCell ref="A22:L22"/>
    <mergeCell ref="A2:L2"/>
    <mergeCell ref="A1:L1"/>
    <mergeCell ref="A4:B6"/>
    <mergeCell ref="G4:J4"/>
    <mergeCell ref="C4:F4"/>
    <mergeCell ref="K4:L4"/>
  </mergeCells>
  <printOptions horizontalCentered="1"/>
  <pageMargins left="0.39370078740157483" right="0.39370078740157483" top="0.55118110236220474" bottom="0.55118110236220474" header="0.11811023622047244" footer="0.11811023622047244"/>
  <pageSetup paperSize="9" scale="75"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AB850D-0814-4B6A-A90F-CEEB684AE1E6}">
  <sheetPr>
    <pageSetUpPr fitToPage="1"/>
  </sheetPr>
  <dimension ref="A1:S82"/>
  <sheetViews>
    <sheetView zoomScale="59" zoomScaleNormal="100" workbookViewId="0">
      <selection activeCell="M6" sqref="M6"/>
    </sheetView>
  </sheetViews>
  <sheetFormatPr defaultColWidth="9.109375" defaultRowHeight="13.2" x14ac:dyDescent="0.25"/>
  <cols>
    <col min="1" max="1" width="4" style="26" customWidth="1"/>
    <col min="2" max="2" width="56" style="215" customWidth="1"/>
    <col min="3" max="3" width="13.88671875" style="155" customWidth="1"/>
    <col min="4" max="4" width="12.109375" style="29" customWidth="1"/>
    <col min="5" max="5" width="13.88671875" style="155" customWidth="1"/>
    <col min="6" max="6" width="12.109375" style="29" customWidth="1"/>
    <col min="7" max="7" width="14.6640625" style="162" customWidth="1"/>
    <col min="8" max="8" width="15" style="29" customWidth="1"/>
    <col min="9" max="16384" width="9.109375" style="29"/>
  </cols>
  <sheetData>
    <row r="1" spans="1:13" ht="15.6" x14ac:dyDescent="0.25">
      <c r="A1" s="500" t="s">
        <v>635</v>
      </c>
      <c r="B1" s="501"/>
      <c r="C1" s="501"/>
      <c r="D1" s="501"/>
      <c r="E1" s="501"/>
      <c r="F1" s="501"/>
      <c r="G1" s="501"/>
    </row>
    <row r="2" spans="1:13" x14ac:dyDescent="0.25">
      <c r="A2" s="478" t="s">
        <v>321</v>
      </c>
      <c r="B2" s="478"/>
      <c r="C2" s="478"/>
      <c r="D2" s="478"/>
      <c r="E2" s="478"/>
      <c r="F2" s="478"/>
      <c r="G2" s="478"/>
    </row>
    <row r="3" spans="1:13" s="166" customFormat="1" x14ac:dyDescent="0.25">
      <c r="A3" s="26"/>
      <c r="B3" s="215"/>
      <c r="C3" s="155"/>
      <c r="D3" s="29"/>
      <c r="E3" s="155"/>
      <c r="F3" s="29"/>
      <c r="G3" s="247"/>
      <c r="H3" s="141"/>
      <c r="I3" s="141"/>
      <c r="J3" s="141"/>
      <c r="K3" s="141"/>
      <c r="L3" s="141"/>
      <c r="M3" s="141"/>
    </row>
    <row r="4" spans="1:13" s="154" customFormat="1" ht="14.25" customHeight="1" x14ac:dyDescent="0.25">
      <c r="A4" s="523" t="s">
        <v>346</v>
      </c>
      <c r="B4" s="524"/>
      <c r="C4" s="489">
        <v>2022</v>
      </c>
      <c r="D4" s="491"/>
      <c r="E4" s="503">
        <v>2023</v>
      </c>
      <c r="F4" s="504"/>
      <c r="G4" s="529" t="s">
        <v>578</v>
      </c>
      <c r="H4" s="141"/>
      <c r="I4" s="141"/>
      <c r="J4" s="141"/>
      <c r="K4" s="141"/>
      <c r="L4" s="141"/>
      <c r="M4" s="141"/>
    </row>
    <row r="5" spans="1:13" s="141" customFormat="1" ht="39.6" x14ac:dyDescent="0.25">
      <c r="A5" s="525"/>
      <c r="B5" s="526"/>
      <c r="C5" s="248" t="s">
        <v>472</v>
      </c>
      <c r="D5" s="51" t="s">
        <v>335</v>
      </c>
      <c r="E5" s="248" t="s">
        <v>558</v>
      </c>
      <c r="F5" s="51" t="s">
        <v>335</v>
      </c>
      <c r="G5" s="530"/>
    </row>
    <row r="6" spans="1:13" s="141" customFormat="1" x14ac:dyDescent="0.25">
      <c r="A6" s="527"/>
      <c r="B6" s="528"/>
      <c r="C6" s="249" t="s">
        <v>1</v>
      </c>
      <c r="D6" s="250" t="s">
        <v>2</v>
      </c>
      <c r="E6" s="249" t="s">
        <v>3</v>
      </c>
      <c r="F6" s="250" t="s">
        <v>4</v>
      </c>
      <c r="G6" s="251" t="s">
        <v>5</v>
      </c>
    </row>
    <row r="7" spans="1:13" s="141" customFormat="1" x14ac:dyDescent="0.25">
      <c r="A7" s="184"/>
      <c r="B7" s="184"/>
      <c r="C7" s="211"/>
      <c r="D7" s="211"/>
      <c r="E7" s="211"/>
      <c r="F7" s="211"/>
      <c r="G7" s="212"/>
    </row>
    <row r="8" spans="1:13" s="141" customFormat="1" x14ac:dyDescent="0.25">
      <c r="A8" s="154"/>
      <c r="B8" s="213" t="s">
        <v>19</v>
      </c>
      <c r="C8" s="214">
        <v>11024213329</v>
      </c>
      <c r="D8" s="261">
        <v>100</v>
      </c>
      <c r="E8" s="214">
        <v>10539066868</v>
      </c>
      <c r="F8" s="261">
        <v>100</v>
      </c>
      <c r="G8" s="265">
        <v>-4.4007354223070667</v>
      </c>
    </row>
    <row r="9" spans="1:13" x14ac:dyDescent="0.25">
      <c r="C9" s="255"/>
      <c r="D9" s="262"/>
      <c r="E9" s="255"/>
      <c r="F9" s="262"/>
      <c r="G9" s="262"/>
    </row>
    <row r="10" spans="1:13" x14ac:dyDescent="0.25">
      <c r="A10" s="216">
        <v>1</v>
      </c>
      <c r="B10" s="186" t="s">
        <v>347</v>
      </c>
      <c r="C10" s="255">
        <v>2784964121</v>
      </c>
      <c r="D10" s="263">
        <v>25.262248088704414</v>
      </c>
      <c r="E10" s="255">
        <v>2194449431</v>
      </c>
      <c r="F10" s="263">
        <v>20.822046756938747</v>
      </c>
      <c r="G10" s="262">
        <v>-21.2036731657413</v>
      </c>
      <c r="H10" s="473"/>
    </row>
    <row r="11" spans="1:13" x14ac:dyDescent="0.25">
      <c r="B11" s="186" t="s">
        <v>348</v>
      </c>
      <c r="C11" s="255">
        <v>2098767405</v>
      </c>
      <c r="D11" s="263">
        <v>19.037797458790447</v>
      </c>
      <c r="E11" s="255">
        <v>1521929900</v>
      </c>
      <c r="F11" s="263">
        <v>14.440841101607099</v>
      </c>
      <c r="G11" s="262">
        <v>-27.484584696034954</v>
      </c>
      <c r="H11" s="473"/>
    </row>
    <row r="12" spans="1:13" x14ac:dyDescent="0.25">
      <c r="B12" s="186" t="s">
        <v>349</v>
      </c>
      <c r="C12" s="255">
        <v>281524452</v>
      </c>
      <c r="D12" s="263">
        <v>2.5536919832586089</v>
      </c>
      <c r="E12" s="255">
        <v>198201748</v>
      </c>
      <c r="F12" s="263">
        <v>1.880638489938842</v>
      </c>
      <c r="G12" s="262">
        <v>-29.596968720855553</v>
      </c>
      <c r="H12" s="473"/>
    </row>
    <row r="13" spans="1:13" x14ac:dyDescent="0.25">
      <c r="B13" s="186" t="s">
        <v>350</v>
      </c>
      <c r="C13" s="255">
        <v>26103640</v>
      </c>
      <c r="D13" s="263">
        <v>0.23678460513216359</v>
      </c>
      <c r="E13" s="255">
        <v>19474303</v>
      </c>
      <c r="F13" s="263">
        <v>0.18478204231847367</v>
      </c>
      <c r="G13" s="262">
        <v>-25.396216772833213</v>
      </c>
      <c r="H13" s="473"/>
    </row>
    <row r="14" spans="1:13" x14ac:dyDescent="0.25">
      <c r="B14" s="186" t="s">
        <v>351</v>
      </c>
      <c r="C14" s="255">
        <v>95627935</v>
      </c>
      <c r="D14" s="263">
        <v>0.86743545454117543</v>
      </c>
      <c r="E14" s="255">
        <v>101551887</v>
      </c>
      <c r="F14" s="263">
        <v>0.96357569670939491</v>
      </c>
      <c r="G14" s="262">
        <v>6.194792348072764</v>
      </c>
      <c r="H14" s="473"/>
    </row>
    <row r="15" spans="1:13" x14ac:dyDescent="0.25">
      <c r="B15" s="186" t="s">
        <v>352</v>
      </c>
      <c r="C15" s="255">
        <v>91758225</v>
      </c>
      <c r="D15" s="263">
        <v>0.83233353947009781</v>
      </c>
      <c r="E15" s="255">
        <v>101522709</v>
      </c>
      <c r="F15" s="263">
        <v>0.96329884107914354</v>
      </c>
      <c r="G15" s="262">
        <v>10.641535404591806</v>
      </c>
      <c r="H15" s="473"/>
    </row>
    <row r="16" spans="1:13" x14ac:dyDescent="0.25">
      <c r="B16" s="186" t="s">
        <v>353</v>
      </c>
      <c r="C16" s="255">
        <v>98996198</v>
      </c>
      <c r="D16" s="263">
        <v>0.89798877294566914</v>
      </c>
      <c r="E16" s="255">
        <v>146658227</v>
      </c>
      <c r="F16" s="263">
        <v>1.3915674778124958</v>
      </c>
      <c r="G16" s="262">
        <v>48.145312610894408</v>
      </c>
      <c r="H16" s="473"/>
    </row>
    <row r="17" spans="1:8" x14ac:dyDescent="0.25">
      <c r="B17" s="186" t="s">
        <v>354</v>
      </c>
      <c r="C17" s="255">
        <v>71073826</v>
      </c>
      <c r="D17" s="263">
        <v>0.64470655527896126</v>
      </c>
      <c r="E17" s="255">
        <v>78339789</v>
      </c>
      <c r="F17" s="263">
        <v>0.7433275638269724</v>
      </c>
      <c r="G17" s="262">
        <v>10.223120674550422</v>
      </c>
      <c r="H17" s="473"/>
    </row>
    <row r="18" spans="1:8" x14ac:dyDescent="0.25">
      <c r="B18" s="186" t="s">
        <v>355</v>
      </c>
      <c r="C18" s="255">
        <v>16891353</v>
      </c>
      <c r="D18" s="263">
        <v>0.15322048381961242</v>
      </c>
      <c r="E18" s="255">
        <v>21433622</v>
      </c>
      <c r="F18" s="263">
        <v>0.20337305255249283</v>
      </c>
      <c r="G18" s="262">
        <v>26.891090370321425</v>
      </c>
      <c r="H18" s="473"/>
    </row>
    <row r="19" spans="1:8" x14ac:dyDescent="0.25">
      <c r="B19" s="186" t="s">
        <v>356</v>
      </c>
      <c r="C19" s="255">
        <v>4221087</v>
      </c>
      <c r="D19" s="263">
        <v>3.8289235467678422E-2</v>
      </c>
      <c r="E19" s="255">
        <v>5337246</v>
      </c>
      <c r="F19" s="263">
        <v>5.0642491093832953E-2</v>
      </c>
      <c r="G19" s="262">
        <v>26.442454277772519</v>
      </c>
      <c r="H19" s="473"/>
    </row>
    <row r="20" spans="1:8" x14ac:dyDescent="0.25">
      <c r="A20" s="216">
        <v>2</v>
      </c>
      <c r="B20" s="183" t="s">
        <v>475</v>
      </c>
      <c r="C20" s="255">
        <v>1892160272</v>
      </c>
      <c r="D20" s="263">
        <v>17.163676132994759</v>
      </c>
      <c r="E20" s="255">
        <v>1792820524</v>
      </c>
      <c r="F20" s="263">
        <v>17.011188433044108</v>
      </c>
      <c r="G20" s="262">
        <v>-5.2500704866294772</v>
      </c>
      <c r="H20" s="473"/>
    </row>
    <row r="21" spans="1:8" x14ac:dyDescent="0.25">
      <c r="A21" s="216">
        <v>3</v>
      </c>
      <c r="B21" s="186" t="s">
        <v>476</v>
      </c>
      <c r="C21" s="255">
        <v>832351404</v>
      </c>
      <c r="D21" s="263">
        <v>7.550211331727759</v>
      </c>
      <c r="E21" s="255">
        <v>886099874</v>
      </c>
      <c r="F21" s="263">
        <v>8.4077640373502565</v>
      </c>
      <c r="G21" s="262">
        <v>6.4574252823630829</v>
      </c>
      <c r="H21" s="473"/>
    </row>
    <row r="22" spans="1:8" x14ac:dyDescent="0.25">
      <c r="A22" s="216">
        <v>4</v>
      </c>
      <c r="B22" s="183" t="s">
        <v>477</v>
      </c>
      <c r="C22" s="255">
        <v>440321892</v>
      </c>
      <c r="D22" s="263">
        <v>3.9941343555254054</v>
      </c>
      <c r="E22" s="255">
        <v>443865762</v>
      </c>
      <c r="F22" s="263">
        <v>4.2116229791436224</v>
      </c>
      <c r="G22" s="262">
        <v>0.80483620378339893</v>
      </c>
      <c r="H22" s="473"/>
    </row>
    <row r="23" spans="1:8" x14ac:dyDescent="0.25">
      <c r="A23" s="216">
        <v>5</v>
      </c>
      <c r="B23" s="183" t="s">
        <v>478</v>
      </c>
      <c r="C23" s="255">
        <v>321919640</v>
      </c>
      <c r="D23" s="263">
        <v>2.9201143917740309</v>
      </c>
      <c r="E23" s="255">
        <v>421917377</v>
      </c>
      <c r="F23" s="263">
        <v>4.0033655947385336</v>
      </c>
      <c r="G23" s="262">
        <v>31.062950057970994</v>
      </c>
      <c r="H23" s="473"/>
    </row>
    <row r="24" spans="1:8" x14ac:dyDescent="0.25">
      <c r="A24" s="216">
        <v>6</v>
      </c>
      <c r="B24" s="183" t="s">
        <v>636</v>
      </c>
      <c r="C24" s="255">
        <v>480574629</v>
      </c>
      <c r="D24" s="263">
        <v>4.3592645992781476</v>
      </c>
      <c r="E24" s="255">
        <v>409093553</v>
      </c>
      <c r="F24" s="263">
        <v>3.8816866628120534</v>
      </c>
      <c r="G24" s="262">
        <v>-14.874084416137578</v>
      </c>
      <c r="H24" s="473"/>
    </row>
    <row r="25" spans="1:8" x14ac:dyDescent="0.25">
      <c r="A25" s="216">
        <v>7</v>
      </c>
      <c r="B25" s="183" t="s">
        <v>436</v>
      </c>
      <c r="C25" s="255">
        <v>356440169</v>
      </c>
      <c r="D25" s="263">
        <v>3.2332481090724001</v>
      </c>
      <c r="E25" s="255">
        <v>389944973</v>
      </c>
      <c r="F25" s="263">
        <v>3.6999952451577895</v>
      </c>
      <c r="G25" s="262">
        <v>9.3998395562426182</v>
      </c>
      <c r="H25" s="473"/>
    </row>
    <row r="26" spans="1:8" ht="15.6" x14ac:dyDescent="0.25">
      <c r="A26" s="216">
        <v>8</v>
      </c>
      <c r="B26" s="183" t="s">
        <v>637</v>
      </c>
      <c r="C26" s="255">
        <v>267540805</v>
      </c>
      <c r="D26" s="263">
        <v>2.426847131996388</v>
      </c>
      <c r="E26" s="255">
        <v>311033280</v>
      </c>
      <c r="F26" s="263">
        <v>2.9512411667526011</v>
      </c>
      <c r="G26" s="262">
        <v>16.25638937581877</v>
      </c>
      <c r="H26" s="473"/>
    </row>
    <row r="27" spans="1:8" x14ac:dyDescent="0.25">
      <c r="A27" s="216">
        <v>9</v>
      </c>
      <c r="B27" s="183" t="s">
        <v>479</v>
      </c>
      <c r="C27" s="255">
        <v>334470498</v>
      </c>
      <c r="D27" s="263">
        <v>3.0339624970804122</v>
      </c>
      <c r="E27" s="255">
        <v>300542260</v>
      </c>
      <c r="F27" s="263">
        <v>2.8516970597514955</v>
      </c>
      <c r="G27" s="262">
        <v>-10.143865663153351</v>
      </c>
      <c r="H27" s="473"/>
    </row>
    <row r="28" spans="1:8" x14ac:dyDescent="0.25">
      <c r="A28" s="216">
        <v>10</v>
      </c>
      <c r="B28" s="183" t="s">
        <v>480</v>
      </c>
      <c r="C28" s="255">
        <v>171931556</v>
      </c>
      <c r="D28" s="263">
        <v>1.5595811770779278</v>
      </c>
      <c r="E28" s="255">
        <v>234826344</v>
      </c>
      <c r="F28" s="263">
        <v>2.2281511915728363</v>
      </c>
      <c r="G28" s="262">
        <v>36.581294012135857</v>
      </c>
      <c r="H28" s="473"/>
    </row>
    <row r="29" spans="1:8" x14ac:dyDescent="0.25">
      <c r="A29" s="216"/>
      <c r="B29" s="186"/>
      <c r="C29" s="255"/>
      <c r="D29" s="263"/>
      <c r="E29" s="255"/>
      <c r="F29" s="263"/>
      <c r="G29" s="262"/>
    </row>
    <row r="30" spans="1:8" x14ac:dyDescent="0.25">
      <c r="A30" s="216"/>
      <c r="B30" s="254" t="s">
        <v>638</v>
      </c>
      <c r="C30" s="256">
        <v>7882674986</v>
      </c>
      <c r="D30" s="261">
        <v>71.503287815231644</v>
      </c>
      <c r="E30" s="256">
        <v>7384593378</v>
      </c>
      <c r="F30" s="261">
        <v>70.068759127262041</v>
      </c>
      <c r="G30" s="265">
        <v>-6.318687614098212</v>
      </c>
    </row>
    <row r="31" spans="1:8" x14ac:dyDescent="0.25">
      <c r="A31" s="216"/>
      <c r="B31" s="186"/>
      <c r="C31" s="255"/>
      <c r="D31" s="263"/>
      <c r="E31" s="255"/>
      <c r="F31" s="263"/>
      <c r="G31" s="262"/>
    </row>
    <row r="32" spans="1:8" x14ac:dyDescent="0.25">
      <c r="A32" s="216">
        <v>11</v>
      </c>
      <c r="B32" s="186" t="s">
        <v>481</v>
      </c>
      <c r="C32" s="255">
        <v>266260956</v>
      </c>
      <c r="D32" s="263">
        <v>2.4152376959141479</v>
      </c>
      <c r="E32" s="255">
        <v>219076208</v>
      </c>
      <c r="F32" s="263">
        <v>2.0787059304575237</v>
      </c>
      <c r="G32" s="262">
        <v>-17.721241863189285</v>
      </c>
      <c r="H32" s="473"/>
    </row>
    <row r="33" spans="1:8" x14ac:dyDescent="0.25">
      <c r="A33" s="216">
        <v>12</v>
      </c>
      <c r="B33" s="186" t="s">
        <v>639</v>
      </c>
      <c r="C33" s="255">
        <v>232320994</v>
      </c>
      <c r="D33" s="263">
        <v>2.1073702682155346</v>
      </c>
      <c r="E33" s="255">
        <v>209846509</v>
      </c>
      <c r="F33" s="263">
        <v>1.9911298754272218</v>
      </c>
      <c r="G33" s="262">
        <v>-9.6738932685523906</v>
      </c>
      <c r="H33" s="473"/>
    </row>
    <row r="34" spans="1:8" x14ac:dyDescent="0.25">
      <c r="A34" s="216">
        <v>13</v>
      </c>
      <c r="B34" s="183" t="s">
        <v>482</v>
      </c>
      <c r="C34" s="255">
        <v>190910496</v>
      </c>
      <c r="D34" s="263">
        <v>1.731738041550738</v>
      </c>
      <c r="E34" s="255">
        <v>193949998</v>
      </c>
      <c r="F34" s="263">
        <v>1.8402957342352069</v>
      </c>
      <c r="G34" s="262">
        <v>1.5921083773204447</v>
      </c>
      <c r="H34" s="473"/>
    </row>
    <row r="35" spans="1:8" x14ac:dyDescent="0.25">
      <c r="A35" s="216">
        <v>14</v>
      </c>
      <c r="B35" s="186" t="s">
        <v>483</v>
      </c>
      <c r="C35" s="255">
        <v>177413087</v>
      </c>
      <c r="D35" s="263">
        <v>1.609303826997813</v>
      </c>
      <c r="E35" s="255">
        <v>189599615</v>
      </c>
      <c r="F35" s="263">
        <v>1.7990170987118932</v>
      </c>
      <c r="G35" s="262">
        <v>6.8690129945148781</v>
      </c>
      <c r="H35" s="473"/>
    </row>
    <row r="36" spans="1:8" x14ac:dyDescent="0.25">
      <c r="A36" s="216">
        <v>15</v>
      </c>
      <c r="B36" s="186" t="s">
        <v>484</v>
      </c>
      <c r="C36" s="255">
        <v>197030369</v>
      </c>
      <c r="D36" s="263">
        <v>1.7872510547459852</v>
      </c>
      <c r="E36" s="255">
        <v>188195924</v>
      </c>
      <c r="F36" s="263">
        <v>1.7856981681312167</v>
      </c>
      <c r="G36" s="262">
        <v>-4.4837986371532352</v>
      </c>
      <c r="H36" s="473"/>
    </row>
    <row r="37" spans="1:8" x14ac:dyDescent="0.25">
      <c r="A37" s="216">
        <v>16</v>
      </c>
      <c r="B37" s="186" t="s">
        <v>485</v>
      </c>
      <c r="C37" s="255">
        <v>123917825</v>
      </c>
      <c r="D37" s="263">
        <v>1.1240514066797409</v>
      </c>
      <c r="E37" s="255">
        <v>182474901</v>
      </c>
      <c r="F37" s="263">
        <v>1.7314142066415059</v>
      </c>
      <c r="G37" s="262">
        <v>47.254764195546528</v>
      </c>
      <c r="H37" s="473"/>
    </row>
    <row r="38" spans="1:8" x14ac:dyDescent="0.25">
      <c r="A38" s="216">
        <v>17</v>
      </c>
      <c r="B38" s="183" t="s">
        <v>369</v>
      </c>
      <c r="C38" s="255">
        <v>170784274</v>
      </c>
      <c r="D38" s="263">
        <v>1.5491742485673736</v>
      </c>
      <c r="E38" s="255">
        <v>180065242</v>
      </c>
      <c r="F38" s="263">
        <v>1.7085501425817502</v>
      </c>
      <c r="G38" s="262">
        <v>5.4343223662384643</v>
      </c>
      <c r="H38" s="473"/>
    </row>
    <row r="39" spans="1:8" x14ac:dyDescent="0.25">
      <c r="A39" s="216">
        <v>18</v>
      </c>
      <c r="B39" s="183" t="s">
        <v>486</v>
      </c>
      <c r="C39" s="255">
        <v>153031331</v>
      </c>
      <c r="D39" s="263">
        <v>1.3881383318067684</v>
      </c>
      <c r="E39" s="255">
        <v>156911097</v>
      </c>
      <c r="F39" s="263">
        <v>1.488851897091882</v>
      </c>
      <c r="G39" s="262">
        <v>2.5352756031377544</v>
      </c>
      <c r="H39" s="473"/>
    </row>
    <row r="40" spans="1:8" x14ac:dyDescent="0.25">
      <c r="A40" s="216">
        <v>19</v>
      </c>
      <c r="B40" s="186" t="s">
        <v>487</v>
      </c>
      <c r="C40" s="255">
        <v>130152207</v>
      </c>
      <c r="D40" s="263">
        <v>1.1806031243755515</v>
      </c>
      <c r="E40" s="255">
        <v>153384711</v>
      </c>
      <c r="F40" s="263">
        <v>1.4553917621087058</v>
      </c>
      <c r="G40" s="262">
        <v>17.850257429749149</v>
      </c>
      <c r="H40" s="473"/>
    </row>
    <row r="41" spans="1:8" x14ac:dyDescent="0.25">
      <c r="A41" s="216">
        <v>20</v>
      </c>
      <c r="B41" s="183" t="s">
        <v>401</v>
      </c>
      <c r="C41" s="255">
        <v>105725736</v>
      </c>
      <c r="D41" s="263">
        <v>0.95903202201177218</v>
      </c>
      <c r="E41" s="255">
        <v>133108185</v>
      </c>
      <c r="F41" s="263">
        <v>1.2629978219813682</v>
      </c>
      <c r="G41" s="262">
        <v>25.899511354548533</v>
      </c>
      <c r="H41" s="473"/>
    </row>
    <row r="42" spans="1:8" x14ac:dyDescent="0.25">
      <c r="A42" s="216">
        <v>21</v>
      </c>
      <c r="B42" s="186" t="s">
        <v>488</v>
      </c>
      <c r="C42" s="255">
        <v>113514193</v>
      </c>
      <c r="D42" s="263">
        <v>1.0296806639381026</v>
      </c>
      <c r="E42" s="255">
        <v>131583609</v>
      </c>
      <c r="F42" s="263">
        <v>1.2485318733438366</v>
      </c>
      <c r="G42" s="262">
        <v>15.91819976203328</v>
      </c>
      <c r="H42" s="473"/>
    </row>
    <row r="43" spans="1:8" ht="26.4" x14ac:dyDescent="0.25">
      <c r="A43" s="216">
        <v>22</v>
      </c>
      <c r="B43" s="186" t="s">
        <v>489</v>
      </c>
      <c r="C43" s="255">
        <v>120668660</v>
      </c>
      <c r="D43" s="263">
        <v>1.0945784193287722</v>
      </c>
      <c r="E43" s="255">
        <v>126074407</v>
      </c>
      <c r="F43" s="263">
        <v>1.1962577766994009</v>
      </c>
      <c r="G43" s="262">
        <v>4.4798268249601758</v>
      </c>
      <c r="H43" s="473"/>
    </row>
    <row r="44" spans="1:8" x14ac:dyDescent="0.25">
      <c r="A44" s="216">
        <v>23</v>
      </c>
      <c r="B44" s="183" t="s">
        <v>490</v>
      </c>
      <c r="C44" s="255">
        <v>105680402</v>
      </c>
      <c r="D44" s="263">
        <v>0.95862079992592286</v>
      </c>
      <c r="E44" s="255">
        <v>111440114</v>
      </c>
      <c r="F44" s="263">
        <v>1.0574001986681389</v>
      </c>
      <c r="G44" s="262">
        <v>5.4501230985097848</v>
      </c>
      <c r="H44" s="473"/>
    </row>
    <row r="45" spans="1:8" x14ac:dyDescent="0.25">
      <c r="A45" s="216">
        <v>24</v>
      </c>
      <c r="B45" s="183" t="s">
        <v>640</v>
      </c>
      <c r="C45" s="255">
        <v>172207864</v>
      </c>
      <c r="D45" s="263">
        <v>1.5620875509275081</v>
      </c>
      <c r="E45" s="255">
        <v>109733472</v>
      </c>
      <c r="F45" s="263">
        <v>1.0412067156835882</v>
      </c>
      <c r="G45" s="262">
        <v>-36.278477967765745</v>
      </c>
      <c r="H45" s="473"/>
    </row>
    <row r="46" spans="1:8" x14ac:dyDescent="0.25">
      <c r="A46" s="216">
        <v>25</v>
      </c>
      <c r="B46" s="183" t="s">
        <v>491</v>
      </c>
      <c r="C46" s="255">
        <v>125391526</v>
      </c>
      <c r="D46" s="263">
        <v>1.1374192630157873</v>
      </c>
      <c r="E46" s="255">
        <v>105706229</v>
      </c>
      <c r="F46" s="263">
        <v>1.0029941960132935</v>
      </c>
      <c r="G46" s="262">
        <v>-15.699064863442203</v>
      </c>
      <c r="H46" s="473"/>
    </row>
    <row r="47" spans="1:8" ht="15.6" x14ac:dyDescent="0.25">
      <c r="A47" s="216">
        <v>26</v>
      </c>
      <c r="B47" s="183" t="s">
        <v>641</v>
      </c>
      <c r="C47" s="255">
        <v>100426642</v>
      </c>
      <c r="D47" s="263">
        <v>0.91096424754245597</v>
      </c>
      <c r="E47" s="255">
        <v>104883514</v>
      </c>
      <c r="F47" s="263">
        <v>0.99518785973794432</v>
      </c>
      <c r="G47" s="262">
        <v>4.4379378930144764</v>
      </c>
      <c r="H47" s="473"/>
    </row>
    <row r="48" spans="1:8" x14ac:dyDescent="0.25">
      <c r="A48" s="216">
        <v>27</v>
      </c>
      <c r="B48" s="183" t="s">
        <v>492</v>
      </c>
      <c r="C48" s="255">
        <v>139132814</v>
      </c>
      <c r="D48" s="263">
        <v>1.2620656898393008</v>
      </c>
      <c r="E48" s="255">
        <v>95291969</v>
      </c>
      <c r="F48" s="263">
        <v>0.90417842673849136</v>
      </c>
      <c r="G48" s="262">
        <v>-31.510068501884824</v>
      </c>
      <c r="H48" s="473"/>
    </row>
    <row r="49" spans="1:8" x14ac:dyDescent="0.25">
      <c r="A49" s="216">
        <v>28</v>
      </c>
      <c r="B49" s="183" t="s">
        <v>642</v>
      </c>
      <c r="C49" s="255">
        <v>39886659</v>
      </c>
      <c r="D49" s="263">
        <v>0.36180957143740339</v>
      </c>
      <c r="E49" s="255">
        <v>78460895</v>
      </c>
      <c r="F49" s="263">
        <v>0.74447667884367008</v>
      </c>
      <c r="G49" s="262">
        <v>96.709619123527006</v>
      </c>
      <c r="H49" s="473"/>
    </row>
    <row r="50" spans="1:8" x14ac:dyDescent="0.25">
      <c r="A50" s="216">
        <v>29</v>
      </c>
      <c r="B50" s="183" t="s">
        <v>493</v>
      </c>
      <c r="C50" s="255">
        <v>62030105</v>
      </c>
      <c r="D50" s="263">
        <v>0.56267148638012354</v>
      </c>
      <c r="E50" s="255">
        <v>72173558</v>
      </c>
      <c r="F50" s="263">
        <v>0.68481924352470103</v>
      </c>
      <c r="G50" s="262">
        <v>16.352467886359378</v>
      </c>
      <c r="H50" s="473"/>
    </row>
    <row r="51" spans="1:8" x14ac:dyDescent="0.25">
      <c r="A51" s="216">
        <v>30</v>
      </c>
      <c r="B51" s="183" t="s">
        <v>494</v>
      </c>
      <c r="C51" s="255">
        <v>58672785</v>
      </c>
      <c r="D51" s="263">
        <v>0.53221743129423071</v>
      </c>
      <c r="E51" s="255">
        <v>62306311</v>
      </c>
      <c r="F51" s="263">
        <v>0.59119381042340691</v>
      </c>
      <c r="G51" s="262">
        <v>6.1928643748545342</v>
      </c>
      <c r="H51" s="473"/>
    </row>
    <row r="52" spans="1:8" x14ac:dyDescent="0.25">
      <c r="A52" s="216">
        <v>31</v>
      </c>
      <c r="B52" s="183" t="s">
        <v>495</v>
      </c>
      <c r="C52" s="255">
        <v>52467024</v>
      </c>
      <c r="D52" s="263">
        <v>0.47592533303017326</v>
      </c>
      <c r="E52" s="255">
        <v>60254523</v>
      </c>
      <c r="F52" s="263">
        <v>0.57172540752115475</v>
      </c>
      <c r="G52" s="262">
        <v>14.842654311782578</v>
      </c>
      <c r="H52" s="473"/>
    </row>
    <row r="53" spans="1:8" x14ac:dyDescent="0.25">
      <c r="A53" s="216">
        <v>32</v>
      </c>
      <c r="B53" s="183" t="s">
        <v>496</v>
      </c>
      <c r="C53" s="255">
        <v>48531166</v>
      </c>
      <c r="D53" s="263">
        <v>0.44022339328589744</v>
      </c>
      <c r="E53" s="255">
        <v>54613753</v>
      </c>
      <c r="F53" s="263">
        <v>0.5182029271094668</v>
      </c>
      <c r="G53" s="262">
        <v>12.533362581892217</v>
      </c>
      <c r="H53" s="473"/>
    </row>
    <row r="54" spans="1:8" x14ac:dyDescent="0.25">
      <c r="A54" s="216">
        <v>33</v>
      </c>
      <c r="B54" s="183" t="s">
        <v>497</v>
      </c>
      <c r="C54" s="255">
        <v>45285795</v>
      </c>
      <c r="D54" s="263">
        <v>0.41078482108897874</v>
      </c>
      <c r="E54" s="255">
        <v>53756615</v>
      </c>
      <c r="F54" s="263">
        <v>0.51006996798950377</v>
      </c>
      <c r="G54" s="262">
        <v>18.705247418092142</v>
      </c>
      <c r="H54" s="473"/>
    </row>
    <row r="55" spans="1:8" x14ac:dyDescent="0.25">
      <c r="A55" s="216">
        <v>34</v>
      </c>
      <c r="B55" s="183" t="s">
        <v>498</v>
      </c>
      <c r="C55" s="255">
        <v>47633589</v>
      </c>
      <c r="D55" s="263">
        <v>0.43208152435418096</v>
      </c>
      <c r="E55" s="255">
        <v>50605779</v>
      </c>
      <c r="F55" s="263">
        <v>0.48017324146272788</v>
      </c>
      <c r="G55" s="262">
        <v>6.2396935910078</v>
      </c>
      <c r="H55" s="473"/>
    </row>
    <row r="56" spans="1:8" x14ac:dyDescent="0.25">
      <c r="A56" s="216">
        <v>35</v>
      </c>
      <c r="B56" s="183" t="s">
        <v>499</v>
      </c>
      <c r="C56" s="255">
        <v>49138583</v>
      </c>
      <c r="D56" s="263">
        <v>0.44573323767907647</v>
      </c>
      <c r="E56" s="255">
        <v>46401451</v>
      </c>
      <c r="F56" s="263">
        <v>0.44028044969417307</v>
      </c>
      <c r="G56" s="262">
        <v>-5.5702298130981927</v>
      </c>
      <c r="H56" s="473"/>
    </row>
    <row r="57" spans="1:8" x14ac:dyDescent="0.25">
      <c r="A57" s="216">
        <v>36</v>
      </c>
      <c r="B57" s="218" t="s">
        <v>500</v>
      </c>
      <c r="C57" s="255">
        <v>20255774</v>
      </c>
      <c r="D57" s="263">
        <v>0.18373895166483856</v>
      </c>
      <c r="E57" s="255">
        <v>18280416</v>
      </c>
      <c r="F57" s="263">
        <v>0.17345383826631966</v>
      </c>
      <c r="G57" s="262">
        <v>-9.752073655640114</v>
      </c>
      <c r="H57" s="473"/>
    </row>
    <row r="58" spans="1:8" x14ac:dyDescent="0.25">
      <c r="A58" s="216">
        <v>37</v>
      </c>
      <c r="B58" s="183" t="s">
        <v>643</v>
      </c>
      <c r="C58" s="255">
        <v>14735238</v>
      </c>
      <c r="D58" s="263">
        <v>0.13366248965119243</v>
      </c>
      <c r="E58" s="255">
        <v>15848452</v>
      </c>
      <c r="F58" s="263">
        <v>0.15037813307856507</v>
      </c>
      <c r="G58" s="262">
        <v>7.5547744800593009</v>
      </c>
      <c r="H58" s="473"/>
    </row>
    <row r="59" spans="1:8" x14ac:dyDescent="0.25">
      <c r="A59" s="216">
        <v>38</v>
      </c>
      <c r="B59" s="183" t="s">
        <v>501</v>
      </c>
      <c r="C59" s="255">
        <v>9908932</v>
      </c>
      <c r="D59" s="263">
        <v>8.9883347720910195E-2</v>
      </c>
      <c r="E59" s="255">
        <v>9969660</v>
      </c>
      <c r="F59" s="263">
        <v>9.4597179473935186E-2</v>
      </c>
      <c r="G59" s="262">
        <v>0.6128612044163706</v>
      </c>
      <c r="H59" s="473"/>
    </row>
    <row r="60" spans="1:8" x14ac:dyDescent="0.25">
      <c r="A60" s="216">
        <v>39</v>
      </c>
      <c r="B60" s="183" t="s">
        <v>502</v>
      </c>
      <c r="C60" s="255">
        <v>494024</v>
      </c>
      <c r="D60" s="263">
        <v>4.4812630639179821E-3</v>
      </c>
      <c r="E60" s="255">
        <v>6352309</v>
      </c>
      <c r="F60" s="263">
        <v>6.0273922535662577E-2</v>
      </c>
      <c r="G60" s="286" t="s">
        <v>442</v>
      </c>
      <c r="H60" s="473"/>
    </row>
    <row r="61" spans="1:8" x14ac:dyDescent="0.25">
      <c r="A61" s="216">
        <v>40</v>
      </c>
      <c r="B61" s="183" t="s">
        <v>644</v>
      </c>
      <c r="C61" s="255">
        <v>8029326</v>
      </c>
      <c r="D61" s="263">
        <v>7.2833550661417903E-2</v>
      </c>
      <c r="E61" s="255">
        <v>6108956</v>
      </c>
      <c r="F61" s="263">
        <v>5.7964866116835802E-2</v>
      </c>
      <c r="G61" s="262">
        <v>-23.916951435276136</v>
      </c>
      <c r="H61" s="473"/>
    </row>
    <row r="62" spans="1:8" x14ac:dyDescent="0.25">
      <c r="A62" s="216">
        <v>41</v>
      </c>
      <c r="B62" s="183" t="s">
        <v>503</v>
      </c>
      <c r="C62" s="255">
        <v>87820</v>
      </c>
      <c r="D62" s="263">
        <v>7.9661012880604429E-4</v>
      </c>
      <c r="E62" s="255">
        <v>41474</v>
      </c>
      <c r="F62" s="263">
        <v>3.9352630094727285E-4</v>
      </c>
      <c r="G62" s="262">
        <v>-52.773855613755401</v>
      </c>
      <c r="H62" s="473"/>
    </row>
    <row r="63" spans="1:8" x14ac:dyDescent="0.25">
      <c r="A63" s="216">
        <v>42</v>
      </c>
      <c r="B63" s="218" t="s">
        <v>504</v>
      </c>
      <c r="C63" s="255">
        <v>50616</v>
      </c>
      <c r="D63" s="263">
        <v>4.5913480163569498E-4</v>
      </c>
      <c r="E63" s="255">
        <v>443</v>
      </c>
      <c r="F63" s="263">
        <v>4.2034081911472694E-6</v>
      </c>
      <c r="G63" s="262">
        <v>-99.12478267741426</v>
      </c>
      <c r="H63" s="473"/>
    </row>
    <row r="64" spans="1:8" x14ac:dyDescent="0.25">
      <c r="A64" s="216">
        <v>43</v>
      </c>
      <c r="B64" s="183" t="s">
        <v>505</v>
      </c>
      <c r="C64" s="255" t="s">
        <v>440</v>
      </c>
      <c r="D64" s="260" t="s">
        <v>441</v>
      </c>
      <c r="E64" s="255" t="s">
        <v>440</v>
      </c>
      <c r="F64" s="260" t="s">
        <v>441</v>
      </c>
      <c r="G64" s="260" t="s">
        <v>441</v>
      </c>
      <c r="H64" s="473"/>
    </row>
    <row r="65" spans="1:19" x14ac:dyDescent="0.25">
      <c r="A65" s="216">
        <v>44</v>
      </c>
      <c r="B65" s="183" t="s">
        <v>506</v>
      </c>
      <c r="C65" s="255" t="s">
        <v>440</v>
      </c>
      <c r="D65" s="260" t="s">
        <v>441</v>
      </c>
      <c r="E65" s="255" t="s">
        <v>440</v>
      </c>
      <c r="F65" s="260" t="s">
        <v>441</v>
      </c>
      <c r="G65" s="260" t="s">
        <v>441</v>
      </c>
      <c r="H65" s="473"/>
    </row>
    <row r="66" spans="1:19" x14ac:dyDescent="0.25">
      <c r="A66" s="216">
        <v>45</v>
      </c>
      <c r="B66" s="183" t="s">
        <v>645</v>
      </c>
      <c r="C66" s="255" t="s">
        <v>440</v>
      </c>
      <c r="D66" s="260" t="s">
        <v>441</v>
      </c>
      <c r="E66" s="255" t="s">
        <v>440</v>
      </c>
      <c r="F66" s="260" t="s">
        <v>441</v>
      </c>
      <c r="G66" s="260" t="s">
        <v>441</v>
      </c>
      <c r="H66" s="473"/>
    </row>
    <row r="67" spans="1:19" x14ac:dyDescent="0.25">
      <c r="A67" s="216">
        <v>46</v>
      </c>
      <c r="B67" s="183" t="s">
        <v>389</v>
      </c>
      <c r="C67" s="255">
        <v>59761531</v>
      </c>
      <c r="D67" s="263">
        <v>0.54209338314229571</v>
      </c>
      <c r="E67" s="255">
        <v>27973191</v>
      </c>
      <c r="F67" s="263">
        <v>0.26542379273572708</v>
      </c>
      <c r="G67" s="262">
        <v>-53.191977293888272</v>
      </c>
      <c r="H67" s="473"/>
    </row>
    <row r="68" spans="1:19" x14ac:dyDescent="0.25">
      <c r="A68" s="144"/>
      <c r="B68" s="219"/>
      <c r="C68" s="220"/>
      <c r="D68" s="196"/>
      <c r="E68" s="220"/>
      <c r="F68" s="196"/>
      <c r="G68" s="148"/>
    </row>
    <row r="70" spans="1:19" s="115" customFormat="1" ht="11.4" x14ac:dyDescent="0.2">
      <c r="A70" s="244" t="s">
        <v>646</v>
      </c>
      <c r="C70" s="194"/>
      <c r="E70" s="194"/>
      <c r="G70" s="331"/>
    </row>
    <row r="71" spans="1:19" s="115" customFormat="1" ht="12" x14ac:dyDescent="0.25">
      <c r="A71" s="245" t="s">
        <v>647</v>
      </c>
      <c r="C71" s="194"/>
      <c r="E71" s="194"/>
      <c r="G71" s="331"/>
      <c r="H71" s="192"/>
      <c r="I71" s="192"/>
      <c r="J71" s="192"/>
      <c r="K71" s="192"/>
      <c r="L71" s="192"/>
      <c r="M71" s="192"/>
    </row>
    <row r="72" spans="1:19" s="115" customFormat="1" ht="12" x14ac:dyDescent="0.25">
      <c r="A72" s="245" t="s">
        <v>648</v>
      </c>
      <c r="C72" s="194"/>
      <c r="E72" s="194"/>
      <c r="G72" s="331"/>
      <c r="H72" s="192"/>
      <c r="I72" s="192"/>
      <c r="J72" s="192"/>
      <c r="K72" s="192"/>
      <c r="L72" s="192"/>
      <c r="M72" s="192"/>
    </row>
    <row r="73" spans="1:19" s="115" customFormat="1" ht="11.4" x14ac:dyDescent="0.2">
      <c r="A73" s="245" t="s">
        <v>600</v>
      </c>
      <c r="B73" s="191"/>
      <c r="D73" s="282"/>
      <c r="F73" s="282"/>
      <c r="G73" s="283"/>
      <c r="H73" s="282"/>
      <c r="I73" s="284"/>
      <c r="J73" s="285"/>
    </row>
    <row r="74" spans="1:19" s="115" customFormat="1" ht="12" x14ac:dyDescent="0.25">
      <c r="A74" s="244" t="s">
        <v>608</v>
      </c>
      <c r="B74" s="120"/>
      <c r="C74" s="195"/>
      <c r="D74" s="192"/>
      <c r="E74" s="195"/>
      <c r="F74" s="192"/>
      <c r="G74" s="363"/>
      <c r="H74" s="278"/>
      <c r="I74" s="278"/>
      <c r="J74" s="278"/>
      <c r="K74" s="278"/>
      <c r="L74" s="278"/>
      <c r="M74" s="278"/>
      <c r="N74" s="192"/>
      <c r="O74" s="192"/>
      <c r="P74" s="192"/>
      <c r="Q74" s="192"/>
      <c r="R74" s="192"/>
      <c r="S74" s="192"/>
    </row>
    <row r="75" spans="1:19" ht="12.75" customHeight="1" x14ac:dyDescent="0.25">
      <c r="A75" s="244" t="s">
        <v>609</v>
      </c>
      <c r="B75" s="120"/>
      <c r="C75" s="195"/>
      <c r="D75" s="192"/>
      <c r="E75" s="195"/>
      <c r="F75" s="282"/>
      <c r="G75" s="313"/>
      <c r="H75" s="175"/>
    </row>
    <row r="76" spans="1:19" s="115" customFormat="1" ht="12" x14ac:dyDescent="0.25">
      <c r="A76" s="244" t="s">
        <v>594</v>
      </c>
      <c r="C76" s="195"/>
      <c r="D76" s="192"/>
      <c r="E76" s="195"/>
      <c r="F76" s="192"/>
      <c r="G76" s="363"/>
      <c r="N76" s="192"/>
      <c r="O76" s="192"/>
      <c r="P76" s="192"/>
      <c r="Q76" s="192"/>
      <c r="R76" s="192"/>
      <c r="S76" s="192"/>
    </row>
    <row r="77" spans="1:19" s="278" customFormat="1" ht="12" x14ac:dyDescent="0.25">
      <c r="A77" s="274" t="s">
        <v>595</v>
      </c>
      <c r="B77" s="275"/>
      <c r="C77" s="276"/>
      <c r="D77" s="277"/>
      <c r="E77" s="277"/>
      <c r="F77" s="277"/>
      <c r="G77" s="277"/>
      <c r="H77" s="272"/>
      <c r="I77" s="272"/>
      <c r="J77" s="272"/>
      <c r="K77" s="272"/>
      <c r="L77" s="272"/>
      <c r="M77" s="272"/>
    </row>
    <row r="78" spans="1:19" s="115" customFormat="1" x14ac:dyDescent="0.25">
      <c r="A78" s="353" t="s">
        <v>332</v>
      </c>
      <c r="C78" s="194"/>
      <c r="E78" s="364"/>
      <c r="G78" s="331"/>
      <c r="H78" s="154"/>
      <c r="I78" s="154"/>
      <c r="J78" s="154"/>
      <c r="K78" s="154"/>
      <c r="L78" s="154"/>
      <c r="M78" s="154"/>
    </row>
    <row r="79" spans="1:19" s="115" customFormat="1" ht="11.4" x14ac:dyDescent="0.2">
      <c r="A79" s="267" t="s">
        <v>596</v>
      </c>
      <c r="B79" s="365"/>
      <c r="C79" s="194"/>
      <c r="E79" s="194"/>
      <c r="G79" s="331"/>
    </row>
    <row r="80" spans="1:19" s="272" customFormat="1" ht="12.75" customHeight="1" x14ac:dyDescent="0.25">
      <c r="A80" s="245" t="s">
        <v>333</v>
      </c>
      <c r="B80" s="113"/>
      <c r="C80" s="195"/>
      <c r="D80" s="268"/>
      <c r="E80" s="269"/>
      <c r="F80" s="268"/>
      <c r="G80" s="270"/>
      <c r="H80" s="29"/>
      <c r="I80" s="29"/>
      <c r="J80" s="29"/>
      <c r="K80" s="29"/>
      <c r="L80" s="29"/>
      <c r="M80" s="29"/>
    </row>
    <row r="81" spans="1:7" s="154" customFormat="1" x14ac:dyDescent="0.25">
      <c r="A81" s="40"/>
      <c r="B81" s="171"/>
      <c r="C81" s="221"/>
      <c r="E81" s="221"/>
      <c r="G81" s="153"/>
    </row>
    <row r="82" spans="1:7" x14ac:dyDescent="0.25">
      <c r="A82" s="40"/>
      <c r="B82" s="171"/>
      <c r="G82" s="30"/>
    </row>
  </sheetData>
  <mergeCells count="6">
    <mergeCell ref="A4:B6"/>
    <mergeCell ref="E4:F4"/>
    <mergeCell ref="C4:D4"/>
    <mergeCell ref="G4:G5"/>
    <mergeCell ref="A1:G1"/>
    <mergeCell ref="A2:G2"/>
  </mergeCells>
  <printOptions horizontalCentered="1"/>
  <pageMargins left="0.39370078740157483" right="0.39370078740157483" top="0.55118110236220474" bottom="0.55118110236220474" header="0.11811023622047244" footer="0.11811023622047244"/>
  <pageSetup paperSize="9" scale="74"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5F84D-8404-4E22-9F5A-71FAB4B63C94}">
  <sheetPr>
    <pageSetUpPr fitToPage="1"/>
  </sheetPr>
  <dimension ref="A1:W74"/>
  <sheetViews>
    <sheetView workbookViewId="0">
      <selection activeCell="C27" sqref="C27"/>
    </sheetView>
  </sheetViews>
  <sheetFormatPr defaultColWidth="9.109375" defaultRowHeight="13.2" x14ac:dyDescent="0.25"/>
  <cols>
    <col min="1" max="1" width="4.6640625" style="29" customWidth="1"/>
    <col min="2" max="2" width="56" style="29" customWidth="1"/>
    <col min="3" max="4" width="20" style="29" customWidth="1"/>
    <col min="5" max="5" width="15.6640625" style="30" customWidth="1"/>
    <col min="6" max="16384" width="9.109375" style="29"/>
  </cols>
  <sheetData>
    <row r="1" spans="1:5" s="287" customFormat="1" ht="15.6" x14ac:dyDescent="0.25">
      <c r="A1" s="500" t="s">
        <v>649</v>
      </c>
      <c r="B1" s="501"/>
      <c r="C1" s="501"/>
      <c r="D1" s="501"/>
      <c r="E1" s="501"/>
    </row>
    <row r="2" spans="1:5" s="287" customFormat="1" x14ac:dyDescent="0.25">
      <c r="A2" s="478" t="s">
        <v>321</v>
      </c>
      <c r="B2" s="478"/>
      <c r="C2" s="478"/>
      <c r="D2" s="478"/>
      <c r="E2" s="478"/>
    </row>
    <row r="3" spans="1:5" s="287" customFormat="1" x14ac:dyDescent="0.25">
      <c r="A3" s="182"/>
      <c r="B3" s="183"/>
      <c r="C3" s="29"/>
      <c r="D3" s="29"/>
      <c r="E3" s="30"/>
    </row>
    <row r="4" spans="1:5" s="287" customFormat="1" ht="17.25" customHeight="1" x14ac:dyDescent="0.25">
      <c r="A4" s="502" t="s">
        <v>346</v>
      </c>
      <c r="B4" s="507"/>
      <c r="C4" s="288">
        <v>2022</v>
      </c>
      <c r="D4" s="288">
        <v>2023</v>
      </c>
      <c r="E4" s="508" t="s">
        <v>602</v>
      </c>
    </row>
    <row r="5" spans="1:5" s="287" customFormat="1" ht="24" customHeight="1" x14ac:dyDescent="0.25">
      <c r="A5" s="502"/>
      <c r="B5" s="507"/>
      <c r="C5" s="74" t="s">
        <v>604</v>
      </c>
      <c r="D5" s="74" t="s">
        <v>559</v>
      </c>
      <c r="E5" s="509"/>
    </row>
    <row r="6" spans="1:5" s="287" customFormat="1" x14ac:dyDescent="0.25">
      <c r="A6" s="496"/>
      <c r="B6" s="498"/>
      <c r="C6" s="249" t="s">
        <v>1</v>
      </c>
      <c r="D6" s="249" t="s">
        <v>2</v>
      </c>
      <c r="E6" s="251" t="s">
        <v>3</v>
      </c>
    </row>
    <row r="7" spans="1:5" x14ac:dyDescent="0.25">
      <c r="A7" s="184"/>
      <c r="B7" s="184"/>
      <c r="C7" s="211"/>
      <c r="D7" s="211"/>
      <c r="E7" s="212"/>
    </row>
    <row r="8" spans="1:5" x14ac:dyDescent="0.25">
      <c r="A8" s="31"/>
      <c r="B8" s="366" t="s">
        <v>19</v>
      </c>
      <c r="C8" s="367">
        <v>116083286589</v>
      </c>
      <c r="D8" s="367">
        <v>104974102199</v>
      </c>
      <c r="E8" s="368">
        <v>-9.5700119426604058</v>
      </c>
    </row>
    <row r="9" spans="1:5" x14ac:dyDescent="0.25">
      <c r="A9" s="26"/>
      <c r="B9" s="27"/>
      <c r="C9" s="296"/>
      <c r="D9" s="297"/>
      <c r="E9" s="299"/>
    </row>
    <row r="10" spans="1:5" x14ac:dyDescent="0.25">
      <c r="A10" s="188">
        <v>1</v>
      </c>
      <c r="B10" s="186" t="s">
        <v>347</v>
      </c>
      <c r="C10" s="297">
        <v>27690901663</v>
      </c>
      <c r="D10" s="297">
        <v>22298715707</v>
      </c>
      <c r="E10" s="286">
        <v>-19.472771315370075</v>
      </c>
    </row>
    <row r="11" spans="1:5" x14ac:dyDescent="0.25">
      <c r="A11" s="26"/>
      <c r="B11" s="186" t="s">
        <v>348</v>
      </c>
      <c r="C11" s="296">
        <v>20190604798</v>
      </c>
      <c r="D11" s="296">
        <v>15921605188</v>
      </c>
      <c r="E11" s="286">
        <v>-21.143495465885554</v>
      </c>
    </row>
    <row r="12" spans="1:5" x14ac:dyDescent="0.25">
      <c r="A12" s="26"/>
      <c r="B12" s="187" t="s">
        <v>349</v>
      </c>
      <c r="C12" s="296">
        <v>3138441046</v>
      </c>
      <c r="D12" s="296">
        <v>1995589987</v>
      </c>
      <c r="E12" s="286">
        <v>-36.41460974570748</v>
      </c>
    </row>
    <row r="13" spans="1:5" x14ac:dyDescent="0.25">
      <c r="A13" s="26"/>
      <c r="B13" s="187" t="s">
        <v>350</v>
      </c>
      <c r="C13" s="296">
        <v>149494331</v>
      </c>
      <c r="D13" s="296">
        <v>189897193</v>
      </c>
      <c r="E13" s="286">
        <v>27.026350584491389</v>
      </c>
    </row>
    <row r="14" spans="1:5" x14ac:dyDescent="0.25">
      <c r="A14" s="26"/>
      <c r="B14" s="187" t="s">
        <v>351</v>
      </c>
      <c r="C14" s="296">
        <v>979456394</v>
      </c>
      <c r="D14" s="296">
        <v>854175132</v>
      </c>
      <c r="E14" s="286">
        <v>-12.790897355661146</v>
      </c>
    </row>
    <row r="15" spans="1:5" x14ac:dyDescent="0.25">
      <c r="A15" s="26"/>
      <c r="B15" s="187" t="s">
        <v>352</v>
      </c>
      <c r="C15" s="296">
        <v>1249618399</v>
      </c>
      <c r="D15" s="296">
        <v>1088093225</v>
      </c>
      <c r="E15" s="286">
        <v>-12.925959967399614</v>
      </c>
    </row>
    <row r="16" spans="1:5" x14ac:dyDescent="0.25">
      <c r="A16" s="26"/>
      <c r="B16" s="187" t="s">
        <v>353</v>
      </c>
      <c r="C16" s="296">
        <v>1026884184</v>
      </c>
      <c r="D16" s="296">
        <v>1145725140</v>
      </c>
      <c r="E16" s="286">
        <v>11.572965856488437</v>
      </c>
    </row>
    <row r="17" spans="1:5" x14ac:dyDescent="0.25">
      <c r="A17" s="26"/>
      <c r="B17" s="187" t="s">
        <v>354</v>
      </c>
      <c r="C17" s="296">
        <v>747387701</v>
      </c>
      <c r="D17" s="296">
        <v>848834096</v>
      </c>
      <c r="E17" s="286">
        <v>13.573463259331842</v>
      </c>
    </row>
    <row r="18" spans="1:5" x14ac:dyDescent="0.25">
      <c r="A18" s="26"/>
      <c r="B18" s="187" t="s">
        <v>355</v>
      </c>
      <c r="C18" s="296">
        <v>170046657</v>
      </c>
      <c r="D18" s="296">
        <v>209637588</v>
      </c>
      <c r="E18" s="286">
        <v>23.282393019934531</v>
      </c>
    </row>
    <row r="19" spans="1:5" x14ac:dyDescent="0.25">
      <c r="A19" s="26"/>
      <c r="B19" s="187" t="s">
        <v>356</v>
      </c>
      <c r="C19" s="296">
        <v>38968153</v>
      </c>
      <c r="D19" s="296">
        <v>45158158</v>
      </c>
      <c r="E19" s="286">
        <v>15.884779039950914</v>
      </c>
    </row>
    <row r="20" spans="1:5" x14ac:dyDescent="0.25">
      <c r="A20" s="188">
        <v>2</v>
      </c>
      <c r="B20" s="186" t="s">
        <v>475</v>
      </c>
      <c r="C20" s="296">
        <v>20362432913</v>
      </c>
      <c r="D20" s="296">
        <v>16875435403</v>
      </c>
      <c r="E20" s="286">
        <v>-17.124660520176814</v>
      </c>
    </row>
    <row r="21" spans="1:5" x14ac:dyDescent="0.25">
      <c r="A21" s="188">
        <v>3</v>
      </c>
      <c r="B21" s="183" t="s">
        <v>476</v>
      </c>
      <c r="C21" s="296">
        <v>9255022035</v>
      </c>
      <c r="D21" s="296">
        <v>10005096521</v>
      </c>
      <c r="E21" s="286">
        <v>8.1045132379309326</v>
      </c>
    </row>
    <row r="22" spans="1:5" x14ac:dyDescent="0.25">
      <c r="A22" s="188">
        <v>4</v>
      </c>
      <c r="B22" s="186" t="s">
        <v>477</v>
      </c>
      <c r="C22" s="296">
        <v>4970352951</v>
      </c>
      <c r="D22" s="296">
        <v>4796033381</v>
      </c>
      <c r="E22" s="286">
        <v>-3.507186948663843</v>
      </c>
    </row>
    <row r="23" spans="1:5" x14ac:dyDescent="0.25">
      <c r="A23" s="188">
        <v>5</v>
      </c>
      <c r="B23" s="186" t="s">
        <v>478</v>
      </c>
      <c r="C23" s="296">
        <v>3152119985</v>
      </c>
      <c r="D23" s="296">
        <v>3719395002</v>
      </c>
      <c r="E23" s="286">
        <v>17.996618774015349</v>
      </c>
    </row>
    <row r="24" spans="1:5" x14ac:dyDescent="0.25">
      <c r="A24" s="188">
        <v>6</v>
      </c>
      <c r="B24" s="183" t="s">
        <v>636</v>
      </c>
      <c r="C24" s="296">
        <v>4425262046</v>
      </c>
      <c r="D24" s="296">
        <v>4319053898</v>
      </c>
      <c r="E24" s="286">
        <v>-2.4000420064615557</v>
      </c>
    </row>
    <row r="25" spans="1:5" x14ac:dyDescent="0.25">
      <c r="A25" s="188">
        <v>7</v>
      </c>
      <c r="B25" s="186" t="s">
        <v>436</v>
      </c>
      <c r="C25" s="296">
        <v>5131014512</v>
      </c>
      <c r="D25" s="296">
        <v>3964644109</v>
      </c>
      <c r="E25" s="286">
        <v>-22.731769716733162</v>
      </c>
    </row>
    <row r="26" spans="1:5" ht="15.6" x14ac:dyDescent="0.25">
      <c r="A26" s="188">
        <v>8</v>
      </c>
      <c r="B26" s="183" t="s">
        <v>637</v>
      </c>
      <c r="C26" s="296">
        <v>3036618980</v>
      </c>
      <c r="D26" s="296">
        <v>3063214873</v>
      </c>
      <c r="E26" s="286">
        <v>0.87583898984915365</v>
      </c>
    </row>
    <row r="27" spans="1:5" x14ac:dyDescent="0.25">
      <c r="A27" s="188">
        <v>9</v>
      </c>
      <c r="B27" s="186" t="s">
        <v>479</v>
      </c>
      <c r="C27" s="296">
        <v>3733963612</v>
      </c>
      <c r="D27" s="296">
        <v>3451481239</v>
      </c>
      <c r="E27" s="286">
        <v>-7.5652149392183237</v>
      </c>
    </row>
    <row r="28" spans="1:5" x14ac:dyDescent="0.25">
      <c r="A28" s="188">
        <v>10</v>
      </c>
      <c r="B28" s="186" t="s">
        <v>480</v>
      </c>
      <c r="C28" s="296">
        <v>2033526904</v>
      </c>
      <c r="D28" s="296">
        <v>1857108849</v>
      </c>
      <c r="E28" s="286">
        <v>-8.6754718933386705</v>
      </c>
    </row>
    <row r="29" spans="1:5" x14ac:dyDescent="0.25">
      <c r="A29" s="188">
        <v>11</v>
      </c>
      <c r="B29" s="186" t="s">
        <v>481</v>
      </c>
      <c r="C29" s="296">
        <v>1269182444</v>
      </c>
      <c r="D29" s="296">
        <v>2626295793</v>
      </c>
      <c r="E29" s="286">
        <v>106.9281532702953</v>
      </c>
    </row>
    <row r="30" spans="1:5" x14ac:dyDescent="0.25">
      <c r="A30" s="188">
        <v>12</v>
      </c>
      <c r="B30" s="186" t="s">
        <v>639</v>
      </c>
      <c r="C30" s="296">
        <v>2728579393</v>
      </c>
      <c r="D30" s="296">
        <v>2261355761</v>
      </c>
      <c r="E30" s="286">
        <v>-17.123329201951499</v>
      </c>
    </row>
    <row r="31" spans="1:5" x14ac:dyDescent="0.25">
      <c r="A31" s="188">
        <v>13</v>
      </c>
      <c r="B31" s="186" t="s">
        <v>482</v>
      </c>
      <c r="C31" s="296">
        <v>2344831018</v>
      </c>
      <c r="D31" s="296">
        <v>1968298939</v>
      </c>
      <c r="E31" s="286">
        <v>-16.057962220286527</v>
      </c>
    </row>
    <row r="32" spans="1:5" x14ac:dyDescent="0.25">
      <c r="A32" s="188">
        <v>14</v>
      </c>
      <c r="B32" s="183" t="s">
        <v>483</v>
      </c>
      <c r="C32" s="296">
        <v>1952823350</v>
      </c>
      <c r="D32" s="296">
        <v>2035337129</v>
      </c>
      <c r="E32" s="286">
        <v>4.225358069381957</v>
      </c>
    </row>
    <row r="33" spans="1:5" x14ac:dyDescent="0.25">
      <c r="A33" s="188">
        <v>15</v>
      </c>
      <c r="B33" s="183" t="s">
        <v>484</v>
      </c>
      <c r="C33" s="296">
        <v>2460391650</v>
      </c>
      <c r="D33" s="296">
        <v>1859003810</v>
      </c>
      <c r="E33" s="286">
        <v>-24.442768694975857</v>
      </c>
    </row>
    <row r="34" spans="1:5" x14ac:dyDescent="0.25">
      <c r="A34" s="188">
        <v>16</v>
      </c>
      <c r="B34" s="186" t="s">
        <v>485</v>
      </c>
      <c r="C34" s="296">
        <v>1150836776</v>
      </c>
      <c r="D34" s="296">
        <v>1571619536</v>
      </c>
      <c r="E34" s="286">
        <v>36.563200687983574</v>
      </c>
    </row>
    <row r="35" spans="1:5" x14ac:dyDescent="0.25">
      <c r="A35" s="188">
        <v>17</v>
      </c>
      <c r="B35" s="186" t="s">
        <v>369</v>
      </c>
      <c r="C35" s="296">
        <v>1747328133</v>
      </c>
      <c r="D35" s="296">
        <v>1575325757</v>
      </c>
      <c r="E35" s="286">
        <v>-9.8437364311583444</v>
      </c>
    </row>
    <row r="36" spans="1:5" x14ac:dyDescent="0.25">
      <c r="A36" s="188">
        <v>18</v>
      </c>
      <c r="B36" s="136" t="s">
        <v>486</v>
      </c>
      <c r="C36" s="296">
        <v>1761883941</v>
      </c>
      <c r="D36" s="296">
        <v>1524429693</v>
      </c>
      <c r="E36" s="286">
        <v>-13.477292259399732</v>
      </c>
    </row>
    <row r="37" spans="1:5" x14ac:dyDescent="0.25">
      <c r="A37" s="188">
        <v>19</v>
      </c>
      <c r="B37" s="136" t="s">
        <v>487</v>
      </c>
      <c r="C37" s="296">
        <v>1383752784</v>
      </c>
      <c r="D37" s="296">
        <v>1401394869</v>
      </c>
      <c r="E37" s="286">
        <v>1.2749448603819324</v>
      </c>
    </row>
    <row r="38" spans="1:5" x14ac:dyDescent="0.25">
      <c r="A38" s="188">
        <v>20</v>
      </c>
      <c r="B38" s="183" t="s">
        <v>401</v>
      </c>
      <c r="C38" s="296">
        <v>995554791</v>
      </c>
      <c r="D38" s="296">
        <v>1103812903</v>
      </c>
      <c r="E38" s="286">
        <v>10.874149065292382</v>
      </c>
    </row>
    <row r="39" spans="1:5" x14ac:dyDescent="0.25">
      <c r="A39" s="188">
        <v>21</v>
      </c>
      <c r="B39" s="183" t="s">
        <v>488</v>
      </c>
      <c r="C39" s="296">
        <v>1308175666</v>
      </c>
      <c r="D39" s="296">
        <v>1251419125</v>
      </c>
      <c r="E39" s="286">
        <v>-4.3386024121320084</v>
      </c>
    </row>
    <row r="40" spans="1:5" ht="26.4" x14ac:dyDescent="0.25">
      <c r="A40" s="188">
        <v>22</v>
      </c>
      <c r="B40" s="136" t="s">
        <v>489</v>
      </c>
      <c r="C40" s="296">
        <v>1156469488</v>
      </c>
      <c r="D40" s="296">
        <v>1152479048</v>
      </c>
      <c r="E40" s="286">
        <v>-0.345053634480319</v>
      </c>
    </row>
    <row r="41" spans="1:5" x14ac:dyDescent="0.25">
      <c r="A41" s="188">
        <v>23</v>
      </c>
      <c r="B41" s="183" t="s">
        <v>490</v>
      </c>
      <c r="C41" s="296">
        <v>1247376822</v>
      </c>
      <c r="D41" s="296">
        <v>1132831736</v>
      </c>
      <c r="E41" s="286">
        <v>-9.1828775378672169</v>
      </c>
    </row>
    <row r="42" spans="1:5" x14ac:dyDescent="0.25">
      <c r="A42" s="188">
        <v>24</v>
      </c>
      <c r="B42" s="183" t="s">
        <v>640</v>
      </c>
      <c r="C42" s="296">
        <v>1691344751</v>
      </c>
      <c r="D42" s="296">
        <v>998966371</v>
      </c>
      <c r="E42" s="286">
        <v>-40.936561253442527</v>
      </c>
    </row>
    <row r="43" spans="1:5" x14ac:dyDescent="0.25">
      <c r="A43" s="188">
        <v>25</v>
      </c>
      <c r="B43" s="136" t="s">
        <v>491</v>
      </c>
      <c r="C43" s="296">
        <v>939136465</v>
      </c>
      <c r="D43" s="296">
        <v>735329735</v>
      </c>
      <c r="E43" s="286">
        <v>-21.701503199537676</v>
      </c>
    </row>
    <row r="44" spans="1:5" ht="15.6" x14ac:dyDescent="0.25">
      <c r="A44" s="188">
        <v>26</v>
      </c>
      <c r="B44" s="183" t="s">
        <v>641</v>
      </c>
      <c r="C44" s="296">
        <v>1251454187</v>
      </c>
      <c r="D44" s="296">
        <v>1122340138</v>
      </c>
      <c r="E44" s="286">
        <v>-10.317121500828863</v>
      </c>
    </row>
    <row r="45" spans="1:5" x14ac:dyDescent="0.25">
      <c r="A45" s="188">
        <v>27</v>
      </c>
      <c r="B45" s="183" t="s">
        <v>492</v>
      </c>
      <c r="C45" s="296">
        <v>1373098630</v>
      </c>
      <c r="D45" s="296">
        <v>1107236991</v>
      </c>
      <c r="E45" s="286">
        <v>-19.362166212342668</v>
      </c>
    </row>
    <row r="46" spans="1:5" x14ac:dyDescent="0.25">
      <c r="A46" s="188">
        <v>28</v>
      </c>
      <c r="B46" s="183" t="s">
        <v>642</v>
      </c>
      <c r="C46" s="296">
        <v>613226199</v>
      </c>
      <c r="D46" s="296">
        <v>620468660</v>
      </c>
      <c r="E46" s="286">
        <v>1.1810423318198815</v>
      </c>
    </row>
    <row r="47" spans="1:5" x14ac:dyDescent="0.25">
      <c r="A47" s="188">
        <v>29</v>
      </c>
      <c r="B47" s="136" t="s">
        <v>493</v>
      </c>
      <c r="C47" s="296">
        <v>547915993</v>
      </c>
      <c r="D47" s="296">
        <v>633437934</v>
      </c>
      <c r="E47" s="286">
        <v>15.60858636955318</v>
      </c>
    </row>
    <row r="48" spans="1:5" x14ac:dyDescent="0.25">
      <c r="A48" s="188">
        <v>30</v>
      </c>
      <c r="B48" s="136" t="s">
        <v>494</v>
      </c>
      <c r="C48" s="296">
        <v>1034077127</v>
      </c>
      <c r="D48" s="296">
        <v>712863208</v>
      </c>
      <c r="E48" s="286">
        <v>-31.062858911876891</v>
      </c>
    </row>
    <row r="49" spans="1:5" x14ac:dyDescent="0.25">
      <c r="A49" s="188">
        <v>31</v>
      </c>
      <c r="B49" s="136" t="s">
        <v>495</v>
      </c>
      <c r="C49" s="296">
        <v>529847365</v>
      </c>
      <c r="D49" s="296">
        <v>590956198</v>
      </c>
      <c r="E49" s="286">
        <v>11.533289969272564</v>
      </c>
    </row>
    <row r="50" spans="1:5" x14ac:dyDescent="0.25">
      <c r="A50" s="188">
        <v>32</v>
      </c>
      <c r="B50" s="136" t="s">
        <v>496</v>
      </c>
      <c r="C50" s="296">
        <v>371021870</v>
      </c>
      <c r="D50" s="296">
        <v>449143344</v>
      </c>
      <c r="E50" s="286">
        <v>21.055759866662306</v>
      </c>
    </row>
    <row r="51" spans="1:5" x14ac:dyDescent="0.25">
      <c r="A51" s="188">
        <v>33</v>
      </c>
      <c r="B51" s="136" t="s">
        <v>497</v>
      </c>
      <c r="C51" s="296">
        <v>417107508</v>
      </c>
      <c r="D51" s="296">
        <v>489297795</v>
      </c>
      <c r="E51" s="286">
        <v>17.307357363608045</v>
      </c>
    </row>
    <row r="52" spans="1:5" x14ac:dyDescent="0.25">
      <c r="A52" s="188">
        <v>34</v>
      </c>
      <c r="B52" s="136" t="s">
        <v>498</v>
      </c>
      <c r="C52" s="296">
        <v>491007273</v>
      </c>
      <c r="D52" s="296">
        <v>473932149</v>
      </c>
      <c r="E52" s="286">
        <v>-3.4775704839712263</v>
      </c>
    </row>
    <row r="53" spans="1:5" x14ac:dyDescent="0.25">
      <c r="A53" s="188">
        <v>35</v>
      </c>
      <c r="B53" s="183" t="s">
        <v>499</v>
      </c>
      <c r="C53" s="296">
        <v>512014489</v>
      </c>
      <c r="D53" s="296">
        <v>468374613</v>
      </c>
      <c r="E53" s="286">
        <v>-8.5231720854680777</v>
      </c>
    </row>
    <row r="54" spans="1:5" x14ac:dyDescent="0.25">
      <c r="A54" s="188">
        <v>36</v>
      </c>
      <c r="B54" s="136" t="s">
        <v>500</v>
      </c>
      <c r="C54" s="296">
        <v>164784106</v>
      </c>
      <c r="D54" s="296">
        <v>191920687</v>
      </c>
      <c r="E54" s="286">
        <v>16.467960204851305</v>
      </c>
    </row>
    <row r="55" spans="1:5" x14ac:dyDescent="0.25">
      <c r="A55" s="188">
        <v>37</v>
      </c>
      <c r="B55" s="183" t="s">
        <v>643</v>
      </c>
      <c r="C55" s="296">
        <v>134641043</v>
      </c>
      <c r="D55" s="296">
        <v>143431083</v>
      </c>
      <c r="E55" s="286">
        <v>6.5284996343945467</v>
      </c>
    </row>
    <row r="56" spans="1:5" x14ac:dyDescent="0.25">
      <c r="A56" s="188">
        <v>38</v>
      </c>
      <c r="B56" s="136" t="s">
        <v>501</v>
      </c>
      <c r="C56" s="296">
        <v>69343272</v>
      </c>
      <c r="D56" s="296">
        <v>59045721</v>
      </c>
      <c r="E56" s="286">
        <v>-14.850108313319854</v>
      </c>
    </row>
    <row r="57" spans="1:5" x14ac:dyDescent="0.25">
      <c r="A57" s="188">
        <v>39</v>
      </c>
      <c r="B57" s="136" t="s">
        <v>502</v>
      </c>
      <c r="C57" s="296">
        <v>21857292</v>
      </c>
      <c r="D57" s="296">
        <v>16335510</v>
      </c>
      <c r="E57" s="286">
        <v>-25.262882519938877</v>
      </c>
    </row>
    <row r="58" spans="1:5" x14ac:dyDescent="0.25">
      <c r="A58" s="188">
        <v>40</v>
      </c>
      <c r="B58" s="183" t="s">
        <v>644</v>
      </c>
      <c r="C58" s="296">
        <v>89262094</v>
      </c>
      <c r="D58" s="296">
        <v>64096405</v>
      </c>
      <c r="E58" s="286">
        <v>-28.193030067163782</v>
      </c>
    </row>
    <row r="59" spans="1:5" x14ac:dyDescent="0.25">
      <c r="A59" s="188">
        <v>41</v>
      </c>
      <c r="B59" s="186" t="s">
        <v>503</v>
      </c>
      <c r="C59" s="296">
        <v>931199</v>
      </c>
      <c r="D59" s="296">
        <v>1164582</v>
      </c>
      <c r="E59" s="286">
        <v>25.062634302657116</v>
      </c>
    </row>
    <row r="60" spans="1:5" x14ac:dyDescent="0.25">
      <c r="A60" s="188">
        <v>42</v>
      </c>
      <c r="B60" s="136" t="s">
        <v>504</v>
      </c>
      <c r="C60" s="296">
        <v>428689</v>
      </c>
      <c r="D60" s="296">
        <v>462377</v>
      </c>
      <c r="E60" s="286">
        <v>7.8583775184341009</v>
      </c>
    </row>
    <row r="61" spans="1:5" x14ac:dyDescent="0.25">
      <c r="A61" s="188">
        <v>43</v>
      </c>
      <c r="B61" s="136" t="s">
        <v>505</v>
      </c>
      <c r="C61" s="255" t="s">
        <v>440</v>
      </c>
      <c r="D61" s="255" t="s">
        <v>440</v>
      </c>
      <c r="E61" s="260" t="s">
        <v>441</v>
      </c>
    </row>
    <row r="62" spans="1:5" x14ac:dyDescent="0.25">
      <c r="A62" s="188">
        <v>44</v>
      </c>
      <c r="B62" s="136" t="s">
        <v>506</v>
      </c>
      <c r="C62" s="255" t="s">
        <v>440</v>
      </c>
      <c r="D62" s="255" t="s">
        <v>440</v>
      </c>
      <c r="E62" s="260" t="s">
        <v>441</v>
      </c>
    </row>
    <row r="63" spans="1:5" x14ac:dyDescent="0.25">
      <c r="A63" s="188">
        <v>45</v>
      </c>
      <c r="B63" s="183" t="s">
        <v>645</v>
      </c>
      <c r="C63" s="255" t="s">
        <v>440</v>
      </c>
      <c r="D63" s="255" t="s">
        <v>440</v>
      </c>
      <c r="E63" s="260" t="s">
        <v>441</v>
      </c>
    </row>
    <row r="64" spans="1:5" x14ac:dyDescent="0.25">
      <c r="A64" s="188">
        <v>46</v>
      </c>
      <c r="B64" s="136" t="s">
        <v>389</v>
      </c>
      <c r="C64" s="296">
        <v>532385180</v>
      </c>
      <c r="D64" s="296">
        <v>281515617</v>
      </c>
      <c r="E64" s="286">
        <v>-47.121815637317333</v>
      </c>
    </row>
    <row r="65" spans="1:23" x14ac:dyDescent="0.25">
      <c r="A65" s="189"/>
      <c r="B65" s="190"/>
      <c r="C65" s="147"/>
      <c r="D65" s="147"/>
      <c r="E65" s="148"/>
    </row>
    <row r="67" spans="1:23" s="115" customFormat="1" ht="11.4" x14ac:dyDescent="0.2">
      <c r="A67" s="244" t="s">
        <v>646</v>
      </c>
      <c r="C67" s="194"/>
      <c r="E67" s="194"/>
    </row>
    <row r="68" spans="1:23" s="115" customFormat="1" ht="11.4" x14ac:dyDescent="0.2">
      <c r="A68" s="245" t="s">
        <v>647</v>
      </c>
      <c r="C68" s="194"/>
      <c r="E68" s="194"/>
    </row>
    <row r="69" spans="1:23" s="115" customFormat="1" ht="11.4" x14ac:dyDescent="0.2">
      <c r="A69" s="245" t="s">
        <v>648</v>
      </c>
      <c r="C69" s="194"/>
      <c r="E69" s="194"/>
    </row>
    <row r="70" spans="1:23" s="115" customFormat="1" ht="12" x14ac:dyDescent="0.25">
      <c r="A70" s="244" t="s">
        <v>650</v>
      </c>
      <c r="B70" s="120"/>
      <c r="C70" s="195"/>
      <c r="D70" s="192"/>
      <c r="E70" s="195"/>
      <c r="F70" s="192"/>
      <c r="G70" s="192"/>
      <c r="H70" s="192"/>
      <c r="I70" s="192"/>
      <c r="J70" s="192"/>
      <c r="K70" s="192"/>
      <c r="L70" s="192"/>
      <c r="M70" s="192"/>
      <c r="N70" s="192"/>
      <c r="O70" s="192"/>
      <c r="P70" s="192"/>
      <c r="Q70" s="192"/>
      <c r="R70" s="192"/>
      <c r="S70" s="192"/>
      <c r="T70" s="192"/>
      <c r="U70" s="192"/>
      <c r="V70" s="192"/>
      <c r="W70" s="192"/>
    </row>
    <row r="71" spans="1:23" s="278" customFormat="1" ht="11.4" x14ac:dyDescent="0.2">
      <c r="A71" s="274" t="s">
        <v>595</v>
      </c>
      <c r="B71" s="275"/>
      <c r="C71" s="276"/>
      <c r="D71" s="277"/>
      <c r="E71" s="277"/>
      <c r="F71" s="277"/>
    </row>
    <row r="72" spans="1:23" s="115" customFormat="1" ht="11.4" x14ac:dyDescent="0.2">
      <c r="A72" s="353" t="s">
        <v>332</v>
      </c>
      <c r="C72" s="194"/>
      <c r="E72" s="369"/>
    </row>
    <row r="73" spans="1:23" s="115" customFormat="1" ht="11.4" x14ac:dyDescent="0.2">
      <c r="A73" s="267" t="s">
        <v>596</v>
      </c>
      <c r="B73" s="365"/>
      <c r="C73" s="194"/>
      <c r="E73" s="194"/>
    </row>
    <row r="74" spans="1:23" s="115" customFormat="1" ht="11.4" x14ac:dyDescent="0.2">
      <c r="A74" s="245" t="s">
        <v>333</v>
      </c>
      <c r="B74" s="332"/>
      <c r="C74" s="194"/>
      <c r="E74" s="194"/>
    </row>
  </sheetData>
  <mergeCells count="4">
    <mergeCell ref="A4:B6"/>
    <mergeCell ref="A1:E1"/>
    <mergeCell ref="A2:E2"/>
    <mergeCell ref="E4:E5"/>
  </mergeCells>
  <printOptions horizontalCentered="1"/>
  <pageMargins left="0.39370078740157483" right="0.39370078740157483" top="0.55118110236220474" bottom="0.55118110236220474" header="0.11811023622047244" footer="0.11811023622047244"/>
  <pageSetup paperSize="9" scale="82"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29FE75-D442-4EFA-A980-28CCE987D8E5}">
  <sheetPr>
    <pageSetUpPr fitToPage="1"/>
  </sheetPr>
  <dimension ref="A1:W79"/>
  <sheetViews>
    <sheetView topLeftCell="A51" zoomScale="68" workbookViewId="0">
      <selection activeCell="C50" sqref="C50"/>
    </sheetView>
  </sheetViews>
  <sheetFormatPr defaultColWidth="9.109375" defaultRowHeight="13.2" x14ac:dyDescent="0.25"/>
  <cols>
    <col min="1" max="1" width="2.6640625" style="29" customWidth="1"/>
    <col min="2" max="2" width="51.6640625" style="29" customWidth="1"/>
    <col min="3" max="3" width="17.33203125" style="175" customWidth="1"/>
    <col min="4" max="4" width="11.33203125" style="29" customWidth="1"/>
    <col min="5" max="5" width="17.33203125" style="175" customWidth="1"/>
    <col min="6" max="6" width="11.33203125" style="29" customWidth="1"/>
    <col min="7" max="7" width="15.109375" style="162" customWidth="1"/>
    <col min="8" max="16384" width="9.109375" style="29"/>
  </cols>
  <sheetData>
    <row r="1" spans="1:7" s="287" customFormat="1" ht="15.6" x14ac:dyDescent="0.25">
      <c r="A1" s="531" t="s">
        <v>651</v>
      </c>
      <c r="B1" s="531"/>
      <c r="C1" s="531"/>
      <c r="D1" s="531"/>
      <c r="E1" s="531"/>
      <c r="F1" s="531"/>
      <c r="G1" s="531"/>
    </row>
    <row r="2" spans="1:7" s="287" customFormat="1" x14ac:dyDescent="0.25">
      <c r="A2" s="495" t="s">
        <v>321</v>
      </c>
      <c r="B2" s="495"/>
      <c r="C2" s="495"/>
      <c r="D2" s="495"/>
      <c r="E2" s="495"/>
      <c r="F2" s="495"/>
      <c r="G2" s="495"/>
    </row>
    <row r="3" spans="1:7" s="372" customFormat="1" x14ac:dyDescent="0.25">
      <c r="A3" s="141"/>
      <c r="B3" s="141"/>
      <c r="C3" s="370"/>
      <c r="D3" s="141"/>
      <c r="E3" s="370"/>
      <c r="F3" s="141"/>
      <c r="G3" s="371"/>
    </row>
    <row r="4" spans="1:7" s="287" customFormat="1" ht="12.75" customHeight="1" x14ac:dyDescent="0.25">
      <c r="A4" s="532" t="s">
        <v>390</v>
      </c>
      <c r="B4" s="533"/>
      <c r="C4" s="489">
        <v>2022</v>
      </c>
      <c r="D4" s="491"/>
      <c r="E4" s="503">
        <v>2023</v>
      </c>
      <c r="F4" s="504"/>
      <c r="G4" s="505" t="s">
        <v>578</v>
      </c>
    </row>
    <row r="5" spans="1:7" s="287" customFormat="1" ht="39.6" x14ac:dyDescent="0.25">
      <c r="A5" s="534"/>
      <c r="B5" s="535"/>
      <c r="C5" s="248" t="s">
        <v>472</v>
      </c>
      <c r="D5" s="51" t="s">
        <v>335</v>
      </c>
      <c r="E5" s="248" t="s">
        <v>558</v>
      </c>
      <c r="F5" s="51" t="s">
        <v>335</v>
      </c>
      <c r="G5" s="506"/>
    </row>
    <row r="6" spans="1:7" s="287" customFormat="1" x14ac:dyDescent="0.25">
      <c r="A6" s="536"/>
      <c r="B6" s="537"/>
      <c r="C6" s="249" t="s">
        <v>1</v>
      </c>
      <c r="D6" s="250" t="s">
        <v>2</v>
      </c>
      <c r="E6" s="249" t="s">
        <v>3</v>
      </c>
      <c r="F6" s="250" t="s">
        <v>4</v>
      </c>
      <c r="G6" s="251" t="s">
        <v>5</v>
      </c>
    </row>
    <row r="7" spans="1:7" x14ac:dyDescent="0.25">
      <c r="A7" s="167"/>
      <c r="B7" s="167"/>
      <c r="C7" s="168">
        <v>0</v>
      </c>
      <c r="D7" s="177"/>
      <c r="E7" s="168">
        <v>0</v>
      </c>
      <c r="F7" s="177"/>
      <c r="G7" s="169"/>
    </row>
    <row r="8" spans="1:7" x14ac:dyDescent="0.25">
      <c r="A8" s="164" t="s">
        <v>19</v>
      </c>
      <c r="B8" s="116"/>
      <c r="C8" s="377">
        <v>11024213329</v>
      </c>
      <c r="D8" s="379">
        <v>100</v>
      </c>
      <c r="E8" s="377">
        <v>10539066868</v>
      </c>
      <c r="F8" s="379">
        <v>100</v>
      </c>
      <c r="G8" s="379">
        <v>-4.4007354223070658</v>
      </c>
    </row>
    <row r="9" spans="1:7" x14ac:dyDescent="0.25">
      <c r="C9" s="378"/>
      <c r="D9" s="380"/>
      <c r="E9" s="378"/>
      <c r="F9" s="380"/>
      <c r="G9" s="379"/>
    </row>
    <row r="10" spans="1:7" ht="12.75" customHeight="1" x14ac:dyDescent="0.25">
      <c r="A10" s="373" t="s">
        <v>507</v>
      </c>
      <c r="B10" s="374"/>
      <c r="C10" s="377">
        <v>3001784921</v>
      </c>
      <c r="D10" s="379">
        <v>27.229016995739595</v>
      </c>
      <c r="E10" s="377">
        <v>2864316288</v>
      </c>
      <c r="F10" s="379">
        <v>27.178082498906864</v>
      </c>
      <c r="G10" s="379">
        <v>-4.5795630472487137</v>
      </c>
    </row>
    <row r="11" spans="1:7" ht="12.75" customHeight="1" x14ac:dyDescent="0.25">
      <c r="A11" s="374"/>
      <c r="B11" s="375" t="s">
        <v>508</v>
      </c>
      <c r="C11" s="306">
        <v>564228822</v>
      </c>
      <c r="D11" s="380">
        <v>5.118086934291763</v>
      </c>
      <c r="E11" s="306">
        <v>626105233</v>
      </c>
      <c r="F11" s="380">
        <v>5.940803306799932</v>
      </c>
      <c r="G11" s="380">
        <v>10.966545590611462</v>
      </c>
    </row>
    <row r="12" spans="1:7" ht="12.75" customHeight="1" x14ac:dyDescent="0.25">
      <c r="A12" s="374"/>
      <c r="B12" s="375" t="s">
        <v>502</v>
      </c>
      <c r="C12" s="306">
        <v>308093403</v>
      </c>
      <c r="D12" s="380">
        <v>2.7946973974962708</v>
      </c>
      <c r="E12" s="306">
        <v>224014502</v>
      </c>
      <c r="F12" s="380">
        <v>2.1255629630757933</v>
      </c>
      <c r="G12" s="380">
        <v>-27.290068590011323</v>
      </c>
    </row>
    <row r="13" spans="1:7" ht="12.75" customHeight="1" x14ac:dyDescent="0.25">
      <c r="A13" s="374"/>
      <c r="B13" s="171" t="s">
        <v>652</v>
      </c>
      <c r="C13" s="306">
        <v>1609398324</v>
      </c>
      <c r="D13" s="380">
        <v>14.598758895261577</v>
      </c>
      <c r="E13" s="306">
        <v>1424100512</v>
      </c>
      <c r="F13" s="380">
        <v>13.512586359272699</v>
      </c>
      <c r="G13" s="380">
        <v>-11.513483594257801</v>
      </c>
    </row>
    <row r="14" spans="1:7" ht="12.75" customHeight="1" x14ac:dyDescent="0.25">
      <c r="A14" s="374"/>
      <c r="B14" s="172" t="s">
        <v>653</v>
      </c>
      <c r="C14" s="306">
        <v>220973362</v>
      </c>
      <c r="D14" s="380">
        <v>2.0044365562004627</v>
      </c>
      <c r="E14" s="306">
        <v>267316113</v>
      </c>
      <c r="F14" s="380">
        <v>2.5364305620989822</v>
      </c>
      <c r="G14" s="380">
        <v>20.972098437819849</v>
      </c>
    </row>
    <row r="15" spans="1:7" ht="12.75" customHeight="1" x14ac:dyDescent="0.25">
      <c r="A15" s="374"/>
      <c r="B15" s="375" t="s">
        <v>509</v>
      </c>
      <c r="C15" s="306">
        <v>107553121</v>
      </c>
      <c r="D15" s="380">
        <v>0.97560812540767561</v>
      </c>
      <c r="E15" s="306">
        <v>118617599</v>
      </c>
      <c r="F15" s="380">
        <v>1.1255038086926008</v>
      </c>
      <c r="G15" s="380">
        <v>10.287454140917026</v>
      </c>
    </row>
    <row r="16" spans="1:7" ht="12.75" customHeight="1" x14ac:dyDescent="0.25">
      <c r="A16" s="374"/>
      <c r="B16" s="173" t="s">
        <v>654</v>
      </c>
      <c r="C16" s="306">
        <v>191537889</v>
      </c>
      <c r="D16" s="380">
        <v>1.737429087081847</v>
      </c>
      <c r="E16" s="306">
        <v>204162329</v>
      </c>
      <c r="F16" s="380">
        <v>1.9371954989668256</v>
      </c>
      <c r="G16" s="380">
        <v>6.5910927941781798</v>
      </c>
    </row>
    <row r="17" spans="1:7" ht="12.75" customHeight="1" x14ac:dyDescent="0.25">
      <c r="A17" s="373" t="s">
        <v>510</v>
      </c>
      <c r="B17" s="374"/>
      <c r="C17" s="377">
        <v>4127428032</v>
      </c>
      <c r="D17" s="379">
        <v>37.439660398647206</v>
      </c>
      <c r="E17" s="377">
        <v>3819902016</v>
      </c>
      <c r="F17" s="379">
        <v>36.245163484050494</v>
      </c>
      <c r="G17" s="379">
        <v>-7.4507905072056264</v>
      </c>
    </row>
    <row r="18" spans="1:7" ht="12.75" customHeight="1" x14ac:dyDescent="0.25">
      <c r="A18" s="374"/>
      <c r="B18" s="171" t="s">
        <v>511</v>
      </c>
      <c r="C18" s="294">
        <v>581961547</v>
      </c>
      <c r="D18" s="380">
        <v>5.2789394547464674</v>
      </c>
      <c r="E18" s="294">
        <v>491033029</v>
      </c>
      <c r="F18" s="380">
        <v>4.6591698786059927</v>
      </c>
      <c r="G18" s="380">
        <v>-15.624489018000359</v>
      </c>
    </row>
    <row r="19" spans="1:7" ht="12.75" customHeight="1" x14ac:dyDescent="0.25">
      <c r="A19" s="374"/>
      <c r="B19" s="172" t="s">
        <v>512</v>
      </c>
      <c r="C19" s="306">
        <v>194153874</v>
      </c>
      <c r="D19" s="380">
        <v>1.7611585353601971</v>
      </c>
      <c r="E19" s="306">
        <v>132457804</v>
      </c>
      <c r="F19" s="380">
        <v>1.2568266779119177</v>
      </c>
      <c r="G19" s="380">
        <v>-31.776893619954244</v>
      </c>
    </row>
    <row r="20" spans="1:7" ht="12.75" customHeight="1" x14ac:dyDescent="0.25">
      <c r="A20" s="374"/>
      <c r="B20" s="171" t="s">
        <v>513</v>
      </c>
      <c r="C20" s="306">
        <v>17793995</v>
      </c>
      <c r="D20" s="380">
        <v>0.16140829707269536</v>
      </c>
      <c r="E20" s="306">
        <v>19627361</v>
      </c>
      <c r="F20" s="380">
        <v>0.18623433408127418</v>
      </c>
      <c r="G20" s="380">
        <v>10.303284900327329</v>
      </c>
    </row>
    <row r="21" spans="1:7" ht="12.75" customHeight="1" x14ac:dyDescent="0.25">
      <c r="A21" s="374"/>
      <c r="B21" s="171" t="s">
        <v>655</v>
      </c>
      <c r="C21" s="306">
        <v>2059599</v>
      </c>
      <c r="D21" s="380">
        <v>1.8682503127747666E-2</v>
      </c>
      <c r="E21" s="306">
        <v>17327521</v>
      </c>
      <c r="F21" s="380">
        <v>0.16441228827014973</v>
      </c>
      <c r="G21" s="380">
        <v>741.30556482111331</v>
      </c>
    </row>
    <row r="22" spans="1:7" ht="12.75" customHeight="1" x14ac:dyDescent="0.25">
      <c r="A22" s="374"/>
      <c r="B22" s="171" t="s">
        <v>514</v>
      </c>
      <c r="C22" s="294">
        <v>347698305</v>
      </c>
      <c r="D22" s="380">
        <v>3.1539511675209893</v>
      </c>
      <c r="E22" s="294">
        <v>303339927</v>
      </c>
      <c r="F22" s="380">
        <v>2.8782427400763315</v>
      </c>
      <c r="G22" s="380">
        <v>-12.757720518654814</v>
      </c>
    </row>
    <row r="23" spans="1:7" ht="12.75" customHeight="1" x14ac:dyDescent="0.25">
      <c r="A23" s="374"/>
      <c r="B23" s="172" t="s">
        <v>515</v>
      </c>
      <c r="C23" s="306">
        <v>8029326</v>
      </c>
      <c r="D23" s="380">
        <v>7.2833550661417903E-2</v>
      </c>
      <c r="E23" s="306">
        <v>6108956</v>
      </c>
      <c r="F23" s="380">
        <v>5.7964866116835802E-2</v>
      </c>
      <c r="G23" s="380">
        <v>-23.916951435276136</v>
      </c>
    </row>
    <row r="24" spans="1:7" ht="12.75" customHeight="1" x14ac:dyDescent="0.25">
      <c r="A24" s="374"/>
      <c r="B24" s="172" t="s">
        <v>516</v>
      </c>
      <c r="C24" s="306">
        <v>2184949</v>
      </c>
      <c r="D24" s="380">
        <v>1.9819545710824841E-2</v>
      </c>
      <c r="E24" s="306">
        <v>1242676</v>
      </c>
      <c r="F24" s="380">
        <v>1.1791138775038656E-2</v>
      </c>
      <c r="G24" s="380">
        <v>-43.125629019258568</v>
      </c>
    </row>
    <row r="25" spans="1:7" ht="12.75" customHeight="1" x14ac:dyDescent="0.25">
      <c r="A25" s="374"/>
      <c r="B25" s="172" t="s">
        <v>656</v>
      </c>
      <c r="C25" s="306">
        <v>9067547</v>
      </c>
      <c r="D25" s="380">
        <v>8.2251193163571629E-2</v>
      </c>
      <c r="E25" s="306">
        <v>11537966</v>
      </c>
      <c r="F25" s="380">
        <v>0.10947806048211894</v>
      </c>
      <c r="G25" s="380">
        <v>27.244623049651683</v>
      </c>
    </row>
    <row r="26" spans="1:7" ht="12.75" customHeight="1" x14ac:dyDescent="0.25">
      <c r="A26" s="374"/>
      <c r="B26" s="172" t="s">
        <v>517</v>
      </c>
      <c r="C26" s="306">
        <v>266260956</v>
      </c>
      <c r="D26" s="380">
        <v>2.4152376959141479</v>
      </c>
      <c r="E26" s="306">
        <v>219076208</v>
      </c>
      <c r="F26" s="380">
        <v>2.0787059304575237</v>
      </c>
      <c r="G26" s="380">
        <v>-17.721241863189285</v>
      </c>
    </row>
    <row r="27" spans="1:7" ht="12.75" customHeight="1" x14ac:dyDescent="0.25">
      <c r="A27" s="374"/>
      <c r="B27" s="172" t="s">
        <v>518</v>
      </c>
      <c r="C27" s="306">
        <v>62155527</v>
      </c>
      <c r="D27" s="380">
        <v>0.5638091820710267</v>
      </c>
      <c r="E27" s="306">
        <v>65374121</v>
      </c>
      <c r="F27" s="380">
        <v>0.62030274424481435</v>
      </c>
      <c r="G27" s="380">
        <v>5.1782909024325381</v>
      </c>
    </row>
    <row r="28" spans="1:7" ht="12.75" customHeight="1" x14ac:dyDescent="0.25">
      <c r="A28" s="374"/>
      <c r="B28" s="171" t="s">
        <v>519</v>
      </c>
      <c r="C28" s="306">
        <v>20255774</v>
      </c>
      <c r="D28" s="380">
        <v>0.18373895166483856</v>
      </c>
      <c r="E28" s="306">
        <v>18280416</v>
      </c>
      <c r="F28" s="380">
        <v>0.17345383826631966</v>
      </c>
      <c r="G28" s="380">
        <v>-9.7520736556401157</v>
      </c>
    </row>
    <row r="29" spans="1:7" ht="12.75" customHeight="1" x14ac:dyDescent="0.25">
      <c r="A29" s="374"/>
      <c r="B29" s="171" t="s">
        <v>520</v>
      </c>
      <c r="C29" s="294">
        <v>3545466485</v>
      </c>
      <c r="D29" s="380">
        <v>32.160720943900742</v>
      </c>
      <c r="E29" s="294">
        <v>3328868987</v>
      </c>
      <c r="F29" s="380">
        <v>31.5859936054445</v>
      </c>
      <c r="G29" s="380">
        <v>-6.1091396270806948</v>
      </c>
    </row>
    <row r="30" spans="1:7" ht="12.75" customHeight="1" x14ac:dyDescent="0.25">
      <c r="A30" s="374"/>
      <c r="B30" s="171" t="s">
        <v>521</v>
      </c>
      <c r="C30" s="306">
        <v>171931556</v>
      </c>
      <c r="D30" s="380">
        <v>1.5595811770779278</v>
      </c>
      <c r="E30" s="306">
        <v>234826344</v>
      </c>
      <c r="F30" s="380">
        <v>2.2281511915728363</v>
      </c>
      <c r="G30" s="380">
        <v>36.581294012135849</v>
      </c>
    </row>
    <row r="31" spans="1:7" ht="12.75" customHeight="1" x14ac:dyDescent="0.25">
      <c r="A31" s="374"/>
      <c r="B31" s="171" t="s">
        <v>522</v>
      </c>
      <c r="C31" s="306">
        <v>172207864</v>
      </c>
      <c r="D31" s="380">
        <v>1.5620875509275081</v>
      </c>
      <c r="E31" s="306">
        <v>109733472</v>
      </c>
      <c r="F31" s="380">
        <v>1.0412067156835882</v>
      </c>
      <c r="G31" s="380">
        <v>-36.278477967765745</v>
      </c>
    </row>
    <row r="32" spans="1:7" ht="12.75" customHeight="1" x14ac:dyDescent="0.25">
      <c r="A32" s="374"/>
      <c r="B32" s="171" t="s">
        <v>523</v>
      </c>
      <c r="C32" s="294">
        <v>1077581752</v>
      </c>
      <c r="D32" s="380">
        <v>9.7746816016825644</v>
      </c>
      <c r="E32" s="294">
        <v>1054342405</v>
      </c>
      <c r="F32" s="380">
        <v>10.004134314787612</v>
      </c>
      <c r="G32" s="380">
        <v>-2.1566203173789456</v>
      </c>
    </row>
    <row r="33" spans="1:7" ht="12.75" customHeight="1" x14ac:dyDescent="0.25">
      <c r="A33" s="374"/>
      <c r="B33" s="172" t="s">
        <v>524</v>
      </c>
      <c r="C33" s="306">
        <v>196638985</v>
      </c>
      <c r="D33" s="380">
        <v>1.7837008331717128</v>
      </c>
      <c r="E33" s="306">
        <v>188101248</v>
      </c>
      <c r="F33" s="380">
        <v>1.7847998343300766</v>
      </c>
      <c r="G33" s="380">
        <v>-4.3418333348293068</v>
      </c>
    </row>
    <row r="34" spans="1:7" ht="12.75" customHeight="1" x14ac:dyDescent="0.25">
      <c r="A34" s="374"/>
      <c r="B34" s="172" t="s">
        <v>657</v>
      </c>
      <c r="C34" s="306">
        <v>190910496</v>
      </c>
      <c r="D34" s="380">
        <v>1.731738041550738</v>
      </c>
      <c r="E34" s="306">
        <v>193949998</v>
      </c>
      <c r="F34" s="380">
        <v>1.8402957342352069</v>
      </c>
      <c r="G34" s="380">
        <v>1.5921083773204381</v>
      </c>
    </row>
    <row r="35" spans="1:7" ht="12.75" customHeight="1" x14ac:dyDescent="0.25">
      <c r="A35" s="374"/>
      <c r="B35" s="172" t="s">
        <v>525</v>
      </c>
      <c r="C35" s="306">
        <v>43623320</v>
      </c>
      <c r="D35" s="380">
        <v>0.39570460674273839</v>
      </c>
      <c r="E35" s="306">
        <v>52489541</v>
      </c>
      <c r="F35" s="380">
        <v>0.49804732864325157</v>
      </c>
      <c r="G35" s="380">
        <v>20.324498456330236</v>
      </c>
    </row>
    <row r="36" spans="1:7" ht="12.75" customHeight="1" x14ac:dyDescent="0.25">
      <c r="A36" s="374"/>
      <c r="B36" s="172" t="s">
        <v>658</v>
      </c>
      <c r="C36" s="306">
        <v>81768206</v>
      </c>
      <c r="D36" s="380">
        <v>0.741714656273049</v>
      </c>
      <c r="E36" s="306">
        <v>53216688</v>
      </c>
      <c r="F36" s="380">
        <v>0.50494686737004202</v>
      </c>
      <c r="G36" s="380">
        <v>-34.91762800812824</v>
      </c>
    </row>
    <row r="37" spans="1:7" ht="12.75" customHeight="1" x14ac:dyDescent="0.25">
      <c r="A37" s="374"/>
      <c r="B37" s="172" t="s">
        <v>526</v>
      </c>
      <c r="C37" s="306">
        <v>232408814</v>
      </c>
      <c r="D37" s="380">
        <v>2.1081668783443406</v>
      </c>
      <c r="E37" s="306">
        <v>209887983</v>
      </c>
      <c r="F37" s="380">
        <v>1.9915234017281691</v>
      </c>
      <c r="G37" s="380">
        <v>-9.6901793922497266</v>
      </c>
    </row>
    <row r="38" spans="1:7" ht="12.75" customHeight="1" x14ac:dyDescent="0.25">
      <c r="A38" s="374"/>
      <c r="B38" s="172" t="s">
        <v>518</v>
      </c>
      <c r="C38" s="306">
        <v>332231931</v>
      </c>
      <c r="D38" s="380">
        <v>3.0136565855999864</v>
      </c>
      <c r="E38" s="306">
        <v>356696947</v>
      </c>
      <c r="F38" s="380">
        <v>3.3845211484808657</v>
      </c>
      <c r="G38" s="380">
        <v>7.3638364399116112</v>
      </c>
    </row>
    <row r="39" spans="1:7" ht="12.75" customHeight="1" x14ac:dyDescent="0.25">
      <c r="A39" s="374"/>
      <c r="B39" s="171" t="s">
        <v>527</v>
      </c>
      <c r="C39" s="294">
        <v>1112497653</v>
      </c>
      <c r="D39" s="380">
        <v>10.09140171547201</v>
      </c>
      <c r="E39" s="294">
        <v>1212527377</v>
      </c>
      <c r="F39" s="380">
        <v>11.505073382555562</v>
      </c>
      <c r="G39" s="380">
        <v>8.9914548341074116</v>
      </c>
    </row>
    <row r="40" spans="1:7" ht="12.75" customHeight="1" x14ac:dyDescent="0.25">
      <c r="A40" s="374"/>
      <c r="B40" s="172" t="s">
        <v>528</v>
      </c>
      <c r="C40" s="306">
        <v>112976729</v>
      </c>
      <c r="D40" s="380">
        <v>1.0248053591525343</v>
      </c>
      <c r="E40" s="306">
        <v>130884292</v>
      </c>
      <c r="F40" s="380">
        <v>1.2418963997411083</v>
      </c>
      <c r="G40" s="380">
        <v>15.850665140074996</v>
      </c>
    </row>
    <row r="41" spans="1:7" ht="12.75" customHeight="1" x14ac:dyDescent="0.25">
      <c r="A41" s="374"/>
      <c r="B41" s="172" t="s">
        <v>529</v>
      </c>
      <c r="C41" s="306">
        <v>89102379</v>
      </c>
      <c r="D41" s="380">
        <v>0.8082425143716121</v>
      </c>
      <c r="E41" s="306">
        <v>99732839</v>
      </c>
      <c r="F41" s="380">
        <v>0.94631564871099738</v>
      </c>
      <c r="G41" s="380">
        <v>11.930612986214431</v>
      </c>
    </row>
    <row r="42" spans="1:7" ht="12.75" customHeight="1" x14ac:dyDescent="0.25">
      <c r="A42" s="374"/>
      <c r="B42" s="172" t="s">
        <v>530</v>
      </c>
      <c r="C42" s="306">
        <v>170784274</v>
      </c>
      <c r="D42" s="380">
        <v>1.5491742485673736</v>
      </c>
      <c r="E42" s="306">
        <v>180065242</v>
      </c>
      <c r="F42" s="380">
        <v>1.7085501425817502</v>
      </c>
      <c r="G42" s="380">
        <v>5.434322366238475</v>
      </c>
    </row>
    <row r="43" spans="1:7" ht="12.75" customHeight="1" x14ac:dyDescent="0.25">
      <c r="A43" s="374"/>
      <c r="B43" s="172" t="s">
        <v>531</v>
      </c>
      <c r="C43" s="306">
        <v>356440169</v>
      </c>
      <c r="D43" s="380">
        <v>3.2332481090724001</v>
      </c>
      <c r="E43" s="306">
        <v>389944973</v>
      </c>
      <c r="F43" s="380">
        <v>3.6999952451577895</v>
      </c>
      <c r="G43" s="380">
        <v>9.3998395562426076</v>
      </c>
    </row>
    <row r="44" spans="1:7" ht="12.75" customHeight="1" x14ac:dyDescent="0.25">
      <c r="A44" s="374"/>
      <c r="B44" s="172" t="s">
        <v>532</v>
      </c>
      <c r="C44" s="306">
        <v>105680402</v>
      </c>
      <c r="D44" s="380">
        <v>0.95862079992592286</v>
      </c>
      <c r="E44" s="306">
        <v>111440114</v>
      </c>
      <c r="F44" s="380">
        <v>1.0574001986681389</v>
      </c>
      <c r="G44" s="380">
        <v>5.4501230985097884</v>
      </c>
    </row>
    <row r="45" spans="1:7" ht="12.75" customHeight="1" x14ac:dyDescent="0.25">
      <c r="A45" s="374"/>
      <c r="B45" s="172" t="s">
        <v>533</v>
      </c>
      <c r="C45" s="306">
        <v>177413087</v>
      </c>
      <c r="D45" s="380">
        <v>1.609303826997813</v>
      </c>
      <c r="E45" s="306">
        <v>189599615</v>
      </c>
      <c r="F45" s="380">
        <v>1.7990170987118932</v>
      </c>
      <c r="G45" s="380">
        <v>6.8690129945148861</v>
      </c>
    </row>
    <row r="46" spans="1:7" ht="12.75" customHeight="1" x14ac:dyDescent="0.25">
      <c r="A46" s="374"/>
      <c r="B46" s="172" t="s">
        <v>518</v>
      </c>
      <c r="C46" s="306">
        <v>100100613</v>
      </c>
      <c r="D46" s="380">
        <v>0.90800685738435427</v>
      </c>
      <c r="E46" s="306">
        <v>110860302</v>
      </c>
      <c r="F46" s="380">
        <v>1.0518986489838826</v>
      </c>
      <c r="G46" s="380">
        <v>10.748874235165772</v>
      </c>
    </row>
    <row r="47" spans="1:7" ht="12.75" customHeight="1" x14ac:dyDescent="0.25">
      <c r="A47" s="374"/>
      <c r="B47" s="171" t="s">
        <v>534</v>
      </c>
      <c r="C47" s="306">
        <v>11324263</v>
      </c>
      <c r="D47" s="380">
        <v>0.10272173317084402</v>
      </c>
      <c r="E47" s="306">
        <v>5150675</v>
      </c>
      <c r="F47" s="380">
        <v>4.8872211026946874E-2</v>
      </c>
      <c r="G47" s="380">
        <v>-54.516466104681605</v>
      </c>
    </row>
    <row r="48" spans="1:7" ht="12.75" customHeight="1" x14ac:dyDescent="0.25">
      <c r="A48" s="374"/>
      <c r="B48" s="136" t="s">
        <v>659</v>
      </c>
      <c r="C48" s="306">
        <v>999923397</v>
      </c>
      <c r="D48" s="380">
        <v>9.0702471655698851</v>
      </c>
      <c r="E48" s="306">
        <v>712288714</v>
      </c>
      <c r="F48" s="380">
        <v>6.7585557898179562</v>
      </c>
      <c r="G48" s="380">
        <v>-28.765671836759708</v>
      </c>
    </row>
    <row r="49" spans="1:7" ht="12.75" customHeight="1" x14ac:dyDescent="0.25">
      <c r="A49" s="374"/>
      <c r="B49" s="171" t="s">
        <v>535</v>
      </c>
      <c r="C49" s="306" t="s">
        <v>440</v>
      </c>
      <c r="D49" s="380" t="s">
        <v>441</v>
      </c>
      <c r="E49" s="306" t="s">
        <v>440</v>
      </c>
      <c r="F49" s="380" t="s">
        <v>441</v>
      </c>
      <c r="G49" s="380" t="s">
        <v>441</v>
      </c>
    </row>
    <row r="50" spans="1:7" ht="12.75" customHeight="1" x14ac:dyDescent="0.25">
      <c r="A50" s="376" t="s">
        <v>475</v>
      </c>
      <c r="B50" s="374"/>
      <c r="C50" s="377">
        <v>1892160272</v>
      </c>
      <c r="D50" s="379">
        <v>17.163676132994759</v>
      </c>
      <c r="E50" s="377">
        <v>1792820524</v>
      </c>
      <c r="F50" s="379">
        <v>17.011188433044108</v>
      </c>
      <c r="G50" s="379">
        <v>-5.2500704866294754</v>
      </c>
    </row>
    <row r="51" spans="1:7" ht="12.75" customHeight="1" x14ac:dyDescent="0.25">
      <c r="A51" s="374"/>
      <c r="B51" s="171" t="s">
        <v>536</v>
      </c>
      <c r="C51" s="306">
        <v>531073559</v>
      </c>
      <c r="D51" s="380">
        <v>4.8173374657307484</v>
      </c>
      <c r="E51" s="306">
        <v>256970608</v>
      </c>
      <c r="F51" s="380">
        <v>2.4382671750593548</v>
      </c>
      <c r="G51" s="380">
        <v>-51.612991525341599</v>
      </c>
    </row>
    <row r="52" spans="1:7" ht="12.75" customHeight="1" x14ac:dyDescent="0.25">
      <c r="A52" s="374"/>
      <c r="B52" s="171" t="s">
        <v>537</v>
      </c>
      <c r="C52" s="306">
        <v>387872844</v>
      </c>
      <c r="D52" s="380">
        <v>3.5183720817491082</v>
      </c>
      <c r="E52" s="306">
        <v>339308415</v>
      </c>
      <c r="F52" s="380">
        <v>3.2195299569665847</v>
      </c>
      <c r="G52" s="380">
        <v>-12.520708719685464</v>
      </c>
    </row>
    <row r="53" spans="1:7" ht="12.75" customHeight="1" x14ac:dyDescent="0.25">
      <c r="A53" s="374"/>
      <c r="B53" s="171" t="s">
        <v>660</v>
      </c>
      <c r="C53" s="306">
        <v>973213869</v>
      </c>
      <c r="D53" s="380">
        <v>8.8279665855149005</v>
      </c>
      <c r="E53" s="306">
        <v>1196541501</v>
      </c>
      <c r="F53" s="380">
        <v>11.353391301018169</v>
      </c>
      <c r="G53" s="380">
        <v>22.947436233052695</v>
      </c>
    </row>
    <row r="54" spans="1:7" ht="12.75" customHeight="1" x14ac:dyDescent="0.25">
      <c r="A54" s="373" t="s">
        <v>538</v>
      </c>
      <c r="B54" s="374"/>
      <c r="C54" s="377">
        <v>1927337324</v>
      </c>
      <c r="D54" s="379">
        <v>17.482765132365483</v>
      </c>
      <c r="E54" s="377">
        <v>2019575418</v>
      </c>
      <c r="F54" s="379">
        <v>19.162753622259302</v>
      </c>
      <c r="G54" s="379">
        <v>4.785778433874194</v>
      </c>
    </row>
    <row r="55" spans="1:7" ht="12.75" customHeight="1" x14ac:dyDescent="0.25">
      <c r="A55" s="374"/>
      <c r="B55" s="171" t="s">
        <v>539</v>
      </c>
      <c r="C55" s="294">
        <v>930993185</v>
      </c>
      <c r="D55" s="380">
        <v>8.4449852086130655</v>
      </c>
      <c r="E55" s="294">
        <v>1045703931</v>
      </c>
      <c r="F55" s="380">
        <v>9.9221681017613967</v>
      </c>
      <c r="G55" s="380">
        <v>12.32133036505525</v>
      </c>
    </row>
    <row r="56" spans="1:7" ht="12.75" customHeight="1" x14ac:dyDescent="0.25">
      <c r="A56" s="374"/>
      <c r="B56" s="171" t="s">
        <v>540</v>
      </c>
      <c r="C56" s="306">
        <v>504663448</v>
      </c>
      <c r="D56" s="380">
        <v>4.5777728799246464</v>
      </c>
      <c r="E56" s="306">
        <v>501254548</v>
      </c>
      <c r="F56" s="380">
        <v>4.7561568237314269</v>
      </c>
      <c r="G56" s="380">
        <v>-0.67547986950701444</v>
      </c>
    </row>
    <row r="57" spans="1:7" ht="12.75" customHeight="1" x14ac:dyDescent="0.25">
      <c r="A57" s="374"/>
      <c r="B57" s="171" t="s">
        <v>541</v>
      </c>
      <c r="C57" s="306">
        <v>84917755</v>
      </c>
      <c r="D57" s="380">
        <v>0.77028403266306211</v>
      </c>
      <c r="E57" s="306">
        <v>101219860</v>
      </c>
      <c r="F57" s="380">
        <v>0.96042525650288901</v>
      </c>
      <c r="G57" s="380">
        <v>19.197522355601606</v>
      </c>
    </row>
    <row r="58" spans="1:7" ht="12.75" customHeight="1" x14ac:dyDescent="0.25">
      <c r="A58" s="374"/>
      <c r="B58" s="171" t="s">
        <v>661</v>
      </c>
      <c r="C58" s="306">
        <v>341411982</v>
      </c>
      <c r="D58" s="380">
        <v>3.0969282960253572</v>
      </c>
      <c r="E58" s="306">
        <v>443229523</v>
      </c>
      <c r="F58" s="380">
        <v>4.2055860215270817</v>
      </c>
      <c r="G58" s="380">
        <v>29.82248613641217</v>
      </c>
    </row>
    <row r="59" spans="1:7" ht="12.75" customHeight="1" x14ac:dyDescent="0.25">
      <c r="A59" s="374"/>
      <c r="B59" s="171" t="s">
        <v>542</v>
      </c>
      <c r="C59" s="294">
        <v>996344139</v>
      </c>
      <c r="D59" s="380">
        <v>9.0377799237524172</v>
      </c>
      <c r="E59" s="294">
        <v>973871487</v>
      </c>
      <c r="F59" s="380">
        <v>9.2405855204979037</v>
      </c>
      <c r="G59" s="380">
        <v>-2.2555110348272946</v>
      </c>
    </row>
    <row r="60" spans="1:7" ht="12.75" customHeight="1" x14ac:dyDescent="0.25">
      <c r="A60" s="374"/>
      <c r="B60" s="171" t="s">
        <v>543</v>
      </c>
      <c r="C60" s="294">
        <v>885782868</v>
      </c>
      <c r="D60" s="380">
        <v>8.0348850440863959</v>
      </c>
      <c r="E60" s="294">
        <v>847084176</v>
      </c>
      <c r="F60" s="380">
        <v>8.0375633498637367</v>
      </c>
      <c r="G60" s="380">
        <v>-4.3688688727269449</v>
      </c>
    </row>
    <row r="61" spans="1:7" ht="12.75" customHeight="1" x14ac:dyDescent="0.25">
      <c r="A61" s="374"/>
      <c r="B61" s="172" t="s">
        <v>544</v>
      </c>
      <c r="C61" s="306">
        <v>139132814</v>
      </c>
      <c r="D61" s="380">
        <v>1.2620656898393008</v>
      </c>
      <c r="E61" s="306">
        <v>95291969</v>
      </c>
      <c r="F61" s="380">
        <v>0.90417842673849136</v>
      </c>
      <c r="G61" s="380">
        <v>-31.510068501884824</v>
      </c>
    </row>
    <row r="62" spans="1:7" ht="12.75" customHeight="1" x14ac:dyDescent="0.25">
      <c r="A62" s="374"/>
      <c r="B62" s="172" t="s">
        <v>545</v>
      </c>
      <c r="C62" s="306">
        <v>39886659</v>
      </c>
      <c r="D62" s="380">
        <v>0.36180957143740339</v>
      </c>
      <c r="E62" s="306">
        <v>78460895</v>
      </c>
      <c r="F62" s="380">
        <v>0.74447667884367008</v>
      </c>
      <c r="G62" s="380">
        <v>96.709619123526991</v>
      </c>
    </row>
    <row r="63" spans="1:7" ht="12.75" customHeight="1" x14ac:dyDescent="0.25">
      <c r="A63" s="374"/>
      <c r="B63" s="172" t="s">
        <v>546</v>
      </c>
      <c r="C63" s="306">
        <v>70321100</v>
      </c>
      <c r="D63" s="380">
        <v>0.63787862137078932</v>
      </c>
      <c r="E63" s="306">
        <v>91027738</v>
      </c>
      <c r="F63" s="380">
        <v>0.86371724499053637</v>
      </c>
      <c r="G63" s="380">
        <v>29.44583915780612</v>
      </c>
    </row>
    <row r="64" spans="1:7" ht="12.75" customHeight="1" x14ac:dyDescent="0.25">
      <c r="A64" s="374"/>
      <c r="B64" s="172" t="s">
        <v>547</v>
      </c>
      <c r="C64" s="306">
        <v>105725736</v>
      </c>
      <c r="D64" s="380">
        <v>0.95903202201177218</v>
      </c>
      <c r="E64" s="306">
        <v>133108185</v>
      </c>
      <c r="F64" s="380">
        <v>1.2629978219813682</v>
      </c>
      <c r="G64" s="380">
        <v>25.899511354548526</v>
      </c>
    </row>
    <row r="65" spans="1:23" ht="12.75" customHeight="1" x14ac:dyDescent="0.25">
      <c r="A65" s="374"/>
      <c r="B65" s="172" t="s">
        <v>518</v>
      </c>
      <c r="C65" s="306">
        <v>530716559</v>
      </c>
      <c r="D65" s="380">
        <v>4.81409913942713</v>
      </c>
      <c r="E65" s="306">
        <v>449195389</v>
      </c>
      <c r="F65" s="380">
        <v>4.2621931773096708</v>
      </c>
      <c r="G65" s="380">
        <v>-15.360585347780717</v>
      </c>
    </row>
    <row r="66" spans="1:23" ht="12.75" customHeight="1" x14ac:dyDescent="0.25">
      <c r="A66" s="374"/>
      <c r="B66" s="171" t="s">
        <v>662</v>
      </c>
      <c r="C66" s="306">
        <v>48531166</v>
      </c>
      <c r="D66" s="380">
        <v>0.44022339328589744</v>
      </c>
      <c r="E66" s="306">
        <v>54613753</v>
      </c>
      <c r="F66" s="380">
        <v>0.5182029271094668</v>
      </c>
      <c r="G66" s="380">
        <v>12.533362581892222</v>
      </c>
    </row>
    <row r="67" spans="1:23" ht="12.75" customHeight="1" x14ac:dyDescent="0.25">
      <c r="A67" s="374"/>
      <c r="B67" s="171" t="s">
        <v>663</v>
      </c>
      <c r="C67" s="306">
        <v>62030105</v>
      </c>
      <c r="D67" s="380">
        <v>0.56267148638012354</v>
      </c>
      <c r="E67" s="306">
        <v>72173558</v>
      </c>
      <c r="F67" s="380">
        <v>0.68481924352470103</v>
      </c>
      <c r="G67" s="380">
        <v>16.352467886359374</v>
      </c>
    </row>
    <row r="68" spans="1:23" ht="12.75" customHeight="1" x14ac:dyDescent="0.25">
      <c r="A68" s="373" t="s">
        <v>438</v>
      </c>
      <c r="B68" s="374"/>
      <c r="C68" s="377">
        <v>75502780</v>
      </c>
      <c r="D68" s="379">
        <v>0.68488134025295411</v>
      </c>
      <c r="E68" s="377">
        <v>42452622</v>
      </c>
      <c r="F68" s="379">
        <v>0.40281196173922973</v>
      </c>
      <c r="G68" s="379">
        <v>-43.773431918665779</v>
      </c>
    </row>
    <row r="69" spans="1:23" ht="12.75" customHeight="1" x14ac:dyDescent="0.25">
      <c r="A69" s="374"/>
      <c r="B69" s="171" t="s">
        <v>548</v>
      </c>
      <c r="C69" s="306">
        <v>40252679</v>
      </c>
      <c r="D69" s="380">
        <v>0.3651297176381047</v>
      </c>
      <c r="E69" s="306" t="s">
        <v>440</v>
      </c>
      <c r="F69" s="380" t="s">
        <v>441</v>
      </c>
      <c r="G69" s="380">
        <v>-100</v>
      </c>
      <c r="H69" s="143"/>
    </row>
    <row r="70" spans="1:23" ht="12.75" customHeight="1" x14ac:dyDescent="0.25">
      <c r="A70" s="374"/>
      <c r="B70" s="171" t="s">
        <v>389</v>
      </c>
      <c r="C70" s="306">
        <v>35250101</v>
      </c>
      <c r="D70" s="380">
        <v>0.31975162261484935</v>
      </c>
      <c r="E70" s="306">
        <v>42452622</v>
      </c>
      <c r="F70" s="380">
        <v>0.40281196173922973</v>
      </c>
      <c r="G70" s="380">
        <v>20.432625143400298</v>
      </c>
    </row>
    <row r="71" spans="1:23" ht="12.75" customHeight="1" x14ac:dyDescent="0.25">
      <c r="A71" s="147"/>
      <c r="B71" s="147"/>
      <c r="C71" s="381"/>
      <c r="D71" s="147"/>
      <c r="E71" s="382"/>
      <c r="F71" s="147"/>
      <c r="G71" s="160"/>
    </row>
    <row r="72" spans="1:23" x14ac:dyDescent="0.25">
      <c r="E72" s="176"/>
    </row>
    <row r="73" spans="1:23" s="115" customFormat="1" ht="11.4" x14ac:dyDescent="0.2">
      <c r="A73" s="245" t="s">
        <v>648</v>
      </c>
      <c r="C73" s="194"/>
      <c r="E73" s="194"/>
      <c r="G73" s="331"/>
    </row>
    <row r="74" spans="1:23" s="115" customFormat="1" ht="12" x14ac:dyDescent="0.25">
      <c r="A74" s="244" t="s">
        <v>664</v>
      </c>
      <c r="B74" s="120"/>
      <c r="C74" s="195"/>
      <c r="D74" s="192"/>
      <c r="E74" s="195"/>
      <c r="F74" s="192"/>
      <c r="G74" s="363"/>
      <c r="H74" s="192"/>
      <c r="I74" s="192"/>
      <c r="J74" s="192"/>
      <c r="K74" s="192"/>
      <c r="L74" s="192"/>
      <c r="M74" s="192"/>
      <c r="N74" s="192"/>
      <c r="O74" s="192"/>
      <c r="P74" s="192"/>
      <c r="Q74" s="192"/>
      <c r="R74" s="192"/>
      <c r="S74" s="192"/>
      <c r="T74" s="192"/>
      <c r="U74" s="192"/>
      <c r="V74" s="192"/>
      <c r="W74" s="192"/>
    </row>
    <row r="75" spans="1:23" s="115" customFormat="1" ht="12" x14ac:dyDescent="0.25">
      <c r="A75" s="244" t="s">
        <v>594</v>
      </c>
      <c r="C75" s="195"/>
      <c r="D75" s="192"/>
      <c r="E75" s="195"/>
      <c r="F75" s="192"/>
      <c r="G75" s="363"/>
      <c r="H75" s="192"/>
      <c r="I75" s="192"/>
      <c r="J75" s="192"/>
      <c r="K75" s="192"/>
      <c r="L75" s="192"/>
      <c r="M75" s="192"/>
      <c r="N75" s="192"/>
      <c r="O75" s="192"/>
      <c r="P75" s="192"/>
      <c r="Q75" s="192"/>
      <c r="R75" s="192"/>
      <c r="S75" s="192"/>
      <c r="T75" s="192"/>
      <c r="U75" s="192"/>
      <c r="V75" s="192"/>
      <c r="W75" s="192"/>
    </row>
    <row r="76" spans="1:23" s="115" customFormat="1" ht="12" x14ac:dyDescent="0.25">
      <c r="A76" s="244" t="s">
        <v>665</v>
      </c>
      <c r="B76" s="278"/>
      <c r="C76" s="195"/>
      <c r="D76" s="192"/>
      <c r="E76" s="195"/>
      <c r="F76" s="192"/>
      <c r="G76" s="363"/>
    </row>
    <row r="77" spans="1:23" s="115" customFormat="1" ht="11.4" x14ac:dyDescent="0.2">
      <c r="A77" s="353" t="s">
        <v>332</v>
      </c>
      <c r="C77" s="194"/>
      <c r="E77" s="369"/>
      <c r="G77" s="331"/>
    </row>
    <row r="78" spans="1:23" s="115" customFormat="1" ht="11.4" x14ac:dyDescent="0.2">
      <c r="A78" s="244" t="s">
        <v>610</v>
      </c>
      <c r="F78" s="282"/>
    </row>
    <row r="79" spans="1:23" s="115" customFormat="1" ht="11.4" x14ac:dyDescent="0.2">
      <c r="A79" s="245" t="s">
        <v>333</v>
      </c>
      <c r="B79" s="332"/>
      <c r="C79" s="194"/>
      <c r="E79" s="194"/>
    </row>
  </sheetData>
  <mergeCells count="6">
    <mergeCell ref="A1:G1"/>
    <mergeCell ref="A2:G2"/>
    <mergeCell ref="A4:B6"/>
    <mergeCell ref="E4:F4"/>
    <mergeCell ref="C4:D4"/>
    <mergeCell ref="G4:G5"/>
  </mergeCells>
  <printOptions horizontalCentered="1"/>
  <pageMargins left="0.39370078740157483" right="0.39370078740157483" top="0.55118110236220474" bottom="0.55118110236220474" header="0.11811023622047244" footer="0.11811023622047244"/>
  <pageSetup paperSize="9" scale="7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663DE-1590-4FBF-BEA5-7CFD24910794}">
  <sheetPr codeName="Sheet7"/>
  <dimension ref="A1:BO224"/>
  <sheetViews>
    <sheetView showGridLines="0" workbookViewId="0">
      <selection activeCell="A32" sqref="A32"/>
    </sheetView>
  </sheetViews>
  <sheetFormatPr defaultRowHeight="14.4" x14ac:dyDescent="0.3"/>
  <cols>
    <col min="2" max="2" width="12" bestFit="1" customWidth="1"/>
    <col min="3" max="3" width="9.5546875" bestFit="1" customWidth="1"/>
    <col min="4" max="4" width="10" bestFit="1" customWidth="1"/>
    <col min="6" max="6" width="11.6640625" customWidth="1"/>
    <col min="9" max="9" width="17.44140625" customWidth="1"/>
    <col min="12" max="12" width="14.109375" customWidth="1"/>
    <col min="15" max="15" width="10" bestFit="1" customWidth="1"/>
    <col min="18" max="18" width="14" customWidth="1"/>
    <col min="22" max="22" width="11.6640625" customWidth="1"/>
    <col min="25" max="25" width="17.44140625" customWidth="1"/>
    <col min="28" max="28" width="14.109375" customWidth="1"/>
    <col min="31" max="31" width="10" bestFit="1" customWidth="1"/>
    <col min="34" max="34" width="14" customWidth="1"/>
    <col min="39" max="39" width="11.6640625" customWidth="1"/>
    <col min="42" max="42" width="17.44140625" customWidth="1"/>
    <col min="45" max="45" width="14.109375" customWidth="1"/>
    <col min="48" max="48" width="10" bestFit="1" customWidth="1"/>
    <col min="51" max="51" width="14" customWidth="1"/>
    <col min="55" max="55" width="11.6640625" customWidth="1"/>
    <col min="58" max="58" width="17.44140625" customWidth="1"/>
    <col min="61" max="61" width="14.109375" customWidth="1"/>
    <col min="64" max="64" width="10" bestFit="1" customWidth="1"/>
    <col min="67" max="67" width="14" customWidth="1"/>
  </cols>
  <sheetData>
    <row r="1" spans="1:67" x14ac:dyDescent="0.3">
      <c r="E1" t="s">
        <v>304</v>
      </c>
      <c r="AL1" t="s">
        <v>303</v>
      </c>
    </row>
    <row r="2" spans="1:67" ht="15" thickBot="1" x14ac:dyDescent="0.35">
      <c r="A2" t="s">
        <v>305</v>
      </c>
      <c r="E2" t="s">
        <v>299</v>
      </c>
      <c r="U2" t="s">
        <v>300</v>
      </c>
      <c r="AL2" t="s">
        <v>299</v>
      </c>
      <c r="BB2" t="s">
        <v>300</v>
      </c>
    </row>
    <row r="3" spans="1:67" s="1" customFormat="1" x14ac:dyDescent="0.3">
      <c r="A3" s="1" t="s">
        <v>301</v>
      </c>
      <c r="B3" s="15" t="e">
        <f>SUM(#REF!)</f>
        <v>#REF!</v>
      </c>
      <c r="C3" s="9" t="e">
        <f>B3/1000000</f>
        <v>#REF!</v>
      </c>
      <c r="E3" s="474" t="s">
        <v>20</v>
      </c>
      <c r="F3" s="475"/>
      <c r="H3" s="474" t="s">
        <v>312</v>
      </c>
      <c r="I3" s="475"/>
      <c r="K3" s="474" t="s">
        <v>51</v>
      </c>
      <c r="L3" s="475"/>
      <c r="N3" s="474" t="s">
        <v>80</v>
      </c>
      <c r="O3" s="475"/>
      <c r="Q3" s="474" t="s">
        <v>298</v>
      </c>
      <c r="R3" s="475"/>
      <c r="U3" s="474" t="s">
        <v>20</v>
      </c>
      <c r="V3" s="475"/>
      <c r="X3" s="474" t="s">
        <v>312</v>
      </c>
      <c r="Y3" s="475"/>
      <c r="AA3" s="474" t="s">
        <v>51</v>
      </c>
      <c r="AB3" s="475"/>
      <c r="AD3" s="474" t="s">
        <v>80</v>
      </c>
      <c r="AE3" s="475"/>
      <c r="AG3" s="474" t="s">
        <v>298</v>
      </c>
      <c r="AH3" s="475"/>
      <c r="AL3" s="474" t="s">
        <v>20</v>
      </c>
      <c r="AM3" s="475"/>
      <c r="AO3" s="474" t="s">
        <v>312</v>
      </c>
      <c r="AP3" s="475"/>
      <c r="AR3" s="474" t="s">
        <v>51</v>
      </c>
      <c r="AS3" s="475"/>
      <c r="AU3" s="474" t="s">
        <v>80</v>
      </c>
      <c r="AV3" s="475"/>
      <c r="AX3" s="474" t="s">
        <v>298</v>
      </c>
      <c r="AY3" s="475"/>
      <c r="BB3" s="474" t="s">
        <v>20</v>
      </c>
      <c r="BC3" s="475"/>
      <c r="BE3" s="474" t="s">
        <v>312</v>
      </c>
      <c r="BF3" s="475"/>
      <c r="BH3" s="474" t="s">
        <v>51</v>
      </c>
      <c r="BI3" s="475"/>
      <c r="BK3" s="474" t="s">
        <v>80</v>
      </c>
      <c r="BL3" s="475"/>
      <c r="BN3" s="474" t="s">
        <v>298</v>
      </c>
      <c r="BO3" s="475"/>
    </row>
    <row r="4" spans="1:67" s="1" customFormat="1" ht="15" thickBot="1" x14ac:dyDescent="0.35">
      <c r="A4" s="1" t="s">
        <v>302</v>
      </c>
      <c r="B4" s="15" t="e">
        <f>SUM(#REF!)</f>
        <v>#REF!</v>
      </c>
      <c r="C4" s="9" t="e">
        <f>B4/1000000</f>
        <v>#REF!</v>
      </c>
      <c r="E4" s="12"/>
      <c r="F4" s="13" t="e">
        <f>F30/1000000</f>
        <v>#REF!</v>
      </c>
      <c r="H4" s="3"/>
      <c r="I4" s="4" t="e">
        <f>I14/1000000</f>
        <v>#REF!</v>
      </c>
      <c r="K4" s="3"/>
      <c r="L4" s="4" t="e">
        <f>L16/1000000</f>
        <v>#REF!</v>
      </c>
      <c r="N4" s="3"/>
      <c r="O4" s="4" t="e">
        <f>O33/1000000</f>
        <v>#REF!</v>
      </c>
      <c r="Q4" s="3"/>
      <c r="R4" s="4" t="e">
        <f>R223/1000000</f>
        <v>#REF!</v>
      </c>
      <c r="U4" s="12"/>
      <c r="V4" s="13" t="e">
        <f>V30/1000000</f>
        <v>#REF!</v>
      </c>
      <c r="X4" s="3"/>
      <c r="Y4" s="4" t="e">
        <f>Y14/1000000</f>
        <v>#REF!</v>
      </c>
      <c r="AA4" s="3"/>
      <c r="AB4" s="4" t="e">
        <f>AB16/1000000</f>
        <v>#REF!</v>
      </c>
      <c r="AD4" s="3"/>
      <c r="AE4" s="4" t="e">
        <f>AE33/1000000</f>
        <v>#REF!</v>
      </c>
      <c r="AG4" s="3"/>
      <c r="AH4" s="4" t="e">
        <f>AH223/1000000</f>
        <v>#REF!</v>
      </c>
      <c r="AL4" s="12"/>
      <c r="AM4" s="13" t="e">
        <f>AM30/1000000</f>
        <v>#REF!</v>
      </c>
      <c r="AO4" s="3"/>
      <c r="AP4" s="4" t="e">
        <f>AP14/1000000</f>
        <v>#REF!</v>
      </c>
      <c r="AR4" s="3"/>
      <c r="AS4" s="4" t="e">
        <f>AS16/1000000</f>
        <v>#REF!</v>
      </c>
      <c r="AU4" s="3"/>
      <c r="AV4" s="4" t="e">
        <f>AV33/1000000</f>
        <v>#REF!</v>
      </c>
      <c r="AX4" s="3"/>
      <c r="AY4" s="4" t="e">
        <f>AY223/1000000</f>
        <v>#REF!</v>
      </c>
      <c r="BB4" s="12"/>
      <c r="BC4" s="13" t="e">
        <f>BC30/1000000</f>
        <v>#REF!</v>
      </c>
      <c r="BE4" s="3"/>
      <c r="BF4" s="4" t="e">
        <f>BF14/1000000</f>
        <v>#REF!</v>
      </c>
      <c r="BH4" s="3"/>
      <c r="BI4" s="4" t="e">
        <f>BI16/1000000</f>
        <v>#REF!</v>
      </c>
      <c r="BK4" s="3"/>
      <c r="BL4" s="4" t="e">
        <f>BL33/1000000</f>
        <v>#REF!</v>
      </c>
      <c r="BN4" s="3"/>
      <c r="BO4" s="4" t="e">
        <f>BO223/1000000</f>
        <v>#REF!</v>
      </c>
    </row>
    <row r="5" spans="1:67" ht="15" thickBot="1" x14ac:dyDescent="0.35">
      <c r="E5" s="5" t="s">
        <v>21</v>
      </c>
      <c r="F5" s="14" t="e">
        <f>SUMIF(#REF!,ECON_PREV!E5,#REF!)</f>
        <v>#REF!</v>
      </c>
      <c r="H5" s="5" t="s">
        <v>22</v>
      </c>
      <c r="I5" s="6" t="e">
        <f>SUMIF(#REF!,ECON_PREV!H5,#REF!)</f>
        <v>#REF!</v>
      </c>
      <c r="K5" s="5" t="s">
        <v>31</v>
      </c>
      <c r="L5" s="6" t="e">
        <f>SUMIF(#REF!,ECON_PREV!K5,#REF!)</f>
        <v>#REF!</v>
      </c>
      <c r="N5" s="5" t="s">
        <v>52</v>
      </c>
      <c r="O5" s="6" t="e">
        <f>SUMIF(#REF!,ECON_PREV!N5,#REF!)</f>
        <v>#REF!</v>
      </c>
      <c r="Q5" s="5" t="s">
        <v>81</v>
      </c>
      <c r="R5" s="6" t="e">
        <f>SUMIF(#REF!,ECON_PREV!Q5,#REF!)</f>
        <v>#REF!</v>
      </c>
      <c r="U5" s="5" t="s">
        <v>21</v>
      </c>
      <c r="V5" s="14" t="e">
        <f>SUMIF(#REF!,ECON_PREV!U5,#REF!)</f>
        <v>#REF!</v>
      </c>
      <c r="X5" s="5" t="s">
        <v>22</v>
      </c>
      <c r="Y5" s="6" t="e">
        <f>SUMIF(#REF!,ECON_PREV!X5,#REF!)</f>
        <v>#REF!</v>
      </c>
      <c r="AA5" s="5" t="s">
        <v>31</v>
      </c>
      <c r="AB5" s="6" t="e">
        <f>SUMIF(#REF!,ECON_PREV!AA5,#REF!)</f>
        <v>#REF!</v>
      </c>
      <c r="AD5" s="5" t="s">
        <v>52</v>
      </c>
      <c r="AE5" s="6" t="e">
        <f>SUMIF(#REF!,ECON_PREV!AD5,#REF!)</f>
        <v>#REF!</v>
      </c>
      <c r="AG5" s="5" t="s">
        <v>81</v>
      </c>
      <c r="AH5" s="6" t="e">
        <f>SUMIF(#REF!,ECON_PREV!AG5,#REF!)</f>
        <v>#REF!</v>
      </c>
      <c r="AL5" s="5" t="s">
        <v>21</v>
      </c>
      <c r="AM5" s="14" t="e">
        <f>SUMIF(#REF!,ECON_PREV!AL5,#REF!)</f>
        <v>#REF!</v>
      </c>
      <c r="AO5" s="5" t="s">
        <v>22</v>
      </c>
      <c r="AP5" s="6" t="e">
        <f>SUMIF(#REF!,ECON_PREV!AO5,#REF!)</f>
        <v>#REF!</v>
      </c>
      <c r="AR5" s="5" t="s">
        <v>31</v>
      </c>
      <c r="AS5" s="6" t="e">
        <f>SUMIF(#REF!,ECON_PREV!AR5,#REF!)</f>
        <v>#REF!</v>
      </c>
      <c r="AU5" s="5" t="s">
        <v>52</v>
      </c>
      <c r="AV5" s="6" t="e">
        <f>SUMIF(#REF!,ECON_PREV!AU5,#REF!)</f>
        <v>#REF!</v>
      </c>
      <c r="AX5" s="5" t="s">
        <v>81</v>
      </c>
      <c r="AY5" s="6" t="e">
        <f>SUMIF(#REF!,ECON_PREV!AX5,#REF!)</f>
        <v>#REF!</v>
      </c>
      <c r="BB5" s="5" t="s">
        <v>21</v>
      </c>
      <c r="BC5" s="14" t="e">
        <f>SUMIF(#REF!,ECON_PREV!BB5,#REF!)</f>
        <v>#REF!</v>
      </c>
      <c r="BE5" s="5" t="s">
        <v>22</v>
      </c>
      <c r="BF5" s="6" t="e">
        <f>SUMIF(#REF!,ECON_PREV!BE5,#REF!)</f>
        <v>#REF!</v>
      </c>
      <c r="BH5" s="5" t="s">
        <v>31</v>
      </c>
      <c r="BI5" s="6" t="e">
        <f>SUMIF(#REF!,ECON_PREV!BH5,#REF!)</f>
        <v>#REF!</v>
      </c>
      <c r="BK5" s="5" t="s">
        <v>52</v>
      </c>
      <c r="BL5" s="6" t="e">
        <f>SUMIF(#REF!,ECON_PREV!BK5,#REF!)</f>
        <v>#REF!</v>
      </c>
      <c r="BN5" s="5" t="s">
        <v>81</v>
      </c>
      <c r="BO5" s="6" t="e">
        <f>SUMIF(#REF!,ECON_PREV!BN5,#REF!)</f>
        <v>#REF!</v>
      </c>
    </row>
    <row r="6" spans="1:67" ht="15" thickBot="1" x14ac:dyDescent="0.35">
      <c r="E6" s="5" t="s">
        <v>22</v>
      </c>
      <c r="F6" s="14" t="e">
        <f>SUMIF(#REF!,ECON_PREV!E6,#REF!)</f>
        <v>#REF!</v>
      </c>
      <c r="H6" s="5" t="s">
        <v>30</v>
      </c>
      <c r="I6" s="6" t="e">
        <f>SUMIF(#REF!,ECON_PREV!H6,#REF!)</f>
        <v>#REF!</v>
      </c>
      <c r="K6" s="5" t="s">
        <v>46</v>
      </c>
      <c r="L6" s="6" t="e">
        <f>SUMIF(#REF!,ECON_PREV!K6,#REF!)</f>
        <v>#REF!</v>
      </c>
      <c r="N6" s="5" t="s">
        <v>53</v>
      </c>
      <c r="O6" s="6" t="e">
        <f>SUMIF(#REF!,ECON_PREV!N6,#REF!)</f>
        <v>#REF!</v>
      </c>
      <c r="Q6" s="5" t="s">
        <v>82</v>
      </c>
      <c r="R6" s="6" t="e">
        <f>SUMIF(#REF!,ECON_PREV!Q6,#REF!)</f>
        <v>#REF!</v>
      </c>
      <c r="U6" s="5" t="s">
        <v>22</v>
      </c>
      <c r="V6" s="14" t="e">
        <f>SUMIF(#REF!,ECON_PREV!U6,#REF!)</f>
        <v>#REF!</v>
      </c>
      <c r="X6" s="5" t="s">
        <v>30</v>
      </c>
      <c r="Y6" s="6" t="e">
        <f>SUMIF(#REF!,ECON_PREV!X6,#REF!)</f>
        <v>#REF!</v>
      </c>
      <c r="AA6" s="5" t="s">
        <v>46</v>
      </c>
      <c r="AB6" s="6" t="e">
        <f>SUMIF(#REF!,ECON_PREV!AA6,#REF!)</f>
        <v>#REF!</v>
      </c>
      <c r="AD6" s="5" t="s">
        <v>53</v>
      </c>
      <c r="AE6" s="6" t="e">
        <f>SUMIF(#REF!,ECON_PREV!AD6,#REF!)</f>
        <v>#REF!</v>
      </c>
      <c r="AG6" s="5" t="s">
        <v>82</v>
      </c>
      <c r="AH6" s="6" t="e">
        <f>SUMIF(#REF!,ECON_PREV!AG6,#REF!)</f>
        <v>#REF!</v>
      </c>
      <c r="AL6" s="5" t="s">
        <v>22</v>
      </c>
      <c r="AM6" s="14" t="e">
        <f>SUMIF(#REF!,ECON_PREV!AL6,#REF!)</f>
        <v>#REF!</v>
      </c>
      <c r="AO6" s="5" t="s">
        <v>30</v>
      </c>
      <c r="AP6" s="6" t="e">
        <f>SUMIF(#REF!,ECON_PREV!AO6,#REF!)</f>
        <v>#REF!</v>
      </c>
      <c r="AR6" s="5" t="s">
        <v>46</v>
      </c>
      <c r="AS6" s="6" t="e">
        <f>SUMIF(#REF!,ECON_PREV!AR6,#REF!)</f>
        <v>#REF!</v>
      </c>
      <c r="AU6" s="5" t="s">
        <v>53</v>
      </c>
      <c r="AV6" s="6" t="e">
        <f>SUMIF(#REF!,ECON_PREV!AU6,#REF!)</f>
        <v>#REF!</v>
      </c>
      <c r="AX6" s="5" t="s">
        <v>82</v>
      </c>
      <c r="AY6" s="6" t="e">
        <f>SUMIF(#REF!,ECON_PREV!AX6,#REF!)</f>
        <v>#REF!</v>
      </c>
      <c r="BB6" s="5" t="s">
        <v>22</v>
      </c>
      <c r="BC6" s="14" t="e">
        <f>SUMIF(#REF!,ECON_PREV!BB6,#REF!)</f>
        <v>#REF!</v>
      </c>
      <c r="BE6" s="5" t="s">
        <v>30</v>
      </c>
      <c r="BF6" s="6" t="e">
        <f>SUMIF(#REF!,ECON_PREV!BE6,#REF!)</f>
        <v>#REF!</v>
      </c>
      <c r="BH6" s="5" t="s">
        <v>46</v>
      </c>
      <c r="BI6" s="6" t="e">
        <f>SUMIF(#REF!,ECON_PREV!BH6,#REF!)</f>
        <v>#REF!</v>
      </c>
      <c r="BK6" s="5" t="s">
        <v>53</v>
      </c>
      <c r="BL6" s="6" t="e">
        <f>SUMIF(#REF!,ECON_PREV!BK6,#REF!)</f>
        <v>#REF!</v>
      </c>
      <c r="BN6" s="5" t="s">
        <v>82</v>
      </c>
      <c r="BO6" s="6" t="e">
        <f>SUMIF(#REF!,ECON_PREV!BN6,#REF!)</f>
        <v>#REF!</v>
      </c>
    </row>
    <row r="7" spans="1:67" ht="15" thickBot="1" x14ac:dyDescent="0.35">
      <c r="E7" s="5" t="s">
        <v>23</v>
      </c>
      <c r="F7" s="14" t="e">
        <f>SUMIF(#REF!,ECON_PREV!E7,#REF!)</f>
        <v>#REF!</v>
      </c>
      <c r="H7" s="5" t="s">
        <v>29</v>
      </c>
      <c r="I7" s="6" t="e">
        <f>SUMIF(#REF!,ECON_PREV!H7,#REF!)</f>
        <v>#REF!</v>
      </c>
      <c r="K7" s="5" t="s">
        <v>33</v>
      </c>
      <c r="L7" s="6" t="e">
        <f>SUMIF(#REF!,ECON_PREV!K7,#REF!)</f>
        <v>#REF!</v>
      </c>
      <c r="N7" s="5" t="s">
        <v>54</v>
      </c>
      <c r="O7" s="6" t="e">
        <f>SUMIF(#REF!,ECON_PREV!N7,#REF!)</f>
        <v>#REF!</v>
      </c>
      <c r="Q7" s="5" t="s">
        <v>83</v>
      </c>
      <c r="R7" s="6" t="e">
        <f>SUMIF(#REF!,ECON_PREV!Q7,#REF!)</f>
        <v>#REF!</v>
      </c>
      <c r="U7" s="5" t="s">
        <v>23</v>
      </c>
      <c r="V7" s="14" t="e">
        <f>SUMIF(#REF!,ECON_PREV!U7,#REF!)</f>
        <v>#REF!</v>
      </c>
      <c r="X7" s="5" t="s">
        <v>29</v>
      </c>
      <c r="Y7" s="6" t="e">
        <f>SUMIF(#REF!,ECON_PREV!X7,#REF!)</f>
        <v>#REF!</v>
      </c>
      <c r="AA7" s="5" t="s">
        <v>33</v>
      </c>
      <c r="AB7" s="6" t="e">
        <f>SUMIF(#REF!,ECON_PREV!AA7,#REF!)</f>
        <v>#REF!</v>
      </c>
      <c r="AD7" s="5" t="s">
        <v>54</v>
      </c>
      <c r="AE7" s="6" t="e">
        <f>SUMIF(#REF!,ECON_PREV!AD7,#REF!)</f>
        <v>#REF!</v>
      </c>
      <c r="AG7" s="5" t="s">
        <v>83</v>
      </c>
      <c r="AH7" s="6" t="e">
        <f>SUMIF(#REF!,ECON_PREV!AG7,#REF!)</f>
        <v>#REF!</v>
      </c>
      <c r="AL7" s="5" t="s">
        <v>23</v>
      </c>
      <c r="AM7" s="14" t="e">
        <f>SUMIF(#REF!,ECON_PREV!AL7,#REF!)</f>
        <v>#REF!</v>
      </c>
      <c r="AO7" s="5" t="s">
        <v>29</v>
      </c>
      <c r="AP7" s="6" t="e">
        <f>SUMIF(#REF!,ECON_PREV!AO7,#REF!)</f>
        <v>#REF!</v>
      </c>
      <c r="AR7" s="5" t="s">
        <v>33</v>
      </c>
      <c r="AS7" s="6" t="e">
        <f>SUMIF(#REF!,ECON_PREV!AR7,#REF!)</f>
        <v>#REF!</v>
      </c>
      <c r="AU7" s="5" t="s">
        <v>54</v>
      </c>
      <c r="AV7" s="6" t="e">
        <f>SUMIF(#REF!,ECON_PREV!AU7,#REF!)</f>
        <v>#REF!</v>
      </c>
      <c r="AX7" s="5" t="s">
        <v>83</v>
      </c>
      <c r="AY7" s="6" t="e">
        <f>SUMIF(#REF!,ECON_PREV!AX7,#REF!)</f>
        <v>#REF!</v>
      </c>
      <c r="BB7" s="5" t="s">
        <v>23</v>
      </c>
      <c r="BC7" s="14" t="e">
        <f>SUMIF(#REF!,ECON_PREV!BB7,#REF!)</f>
        <v>#REF!</v>
      </c>
      <c r="BE7" s="5" t="s">
        <v>29</v>
      </c>
      <c r="BF7" s="6" t="e">
        <f>SUMIF(#REF!,ECON_PREV!BE7,#REF!)</f>
        <v>#REF!</v>
      </c>
      <c r="BH7" s="5" t="s">
        <v>33</v>
      </c>
      <c r="BI7" s="6" t="e">
        <f>SUMIF(#REF!,ECON_PREV!BH7,#REF!)</f>
        <v>#REF!</v>
      </c>
      <c r="BK7" s="5" t="s">
        <v>54</v>
      </c>
      <c r="BL7" s="6" t="e">
        <f>SUMIF(#REF!,ECON_PREV!BK7,#REF!)</f>
        <v>#REF!</v>
      </c>
      <c r="BN7" s="5" t="s">
        <v>83</v>
      </c>
      <c r="BO7" s="6" t="e">
        <f>SUMIF(#REF!,ECON_PREV!BN7,#REF!)</f>
        <v>#REF!</v>
      </c>
    </row>
    <row r="8" spans="1:67" ht="15" thickBot="1" x14ac:dyDescent="0.35">
      <c r="A8" t="s">
        <v>306</v>
      </c>
      <c r="E8" s="5" t="s">
        <v>24</v>
      </c>
      <c r="F8" s="14" t="e">
        <f>SUMIF(#REF!,ECON_PREV!E8,#REF!)</f>
        <v>#REF!</v>
      </c>
      <c r="H8" s="17" t="s">
        <v>176</v>
      </c>
      <c r="I8" s="6" t="e">
        <f>SUMIF(#REF!,ECON_PREV!H8,#REF!)</f>
        <v>#REF!</v>
      </c>
      <c r="K8" s="5" t="s">
        <v>47</v>
      </c>
      <c r="L8" s="6" t="e">
        <f>SUMIF(#REF!,ECON_PREV!K8,#REF!)</f>
        <v>#REF!</v>
      </c>
      <c r="N8" s="5" t="s">
        <v>55</v>
      </c>
      <c r="O8" s="6" t="e">
        <f>SUMIF(#REF!,ECON_PREV!N8,#REF!)</f>
        <v>#REF!</v>
      </c>
      <c r="Q8" s="5" t="s">
        <v>84</v>
      </c>
      <c r="R8" s="6" t="e">
        <f>SUMIF(#REF!,ECON_PREV!Q8,#REF!)</f>
        <v>#REF!</v>
      </c>
      <c r="U8" s="5" t="s">
        <v>24</v>
      </c>
      <c r="V8" s="14" t="e">
        <f>SUMIF(#REF!,ECON_PREV!U8,#REF!)</f>
        <v>#REF!</v>
      </c>
      <c r="X8" s="17" t="s">
        <v>176</v>
      </c>
      <c r="Y8" s="6" t="e">
        <f>SUMIF(#REF!,ECON_PREV!X8,#REF!)</f>
        <v>#REF!</v>
      </c>
      <c r="AA8" s="5" t="s">
        <v>47</v>
      </c>
      <c r="AB8" s="6" t="e">
        <f>SUMIF(#REF!,ECON_PREV!AA8,#REF!)</f>
        <v>#REF!</v>
      </c>
      <c r="AD8" s="5" t="s">
        <v>55</v>
      </c>
      <c r="AE8" s="6" t="e">
        <f>SUMIF(#REF!,ECON_PREV!AD8,#REF!)</f>
        <v>#REF!</v>
      </c>
      <c r="AG8" s="5" t="s">
        <v>84</v>
      </c>
      <c r="AH8" s="6" t="e">
        <f>SUMIF(#REF!,ECON_PREV!AG8,#REF!)</f>
        <v>#REF!</v>
      </c>
      <c r="AL8" s="5" t="s">
        <v>24</v>
      </c>
      <c r="AM8" s="14" t="e">
        <f>SUMIF(#REF!,ECON_PREV!AL8,#REF!)</f>
        <v>#REF!</v>
      </c>
      <c r="AO8" s="17" t="s">
        <v>176</v>
      </c>
      <c r="AP8" s="6" t="e">
        <f>SUMIF(#REF!,ECON_PREV!AO8,#REF!)</f>
        <v>#REF!</v>
      </c>
      <c r="AR8" s="5" t="s">
        <v>47</v>
      </c>
      <c r="AS8" s="6" t="e">
        <f>SUMIF(#REF!,ECON_PREV!AR8,#REF!)</f>
        <v>#REF!</v>
      </c>
      <c r="AU8" s="5" t="s">
        <v>55</v>
      </c>
      <c r="AV8" s="6" t="e">
        <f>SUMIF(#REF!,ECON_PREV!AU8,#REF!)</f>
        <v>#REF!</v>
      </c>
      <c r="AX8" s="5" t="s">
        <v>84</v>
      </c>
      <c r="AY8" s="6" t="e">
        <f>SUMIF(#REF!,ECON_PREV!AX8,#REF!)</f>
        <v>#REF!</v>
      </c>
      <c r="BB8" s="5" t="s">
        <v>24</v>
      </c>
      <c r="BC8" s="14" t="e">
        <f>SUMIF(#REF!,ECON_PREV!BB8,#REF!)</f>
        <v>#REF!</v>
      </c>
      <c r="BE8" s="17" t="s">
        <v>176</v>
      </c>
      <c r="BF8" s="6" t="e">
        <f>SUMIF(#REF!,ECON_PREV!BE8,#REF!)</f>
        <v>#REF!</v>
      </c>
      <c r="BH8" s="5" t="s">
        <v>47</v>
      </c>
      <c r="BI8" s="6" t="e">
        <f>SUMIF(#REF!,ECON_PREV!BH8,#REF!)</f>
        <v>#REF!</v>
      </c>
      <c r="BK8" s="5" t="s">
        <v>55</v>
      </c>
      <c r="BL8" s="6" t="e">
        <f>SUMIF(#REF!,ECON_PREV!BK8,#REF!)</f>
        <v>#REF!</v>
      </c>
      <c r="BN8" s="5" t="s">
        <v>84</v>
      </c>
      <c r="BO8" s="6" t="e">
        <f>SUMIF(#REF!,ECON_PREV!BN8,#REF!)</f>
        <v>#REF!</v>
      </c>
    </row>
    <row r="9" spans="1:67" ht="15" thickBot="1" x14ac:dyDescent="0.35">
      <c r="A9" s="1" t="s">
        <v>301</v>
      </c>
      <c r="B9" s="11" t="e">
        <f>SUM(#REF!)</f>
        <v>#REF!</v>
      </c>
      <c r="C9" t="e">
        <f>B9/1000000</f>
        <v>#REF!</v>
      </c>
      <c r="E9" s="5" t="s">
        <v>25</v>
      </c>
      <c r="F9" s="14" t="e">
        <f>SUMIF(#REF!,ECON_PREV!E9,#REF!)</f>
        <v>#REF!</v>
      </c>
      <c r="H9" s="5" t="s">
        <v>43</v>
      </c>
      <c r="I9" s="6" t="e">
        <f>SUMIF(#REF!,ECON_PREV!H9,#REF!)</f>
        <v>#REF!</v>
      </c>
      <c r="K9" s="5" t="s">
        <v>26</v>
      </c>
      <c r="L9" s="6" t="e">
        <f>SUMIF(#REF!,ECON_PREV!K9,#REF!)</f>
        <v>#REF!</v>
      </c>
      <c r="N9" s="5" t="s">
        <v>56</v>
      </c>
      <c r="O9" s="6" t="e">
        <f>SUMIF(#REF!,ECON_PREV!N9,#REF!)</f>
        <v>#REF!</v>
      </c>
      <c r="Q9" s="5" t="s">
        <v>85</v>
      </c>
      <c r="R9" s="6" t="e">
        <f>SUMIF(#REF!,ECON_PREV!Q9,#REF!)</f>
        <v>#REF!</v>
      </c>
      <c r="U9" s="5" t="s">
        <v>25</v>
      </c>
      <c r="V9" s="14" t="e">
        <f>SUMIF(#REF!,ECON_PREV!U9,#REF!)</f>
        <v>#REF!</v>
      </c>
      <c r="X9" s="5" t="s">
        <v>43</v>
      </c>
      <c r="Y9" s="6" t="e">
        <f>SUMIF(#REF!,ECON_PREV!X9,#REF!)</f>
        <v>#REF!</v>
      </c>
      <c r="AA9" s="5" t="s">
        <v>26</v>
      </c>
      <c r="AB9" s="6" t="e">
        <f>SUMIF(#REF!,ECON_PREV!AA9,#REF!)</f>
        <v>#REF!</v>
      </c>
      <c r="AD9" s="5" t="s">
        <v>56</v>
      </c>
      <c r="AE9" s="6" t="e">
        <f>SUMIF(#REF!,ECON_PREV!AD9,#REF!)</f>
        <v>#REF!</v>
      </c>
      <c r="AG9" s="5" t="s">
        <v>85</v>
      </c>
      <c r="AH9" s="6" t="e">
        <f>SUMIF(#REF!,ECON_PREV!AG9,#REF!)</f>
        <v>#REF!</v>
      </c>
      <c r="AL9" s="5" t="s">
        <v>25</v>
      </c>
      <c r="AM9" s="14" t="e">
        <f>SUMIF(#REF!,ECON_PREV!AL9,#REF!)</f>
        <v>#REF!</v>
      </c>
      <c r="AO9" s="5" t="s">
        <v>43</v>
      </c>
      <c r="AP9" s="6" t="e">
        <f>SUMIF(#REF!,ECON_PREV!AO9,#REF!)</f>
        <v>#REF!</v>
      </c>
      <c r="AR9" s="5" t="s">
        <v>26</v>
      </c>
      <c r="AS9" s="6" t="e">
        <f>SUMIF(#REF!,ECON_PREV!AR9,#REF!)</f>
        <v>#REF!</v>
      </c>
      <c r="AU9" s="5" t="s">
        <v>56</v>
      </c>
      <c r="AV9" s="6" t="e">
        <f>SUMIF(#REF!,ECON_PREV!AU9,#REF!)</f>
        <v>#REF!</v>
      </c>
      <c r="AX9" s="5" t="s">
        <v>85</v>
      </c>
      <c r="AY9" s="6" t="e">
        <f>SUMIF(#REF!,ECON_PREV!AX9,#REF!)</f>
        <v>#REF!</v>
      </c>
      <c r="BB9" s="5" t="s">
        <v>25</v>
      </c>
      <c r="BC9" s="14" t="e">
        <f>SUMIF(#REF!,ECON_PREV!BB9,#REF!)</f>
        <v>#REF!</v>
      </c>
      <c r="BE9" s="5" t="s">
        <v>43</v>
      </c>
      <c r="BF9" s="6" t="e">
        <f>SUMIF(#REF!,ECON_PREV!BE9,#REF!)</f>
        <v>#REF!</v>
      </c>
      <c r="BH9" s="5" t="s">
        <v>26</v>
      </c>
      <c r="BI9" s="6" t="e">
        <f>SUMIF(#REF!,ECON_PREV!BH9,#REF!)</f>
        <v>#REF!</v>
      </c>
      <c r="BK9" s="5" t="s">
        <v>56</v>
      </c>
      <c r="BL9" s="6" t="e">
        <f>SUMIF(#REF!,ECON_PREV!BK9,#REF!)</f>
        <v>#REF!</v>
      </c>
      <c r="BN9" s="5" t="s">
        <v>85</v>
      </c>
      <c r="BO9" s="6" t="e">
        <f>SUMIF(#REF!,ECON_PREV!BN9,#REF!)</f>
        <v>#REF!</v>
      </c>
    </row>
    <row r="10" spans="1:67" ht="15" thickBot="1" x14ac:dyDescent="0.35">
      <c r="A10" s="1" t="s">
        <v>302</v>
      </c>
      <c r="B10" s="11" t="e">
        <f>SUM(#REF!)</f>
        <v>#REF!</v>
      </c>
      <c r="C10" t="e">
        <f>B10/1000000</f>
        <v>#REF!</v>
      </c>
      <c r="E10" s="5" t="s">
        <v>26</v>
      </c>
      <c r="F10" s="14" t="e">
        <f>SUMIF(#REF!,ECON_PREV!E10,#REF!)</f>
        <v>#REF!</v>
      </c>
      <c r="H10" s="5" t="s">
        <v>44</v>
      </c>
      <c r="I10" s="6" t="e">
        <f>SUMIF(#REF!,ECON_PREV!H10,#REF!)</f>
        <v>#REF!</v>
      </c>
      <c r="K10" s="5" t="s">
        <v>48</v>
      </c>
      <c r="L10" s="6" t="e">
        <f>SUMIF(#REF!,ECON_PREV!K10,#REF!)</f>
        <v>#REF!</v>
      </c>
      <c r="N10" s="5" t="s">
        <v>57</v>
      </c>
      <c r="O10" s="6" t="e">
        <f>SUMIF(#REF!,ECON_PREV!N10,#REF!)</f>
        <v>#REF!</v>
      </c>
      <c r="Q10" s="5" t="s">
        <v>86</v>
      </c>
      <c r="R10" s="6" t="e">
        <f>SUMIF(#REF!,ECON_PREV!Q10,#REF!)</f>
        <v>#REF!</v>
      </c>
      <c r="U10" s="5" t="s">
        <v>26</v>
      </c>
      <c r="V10" s="14" t="e">
        <f>SUMIF(#REF!,ECON_PREV!U10,#REF!)</f>
        <v>#REF!</v>
      </c>
      <c r="X10" s="5" t="s">
        <v>44</v>
      </c>
      <c r="Y10" s="6" t="e">
        <f>SUMIF(#REF!,ECON_PREV!X10,#REF!)</f>
        <v>#REF!</v>
      </c>
      <c r="AA10" s="5" t="s">
        <v>48</v>
      </c>
      <c r="AB10" s="6" t="e">
        <f>SUMIF(#REF!,ECON_PREV!AA10,#REF!)</f>
        <v>#REF!</v>
      </c>
      <c r="AD10" s="5" t="s">
        <v>57</v>
      </c>
      <c r="AE10" s="6" t="e">
        <f>SUMIF(#REF!,ECON_PREV!AD10,#REF!)</f>
        <v>#REF!</v>
      </c>
      <c r="AG10" s="5" t="s">
        <v>86</v>
      </c>
      <c r="AH10" s="6" t="e">
        <f>SUMIF(#REF!,ECON_PREV!AG10,#REF!)</f>
        <v>#REF!</v>
      </c>
      <c r="AL10" s="5" t="s">
        <v>26</v>
      </c>
      <c r="AM10" s="14" t="e">
        <f>SUMIF(#REF!,ECON_PREV!AL10,#REF!)</f>
        <v>#REF!</v>
      </c>
      <c r="AO10" s="5" t="s">
        <v>44</v>
      </c>
      <c r="AP10" s="6" t="e">
        <f>SUMIF(#REF!,ECON_PREV!AO10,#REF!)</f>
        <v>#REF!</v>
      </c>
      <c r="AR10" s="5" t="s">
        <v>48</v>
      </c>
      <c r="AS10" s="6" t="e">
        <f>SUMIF(#REF!,ECON_PREV!AR10,#REF!)</f>
        <v>#REF!</v>
      </c>
      <c r="AU10" s="5" t="s">
        <v>57</v>
      </c>
      <c r="AV10" s="6" t="e">
        <f>SUMIF(#REF!,ECON_PREV!AU10,#REF!)</f>
        <v>#REF!</v>
      </c>
      <c r="AX10" s="5" t="s">
        <v>86</v>
      </c>
      <c r="AY10" s="6" t="e">
        <f>SUMIF(#REF!,ECON_PREV!AX10,#REF!)</f>
        <v>#REF!</v>
      </c>
      <c r="BB10" s="5" t="s">
        <v>26</v>
      </c>
      <c r="BC10" s="14" t="e">
        <f>SUMIF(#REF!,ECON_PREV!BB10,#REF!)</f>
        <v>#REF!</v>
      </c>
      <c r="BE10" s="5" t="s">
        <v>44</v>
      </c>
      <c r="BF10" s="6" t="e">
        <f>SUMIF(#REF!,ECON_PREV!BE10,#REF!)</f>
        <v>#REF!</v>
      </c>
      <c r="BH10" s="5" t="s">
        <v>48</v>
      </c>
      <c r="BI10" s="6" t="e">
        <f>SUMIF(#REF!,ECON_PREV!BH10,#REF!)</f>
        <v>#REF!</v>
      </c>
      <c r="BK10" s="5" t="s">
        <v>57</v>
      </c>
      <c r="BL10" s="6" t="e">
        <f>SUMIF(#REF!,ECON_PREV!BK10,#REF!)</f>
        <v>#REF!</v>
      </c>
      <c r="BN10" s="5" t="s">
        <v>86</v>
      </c>
      <c r="BO10" s="6" t="e">
        <f>SUMIF(#REF!,ECON_PREV!BN10,#REF!)</f>
        <v>#REF!</v>
      </c>
    </row>
    <row r="11" spans="1:67" x14ac:dyDescent="0.3">
      <c r="E11" s="18" t="s">
        <v>48</v>
      </c>
      <c r="F11" s="14" t="e">
        <f>SUMIF(#REF!,ECON_PREV!E11,#REF!)</f>
        <v>#REF!</v>
      </c>
      <c r="H11" s="5" t="s">
        <v>45</v>
      </c>
      <c r="I11" s="6" t="e">
        <f>SUMIF(#REF!,ECON_PREV!H11,#REF!)</f>
        <v>#REF!</v>
      </c>
      <c r="K11" s="5" t="s">
        <v>49</v>
      </c>
      <c r="L11" s="6" t="e">
        <f>SUMIF(#REF!,ECON_PREV!K11,#REF!)</f>
        <v>#REF!</v>
      </c>
      <c r="N11" s="5" t="s">
        <v>58</v>
      </c>
      <c r="O11" s="6" t="e">
        <f>SUMIF(#REF!,ECON_PREV!N11,#REF!)</f>
        <v>#REF!</v>
      </c>
      <c r="Q11" s="5" t="s">
        <v>87</v>
      </c>
      <c r="R11" s="6" t="e">
        <f>SUMIF(#REF!,ECON_PREV!Q11,#REF!)</f>
        <v>#REF!</v>
      </c>
      <c r="U11" s="18" t="s">
        <v>48</v>
      </c>
      <c r="V11" s="14" t="e">
        <f>SUMIF(#REF!,ECON_PREV!U11,#REF!)</f>
        <v>#REF!</v>
      </c>
      <c r="X11" s="5" t="s">
        <v>45</v>
      </c>
      <c r="Y11" s="6" t="e">
        <f>SUMIF(#REF!,ECON_PREV!X11,#REF!)</f>
        <v>#REF!</v>
      </c>
      <c r="AA11" s="5" t="s">
        <v>49</v>
      </c>
      <c r="AB11" s="6" t="e">
        <f>SUMIF(#REF!,ECON_PREV!AA11,#REF!)</f>
        <v>#REF!</v>
      </c>
      <c r="AD11" s="5" t="s">
        <v>58</v>
      </c>
      <c r="AE11" s="6" t="e">
        <f>SUMIF(#REF!,ECON_PREV!AD11,#REF!)</f>
        <v>#REF!</v>
      </c>
      <c r="AG11" s="5" t="s">
        <v>87</v>
      </c>
      <c r="AH11" s="6" t="e">
        <f>SUMIF(#REF!,ECON_PREV!AG11,#REF!)</f>
        <v>#REF!</v>
      </c>
      <c r="AL11" s="18" t="s">
        <v>48</v>
      </c>
      <c r="AM11" s="14" t="e">
        <f>SUMIF(#REF!,ECON_PREV!AL11,#REF!)</f>
        <v>#REF!</v>
      </c>
      <c r="AO11" s="5" t="s">
        <v>45</v>
      </c>
      <c r="AP11" s="6" t="e">
        <f>SUMIF(#REF!,ECON_PREV!AO11,#REF!)</f>
        <v>#REF!</v>
      </c>
      <c r="AR11" s="5" t="s">
        <v>49</v>
      </c>
      <c r="AS11" s="6" t="e">
        <f>SUMIF(#REF!,ECON_PREV!AR11,#REF!)</f>
        <v>#REF!</v>
      </c>
      <c r="AU11" s="5" t="s">
        <v>58</v>
      </c>
      <c r="AV11" s="6" t="e">
        <f>SUMIF(#REF!,ECON_PREV!AU11,#REF!)</f>
        <v>#REF!</v>
      </c>
      <c r="AX11" s="5" t="s">
        <v>87</v>
      </c>
      <c r="AY11" s="6" t="e">
        <f>SUMIF(#REF!,ECON_PREV!AX11,#REF!)</f>
        <v>#REF!</v>
      </c>
      <c r="BB11" s="18" t="s">
        <v>48</v>
      </c>
      <c r="BC11" s="14" t="e">
        <f>SUMIF(#REF!,ECON_PREV!BB11,#REF!)</f>
        <v>#REF!</v>
      </c>
      <c r="BE11" s="5" t="s">
        <v>45</v>
      </c>
      <c r="BF11" s="6" t="e">
        <f>SUMIF(#REF!,ECON_PREV!BE11,#REF!)</f>
        <v>#REF!</v>
      </c>
      <c r="BH11" s="5" t="s">
        <v>49</v>
      </c>
      <c r="BI11" s="6" t="e">
        <f>SUMIF(#REF!,ECON_PREV!BH11,#REF!)</f>
        <v>#REF!</v>
      </c>
      <c r="BK11" s="5" t="s">
        <v>58</v>
      </c>
      <c r="BL11" s="6" t="e">
        <f>SUMIF(#REF!,ECON_PREV!BK11,#REF!)</f>
        <v>#REF!</v>
      </c>
      <c r="BN11" s="5" t="s">
        <v>87</v>
      </c>
      <c r="BO11" s="6" t="e">
        <f>SUMIF(#REF!,ECON_PREV!BN11,#REF!)</f>
        <v>#REF!</v>
      </c>
    </row>
    <row r="12" spans="1:67" x14ac:dyDescent="0.3">
      <c r="E12" s="5" t="s">
        <v>49</v>
      </c>
      <c r="F12" s="6" t="e">
        <f>SUMIF(#REF!,ECON_PREV!E12,#REF!)</f>
        <v>#REF!</v>
      </c>
      <c r="H12" s="5" t="s">
        <v>28</v>
      </c>
      <c r="I12" s="6" t="e">
        <f>SUMIF(#REF!,ECON_PREV!H12,#REF!)</f>
        <v>#REF!</v>
      </c>
      <c r="K12" s="5" t="s">
        <v>50</v>
      </c>
      <c r="L12" s="6" t="e">
        <f>SUMIF(#REF!,ECON_PREV!K12,#REF!)</f>
        <v>#REF!</v>
      </c>
      <c r="N12" s="5" t="s">
        <v>59</v>
      </c>
      <c r="O12" s="6" t="e">
        <f>SUMIF(#REF!,ECON_PREV!N12,#REF!)</f>
        <v>#REF!</v>
      </c>
      <c r="Q12" s="5" t="s">
        <v>88</v>
      </c>
      <c r="R12" s="6" t="e">
        <f>SUMIF(#REF!,ECON_PREV!Q12,#REF!)</f>
        <v>#REF!</v>
      </c>
      <c r="U12" s="5" t="s">
        <v>49</v>
      </c>
      <c r="V12" s="6" t="e">
        <f>SUMIF(#REF!,ECON_PREV!U12,#REF!)</f>
        <v>#REF!</v>
      </c>
      <c r="X12" s="5" t="s">
        <v>28</v>
      </c>
      <c r="Y12" s="6" t="e">
        <f>SUMIF(#REF!,ECON_PREV!X12,#REF!)</f>
        <v>#REF!</v>
      </c>
      <c r="AA12" s="5" t="s">
        <v>50</v>
      </c>
      <c r="AB12" s="6" t="e">
        <f>SUMIF(#REF!,ECON_PREV!AA12,#REF!)</f>
        <v>#REF!</v>
      </c>
      <c r="AD12" s="5" t="s">
        <v>59</v>
      </c>
      <c r="AE12" s="6" t="e">
        <f>SUMIF(#REF!,ECON_PREV!AD12,#REF!)</f>
        <v>#REF!</v>
      </c>
      <c r="AG12" s="5" t="s">
        <v>88</v>
      </c>
      <c r="AH12" s="6" t="e">
        <f>SUMIF(#REF!,ECON_PREV!AG12,#REF!)</f>
        <v>#REF!</v>
      </c>
      <c r="AL12" s="5" t="s">
        <v>49</v>
      </c>
      <c r="AM12" s="6" t="e">
        <f>SUMIF(#REF!,ECON_PREV!AL12,#REF!)</f>
        <v>#REF!</v>
      </c>
      <c r="AO12" s="5" t="s">
        <v>28</v>
      </c>
      <c r="AP12" s="6" t="e">
        <f>SUMIF(#REF!,ECON_PREV!AO12,#REF!)</f>
        <v>#REF!</v>
      </c>
      <c r="AR12" s="5" t="s">
        <v>50</v>
      </c>
      <c r="AS12" s="6" t="e">
        <f>SUMIF(#REF!,ECON_PREV!AR12,#REF!)</f>
        <v>#REF!</v>
      </c>
      <c r="AU12" s="5" t="s">
        <v>59</v>
      </c>
      <c r="AV12" s="6" t="e">
        <f>SUMIF(#REF!,ECON_PREV!AU12,#REF!)</f>
        <v>#REF!</v>
      </c>
      <c r="AX12" s="5" t="s">
        <v>88</v>
      </c>
      <c r="AY12" s="6" t="e">
        <f>SUMIF(#REF!,ECON_PREV!AX12,#REF!)</f>
        <v>#REF!</v>
      </c>
      <c r="BB12" s="5" t="s">
        <v>49</v>
      </c>
      <c r="BC12" s="6" t="e">
        <f>SUMIF(#REF!,ECON_PREV!BB12,#REF!)</f>
        <v>#REF!</v>
      </c>
      <c r="BE12" s="5" t="s">
        <v>28</v>
      </c>
      <c r="BF12" s="6" t="e">
        <f>SUMIF(#REF!,ECON_PREV!BE12,#REF!)</f>
        <v>#REF!</v>
      </c>
      <c r="BH12" s="5" t="s">
        <v>50</v>
      </c>
      <c r="BI12" s="6" t="e">
        <f>SUMIF(#REF!,ECON_PREV!BH12,#REF!)</f>
        <v>#REF!</v>
      </c>
      <c r="BK12" s="5" t="s">
        <v>59</v>
      </c>
      <c r="BL12" s="6" t="e">
        <f>SUMIF(#REF!,ECON_PREV!BK12,#REF!)</f>
        <v>#REF!</v>
      </c>
      <c r="BN12" s="5" t="s">
        <v>88</v>
      </c>
      <c r="BO12" s="6" t="e">
        <f>SUMIF(#REF!,ECON_PREV!BN12,#REF!)</f>
        <v>#REF!</v>
      </c>
    </row>
    <row r="13" spans="1:67" ht="15" thickBot="1" x14ac:dyDescent="0.35">
      <c r="E13" s="19" t="s">
        <v>27</v>
      </c>
      <c r="F13" s="20" t="e">
        <f>SUMIF(#REF!,ECON_PREV!E13,#REF!)</f>
        <v>#REF!</v>
      </c>
      <c r="H13" s="5" t="s">
        <v>23</v>
      </c>
      <c r="I13" s="6" t="e">
        <f>SUMIF(#REF!,ECON_PREV!H13,#REF!)</f>
        <v>#REF!</v>
      </c>
      <c r="K13" s="5" t="s">
        <v>27</v>
      </c>
      <c r="L13" s="6" t="e">
        <f>SUMIF(#REF!,ECON_PREV!K13,#REF!)</f>
        <v>#REF!</v>
      </c>
      <c r="N13" s="5" t="s">
        <v>60</v>
      </c>
      <c r="O13" s="6" t="e">
        <f>SUMIF(#REF!,ECON_PREV!N13,#REF!)</f>
        <v>#REF!</v>
      </c>
      <c r="Q13" s="5" t="s">
        <v>89</v>
      </c>
      <c r="R13" s="6" t="e">
        <f>SUMIF(#REF!,ECON_PREV!Q13,#REF!)</f>
        <v>#REF!</v>
      </c>
      <c r="U13" s="19" t="s">
        <v>27</v>
      </c>
      <c r="V13" s="20" t="e">
        <f>SUMIF(#REF!,ECON_PREV!U13,#REF!)</f>
        <v>#REF!</v>
      </c>
      <c r="X13" s="5" t="s">
        <v>23</v>
      </c>
      <c r="Y13" s="6" t="e">
        <f>SUMIF(#REF!,ECON_PREV!X13,#REF!)</f>
        <v>#REF!</v>
      </c>
      <c r="AA13" s="5" t="s">
        <v>27</v>
      </c>
      <c r="AB13" s="6" t="e">
        <f>SUMIF(#REF!,ECON_PREV!AA13,#REF!)</f>
        <v>#REF!</v>
      </c>
      <c r="AD13" s="5" t="s">
        <v>60</v>
      </c>
      <c r="AE13" s="6" t="e">
        <f>SUMIF(#REF!,ECON_PREV!AD13,#REF!)</f>
        <v>#REF!</v>
      </c>
      <c r="AG13" s="5" t="s">
        <v>89</v>
      </c>
      <c r="AH13" s="6" t="e">
        <f>SUMIF(#REF!,ECON_PREV!AG13,#REF!)</f>
        <v>#REF!</v>
      </c>
      <c r="AL13" s="19" t="s">
        <v>27</v>
      </c>
      <c r="AM13" s="20" t="e">
        <f>SUMIF(#REF!,ECON_PREV!AL13,#REF!)</f>
        <v>#REF!</v>
      </c>
      <c r="AO13" s="5" t="s">
        <v>23</v>
      </c>
      <c r="AP13" s="6" t="e">
        <f>SUMIF(#REF!,ECON_PREV!AO13,#REF!)</f>
        <v>#REF!</v>
      </c>
      <c r="AR13" s="5" t="s">
        <v>27</v>
      </c>
      <c r="AS13" s="6" t="e">
        <f>SUMIF(#REF!,ECON_PREV!AR13,#REF!)</f>
        <v>#REF!</v>
      </c>
      <c r="AU13" s="5" t="s">
        <v>60</v>
      </c>
      <c r="AV13" s="6" t="e">
        <f>SUMIF(#REF!,ECON_PREV!AU13,#REF!)</f>
        <v>#REF!</v>
      </c>
      <c r="AX13" s="5" t="s">
        <v>89</v>
      </c>
      <c r="AY13" s="6" t="e">
        <f>SUMIF(#REF!,ECON_PREV!AX13,#REF!)</f>
        <v>#REF!</v>
      </c>
      <c r="BB13" s="19" t="s">
        <v>27</v>
      </c>
      <c r="BC13" s="20" t="e">
        <f>SUMIF(#REF!,ECON_PREV!BB13,#REF!)</f>
        <v>#REF!</v>
      </c>
      <c r="BE13" s="5" t="s">
        <v>23</v>
      </c>
      <c r="BF13" s="6" t="e">
        <f>SUMIF(#REF!,ECON_PREV!BE13,#REF!)</f>
        <v>#REF!</v>
      </c>
      <c r="BH13" s="5" t="s">
        <v>27</v>
      </c>
      <c r="BI13" s="6" t="e">
        <f>SUMIF(#REF!,ECON_PREV!BH13,#REF!)</f>
        <v>#REF!</v>
      </c>
      <c r="BK13" s="5" t="s">
        <v>60</v>
      </c>
      <c r="BL13" s="6" t="e">
        <f>SUMIF(#REF!,ECON_PREV!BK13,#REF!)</f>
        <v>#REF!</v>
      </c>
      <c r="BN13" s="5" t="s">
        <v>89</v>
      </c>
      <c r="BO13" s="6" t="e">
        <f>SUMIF(#REF!,ECON_PREV!BN13,#REF!)</f>
        <v>#REF!</v>
      </c>
    </row>
    <row r="14" spans="1:67" ht="15" thickBot="1" x14ac:dyDescent="0.35">
      <c r="E14" s="5" t="s">
        <v>28</v>
      </c>
      <c r="F14" s="14" t="e">
        <f>SUMIF(#REF!,ECON_PREV!E14,#REF!)</f>
        <v>#REF!</v>
      </c>
      <c r="H14" s="7"/>
      <c r="I14" s="8" t="e">
        <f>SUM(I5:I13)</f>
        <v>#REF!</v>
      </c>
      <c r="K14" s="5" t="s">
        <v>25</v>
      </c>
      <c r="L14" s="6" t="e">
        <f>SUMIF(#REF!,ECON_PREV!K14,#REF!)</f>
        <v>#REF!</v>
      </c>
      <c r="N14" s="5" t="s">
        <v>61</v>
      </c>
      <c r="O14" s="6" t="e">
        <f>SUMIF(#REF!,ECON_PREV!N14,#REF!)</f>
        <v>#REF!</v>
      </c>
      <c r="Q14" s="5" t="s">
        <v>90</v>
      </c>
      <c r="R14" s="6" t="e">
        <f>SUMIF(#REF!,ECON_PREV!Q14,#REF!)</f>
        <v>#REF!</v>
      </c>
      <c r="U14" s="5" t="s">
        <v>28</v>
      </c>
      <c r="V14" s="14" t="e">
        <f>SUMIF(#REF!,ECON_PREV!U14,#REF!)</f>
        <v>#REF!</v>
      </c>
      <c r="X14" s="7"/>
      <c r="Y14" s="8" t="e">
        <f>SUM(Y5:Y13)</f>
        <v>#REF!</v>
      </c>
      <c r="AA14" s="5" t="s">
        <v>25</v>
      </c>
      <c r="AB14" s="6" t="e">
        <f>SUMIF(#REF!,ECON_PREV!AA14,#REF!)</f>
        <v>#REF!</v>
      </c>
      <c r="AD14" s="5" t="s">
        <v>61</v>
      </c>
      <c r="AE14" s="6" t="e">
        <f>SUMIF(#REF!,ECON_PREV!AD14,#REF!)</f>
        <v>#REF!</v>
      </c>
      <c r="AG14" s="5" t="s">
        <v>90</v>
      </c>
      <c r="AH14" s="6" t="e">
        <f>SUMIF(#REF!,ECON_PREV!AG14,#REF!)</f>
        <v>#REF!</v>
      </c>
      <c r="AL14" s="5" t="s">
        <v>28</v>
      </c>
      <c r="AM14" s="14" t="e">
        <f>SUMIF(#REF!,ECON_PREV!AL14,#REF!)</f>
        <v>#REF!</v>
      </c>
      <c r="AO14" s="7"/>
      <c r="AP14" s="8" t="e">
        <f>SUM(AP5:AP13)</f>
        <v>#REF!</v>
      </c>
      <c r="AR14" s="5" t="s">
        <v>25</v>
      </c>
      <c r="AS14" s="6" t="e">
        <f>SUMIF(#REF!,ECON_PREV!AR14,#REF!)</f>
        <v>#REF!</v>
      </c>
      <c r="AU14" s="5" t="s">
        <v>61</v>
      </c>
      <c r="AV14" s="6" t="e">
        <f>SUMIF(#REF!,ECON_PREV!AU14,#REF!)</f>
        <v>#REF!</v>
      </c>
      <c r="AX14" s="5" t="s">
        <v>90</v>
      </c>
      <c r="AY14" s="6" t="e">
        <f>SUMIF(#REF!,ECON_PREV!AX14,#REF!)</f>
        <v>#REF!</v>
      </c>
      <c r="BB14" s="5" t="s">
        <v>28</v>
      </c>
      <c r="BC14" s="14" t="e">
        <f>SUMIF(#REF!,ECON_PREV!BB14,#REF!)</f>
        <v>#REF!</v>
      </c>
      <c r="BE14" s="7"/>
      <c r="BF14" s="8" t="e">
        <f>SUM(BF5:BF13)</f>
        <v>#REF!</v>
      </c>
      <c r="BH14" s="5" t="s">
        <v>25</v>
      </c>
      <c r="BI14" s="6" t="e">
        <f>SUMIF(#REF!,ECON_PREV!BH14,#REF!)</f>
        <v>#REF!</v>
      </c>
      <c r="BK14" s="5" t="s">
        <v>61</v>
      </c>
      <c r="BL14" s="6" t="e">
        <f>SUMIF(#REF!,ECON_PREV!BK14,#REF!)</f>
        <v>#REF!</v>
      </c>
      <c r="BN14" s="5" t="s">
        <v>90</v>
      </c>
      <c r="BO14" s="6" t="e">
        <f>SUMIF(#REF!,ECON_PREV!BN14,#REF!)</f>
        <v>#REF!</v>
      </c>
    </row>
    <row r="15" spans="1:67" ht="15" thickBot="1" x14ac:dyDescent="0.35">
      <c r="E15" s="5" t="s">
        <v>29</v>
      </c>
      <c r="F15" s="14" t="e">
        <f>SUMIF(#REF!,ECON_PREV!E15,#REF!)</f>
        <v>#REF!</v>
      </c>
      <c r="I15" s="21"/>
      <c r="K15" s="5" t="s">
        <v>24</v>
      </c>
      <c r="L15" s="6" t="e">
        <f>SUMIF(#REF!,ECON_PREV!K15,#REF!)</f>
        <v>#REF!</v>
      </c>
      <c r="N15" s="5" t="s">
        <v>62</v>
      </c>
      <c r="O15" s="6" t="e">
        <f>SUMIF(#REF!,ECON_PREV!N15,#REF!)</f>
        <v>#REF!</v>
      </c>
      <c r="Q15" s="5" t="s">
        <v>91</v>
      </c>
      <c r="R15" s="6" t="e">
        <f>SUMIF(#REF!,ECON_PREV!Q15,#REF!)</f>
        <v>#REF!</v>
      </c>
      <c r="U15" s="5" t="s">
        <v>29</v>
      </c>
      <c r="V15" s="14" t="e">
        <f>SUMIF(#REF!,ECON_PREV!U15,#REF!)</f>
        <v>#REF!</v>
      </c>
      <c r="Y15" s="21"/>
      <c r="AA15" s="5" t="s">
        <v>24</v>
      </c>
      <c r="AB15" s="6" t="e">
        <f>SUMIF(#REF!,ECON_PREV!AA15,#REF!)</f>
        <v>#REF!</v>
      </c>
      <c r="AD15" s="5" t="s">
        <v>62</v>
      </c>
      <c r="AE15" s="6" t="e">
        <f>SUMIF(#REF!,ECON_PREV!AD15,#REF!)</f>
        <v>#REF!</v>
      </c>
      <c r="AG15" s="5" t="s">
        <v>91</v>
      </c>
      <c r="AH15" s="6" t="e">
        <f>SUMIF(#REF!,ECON_PREV!AG15,#REF!)</f>
        <v>#REF!</v>
      </c>
      <c r="AL15" s="5" t="s">
        <v>29</v>
      </c>
      <c r="AM15" s="14" t="e">
        <f>SUMIF(#REF!,ECON_PREV!AL15,#REF!)</f>
        <v>#REF!</v>
      </c>
      <c r="AP15" s="21"/>
      <c r="AR15" s="5" t="s">
        <v>24</v>
      </c>
      <c r="AS15" s="6" t="e">
        <f>SUMIF(#REF!,ECON_PREV!AR15,#REF!)</f>
        <v>#REF!</v>
      </c>
      <c r="AU15" s="5" t="s">
        <v>62</v>
      </c>
      <c r="AV15" s="6" t="e">
        <f>SUMIF(#REF!,ECON_PREV!AU15,#REF!)</f>
        <v>#REF!</v>
      </c>
      <c r="AX15" s="5" t="s">
        <v>91</v>
      </c>
      <c r="AY15" s="6" t="e">
        <f>SUMIF(#REF!,ECON_PREV!AX15,#REF!)</f>
        <v>#REF!</v>
      </c>
      <c r="BB15" s="5" t="s">
        <v>29</v>
      </c>
      <c r="BC15" s="14" t="e">
        <f>SUMIF(#REF!,ECON_PREV!BB15,#REF!)</f>
        <v>#REF!</v>
      </c>
      <c r="BF15" s="21"/>
      <c r="BH15" s="5" t="s">
        <v>24</v>
      </c>
      <c r="BI15" s="6" t="e">
        <f>SUMIF(#REF!,ECON_PREV!BH15,#REF!)</f>
        <v>#REF!</v>
      </c>
      <c r="BK15" s="5" t="s">
        <v>62</v>
      </c>
      <c r="BL15" s="6" t="e">
        <f>SUMIF(#REF!,ECON_PREV!BK15,#REF!)</f>
        <v>#REF!</v>
      </c>
      <c r="BN15" s="5" t="s">
        <v>91</v>
      </c>
      <c r="BO15" s="6" t="e">
        <f>SUMIF(#REF!,ECON_PREV!BN15,#REF!)</f>
        <v>#REF!</v>
      </c>
    </row>
    <row r="16" spans="1:67" ht="15" thickBot="1" x14ac:dyDescent="0.35">
      <c r="E16" s="5" t="s">
        <v>176</v>
      </c>
      <c r="F16" s="14" t="e">
        <f>SUMIF(#REF!,ECON_PREV!E16,#REF!)</f>
        <v>#REF!</v>
      </c>
      <c r="K16" s="7"/>
      <c r="L16" s="8" t="e">
        <f>SUM(L5:L15)</f>
        <v>#REF!</v>
      </c>
      <c r="N16" s="5" t="s">
        <v>63</v>
      </c>
      <c r="O16" s="6" t="e">
        <f>SUMIF(#REF!,ECON_PREV!N16,#REF!)</f>
        <v>#REF!</v>
      </c>
      <c r="Q16" s="5" t="s">
        <v>92</v>
      </c>
      <c r="R16" s="6" t="e">
        <f>SUMIF(#REF!,ECON_PREV!Q16,#REF!)</f>
        <v>#REF!</v>
      </c>
      <c r="U16" s="5" t="s">
        <v>176</v>
      </c>
      <c r="V16" s="14" t="e">
        <f>SUMIF(#REF!,ECON_PREV!U16,#REF!)</f>
        <v>#REF!</v>
      </c>
      <c r="AA16" s="7"/>
      <c r="AB16" s="8" t="e">
        <f>SUM(AB5:AB15)</f>
        <v>#REF!</v>
      </c>
      <c r="AD16" s="5" t="s">
        <v>63</v>
      </c>
      <c r="AE16" s="6" t="e">
        <f>SUMIF(#REF!,ECON_PREV!AD16,#REF!)</f>
        <v>#REF!</v>
      </c>
      <c r="AG16" s="5" t="s">
        <v>92</v>
      </c>
      <c r="AH16" s="6" t="e">
        <f>SUMIF(#REF!,ECON_PREV!AG16,#REF!)</f>
        <v>#REF!</v>
      </c>
      <c r="AL16" s="5" t="s">
        <v>176</v>
      </c>
      <c r="AM16" s="14" t="e">
        <f>SUMIF(#REF!,ECON_PREV!AL16,#REF!)</f>
        <v>#REF!</v>
      </c>
      <c r="AR16" s="7"/>
      <c r="AS16" s="8" t="e">
        <f>SUM(AS5:AS15)</f>
        <v>#REF!</v>
      </c>
      <c r="AU16" s="5" t="s">
        <v>63</v>
      </c>
      <c r="AV16" s="6" t="e">
        <f>SUMIF(#REF!,ECON_PREV!AU16,#REF!)</f>
        <v>#REF!</v>
      </c>
      <c r="AX16" s="5" t="s">
        <v>92</v>
      </c>
      <c r="AY16" s="6" t="e">
        <f>SUMIF(#REF!,ECON_PREV!AX16,#REF!)</f>
        <v>#REF!</v>
      </c>
      <c r="BB16" s="5" t="s">
        <v>176</v>
      </c>
      <c r="BC16" s="14" t="e">
        <f>SUMIF(#REF!,ECON_PREV!BB16,#REF!)</f>
        <v>#REF!</v>
      </c>
      <c r="BH16" s="7"/>
      <c r="BI16" s="8" t="e">
        <f>SUM(BI5:BI15)</f>
        <v>#REF!</v>
      </c>
      <c r="BK16" s="5" t="s">
        <v>63</v>
      </c>
      <c r="BL16" s="6" t="e">
        <f>SUMIF(#REF!,ECON_PREV!BK16,#REF!)</f>
        <v>#REF!</v>
      </c>
      <c r="BN16" s="5" t="s">
        <v>92</v>
      </c>
      <c r="BO16" s="6" t="e">
        <f>SUMIF(#REF!,ECON_PREV!BN16,#REF!)</f>
        <v>#REF!</v>
      </c>
    </row>
    <row r="17" spans="5:67" ht="15" thickBot="1" x14ac:dyDescent="0.35">
      <c r="E17" s="5" t="s">
        <v>30</v>
      </c>
      <c r="F17" s="14" t="e">
        <f>SUMIF(#REF!,ECON_PREV!E17,#REF!)</f>
        <v>#REF!</v>
      </c>
      <c r="L17" s="21"/>
      <c r="N17" s="5" t="s">
        <v>64</v>
      </c>
      <c r="O17" s="6" t="e">
        <f>SUMIF(#REF!,ECON_PREV!N17,#REF!)</f>
        <v>#REF!</v>
      </c>
      <c r="Q17" s="5" t="s">
        <v>93</v>
      </c>
      <c r="R17" s="6" t="e">
        <f>SUMIF(#REF!,ECON_PREV!Q17,#REF!)</f>
        <v>#REF!</v>
      </c>
      <c r="U17" s="5" t="s">
        <v>30</v>
      </c>
      <c r="V17" s="14" t="e">
        <f>SUMIF(#REF!,ECON_PREV!U17,#REF!)</f>
        <v>#REF!</v>
      </c>
      <c r="AB17" s="21"/>
      <c r="AD17" s="5" t="s">
        <v>64</v>
      </c>
      <c r="AE17" s="6" t="e">
        <f>SUMIF(#REF!,ECON_PREV!AD17,#REF!)</f>
        <v>#REF!</v>
      </c>
      <c r="AG17" s="5" t="s">
        <v>93</v>
      </c>
      <c r="AH17" s="6" t="e">
        <f>SUMIF(#REF!,ECON_PREV!AG17,#REF!)</f>
        <v>#REF!</v>
      </c>
      <c r="AL17" s="5" t="s">
        <v>30</v>
      </c>
      <c r="AM17" s="14" t="e">
        <f>SUMIF(#REF!,ECON_PREV!AL17,#REF!)</f>
        <v>#REF!</v>
      </c>
      <c r="AS17" s="21"/>
      <c r="AU17" s="5" t="s">
        <v>64</v>
      </c>
      <c r="AV17" s="6" t="e">
        <f>SUMIF(#REF!,ECON_PREV!AU17,#REF!)</f>
        <v>#REF!</v>
      </c>
      <c r="AX17" s="5" t="s">
        <v>93</v>
      </c>
      <c r="AY17" s="6" t="e">
        <f>SUMIF(#REF!,ECON_PREV!AX17,#REF!)</f>
        <v>#REF!</v>
      </c>
      <c r="BB17" s="5" t="s">
        <v>30</v>
      </c>
      <c r="BC17" s="14" t="e">
        <f>SUMIF(#REF!,ECON_PREV!BB17,#REF!)</f>
        <v>#REF!</v>
      </c>
      <c r="BI17" s="21"/>
      <c r="BK17" s="5" t="s">
        <v>64</v>
      </c>
      <c r="BL17" s="6" t="e">
        <f>SUMIF(#REF!,ECON_PREV!BK17,#REF!)</f>
        <v>#REF!</v>
      </c>
      <c r="BN17" s="5" t="s">
        <v>93</v>
      </c>
      <c r="BO17" s="6" t="e">
        <f>SUMIF(#REF!,ECON_PREV!BN17,#REF!)</f>
        <v>#REF!</v>
      </c>
    </row>
    <row r="18" spans="5:67" ht="15" thickBot="1" x14ac:dyDescent="0.35">
      <c r="E18" s="5" t="s">
        <v>31</v>
      </c>
      <c r="F18" s="14" t="e">
        <f>SUMIF(#REF!,ECON_PREV!E18,#REF!)</f>
        <v>#REF!</v>
      </c>
      <c r="N18" s="5" t="s">
        <v>65</v>
      </c>
      <c r="O18" s="6" t="e">
        <f>SUMIF(#REF!,ECON_PREV!N18,#REF!)</f>
        <v>#REF!</v>
      </c>
      <c r="Q18" s="5" t="s">
        <v>94</v>
      </c>
      <c r="R18" s="6" t="e">
        <f>SUMIF(#REF!,ECON_PREV!Q18,#REF!)</f>
        <v>#REF!</v>
      </c>
      <c r="U18" s="5" t="s">
        <v>31</v>
      </c>
      <c r="V18" s="14" t="e">
        <f>SUMIF(#REF!,ECON_PREV!U18,#REF!)</f>
        <v>#REF!</v>
      </c>
      <c r="AD18" s="5" t="s">
        <v>65</v>
      </c>
      <c r="AE18" s="6" t="e">
        <f>SUMIF(#REF!,ECON_PREV!AD18,#REF!)</f>
        <v>#REF!</v>
      </c>
      <c r="AG18" s="5" t="s">
        <v>94</v>
      </c>
      <c r="AH18" s="6" t="e">
        <f>SUMIF(#REF!,ECON_PREV!AG18,#REF!)</f>
        <v>#REF!</v>
      </c>
      <c r="AL18" s="5" t="s">
        <v>31</v>
      </c>
      <c r="AM18" s="14" t="e">
        <f>SUMIF(#REF!,ECON_PREV!AL18,#REF!)</f>
        <v>#REF!</v>
      </c>
      <c r="AU18" s="5" t="s">
        <v>65</v>
      </c>
      <c r="AV18" s="6" t="e">
        <f>SUMIF(#REF!,ECON_PREV!AU18,#REF!)</f>
        <v>#REF!</v>
      </c>
      <c r="AX18" s="5" t="s">
        <v>94</v>
      </c>
      <c r="AY18" s="6" t="e">
        <f>SUMIF(#REF!,ECON_PREV!AX18,#REF!)</f>
        <v>#REF!</v>
      </c>
      <c r="BB18" s="5" t="s">
        <v>31</v>
      </c>
      <c r="BC18" s="14" t="e">
        <f>SUMIF(#REF!,ECON_PREV!BB18,#REF!)</f>
        <v>#REF!</v>
      </c>
      <c r="BK18" s="5" t="s">
        <v>65</v>
      </c>
      <c r="BL18" s="6" t="e">
        <f>SUMIF(#REF!,ECON_PREV!BK18,#REF!)</f>
        <v>#REF!</v>
      </c>
      <c r="BN18" s="5" t="s">
        <v>94</v>
      </c>
      <c r="BO18" s="6" t="e">
        <f>SUMIF(#REF!,ECON_PREV!BN18,#REF!)</f>
        <v>#REF!</v>
      </c>
    </row>
    <row r="19" spans="5:67" ht="15" thickBot="1" x14ac:dyDescent="0.35">
      <c r="E19" s="5" t="s">
        <v>32</v>
      </c>
      <c r="F19" s="14" t="e">
        <f>SUMIF(#REF!,ECON_PREV!E19,#REF!)</f>
        <v>#REF!</v>
      </c>
      <c r="N19" s="5" t="s">
        <v>66</v>
      </c>
      <c r="O19" s="6" t="e">
        <f>SUMIF(#REF!,ECON_PREV!N19,#REF!)</f>
        <v>#REF!</v>
      </c>
      <c r="Q19" s="5" t="s">
        <v>95</v>
      </c>
      <c r="R19" s="6" t="e">
        <f>SUMIF(#REF!,ECON_PREV!Q19,#REF!)</f>
        <v>#REF!</v>
      </c>
      <c r="U19" s="5" t="s">
        <v>32</v>
      </c>
      <c r="V19" s="14" t="e">
        <f>SUMIF(#REF!,ECON_PREV!U19,#REF!)</f>
        <v>#REF!</v>
      </c>
      <c r="AD19" s="5" t="s">
        <v>66</v>
      </c>
      <c r="AE19" s="6" t="e">
        <f>SUMIF(#REF!,ECON_PREV!AD19,#REF!)</f>
        <v>#REF!</v>
      </c>
      <c r="AG19" s="5" t="s">
        <v>95</v>
      </c>
      <c r="AH19" s="6" t="e">
        <f>SUMIF(#REF!,ECON_PREV!AG19,#REF!)</f>
        <v>#REF!</v>
      </c>
      <c r="AL19" s="5" t="s">
        <v>32</v>
      </c>
      <c r="AM19" s="14" t="e">
        <f>SUMIF(#REF!,ECON_PREV!AL19,#REF!)</f>
        <v>#REF!</v>
      </c>
      <c r="AU19" s="5" t="s">
        <v>66</v>
      </c>
      <c r="AV19" s="6" t="e">
        <f>SUMIF(#REF!,ECON_PREV!AU19,#REF!)</f>
        <v>#REF!</v>
      </c>
      <c r="AX19" s="5" t="s">
        <v>95</v>
      </c>
      <c r="AY19" s="6" t="e">
        <f>SUMIF(#REF!,ECON_PREV!AX19,#REF!)</f>
        <v>#REF!</v>
      </c>
      <c r="BB19" s="5" t="s">
        <v>32</v>
      </c>
      <c r="BC19" s="14" t="e">
        <f>SUMIF(#REF!,ECON_PREV!BB19,#REF!)</f>
        <v>#REF!</v>
      </c>
      <c r="BK19" s="5" t="s">
        <v>66</v>
      </c>
      <c r="BL19" s="6" t="e">
        <f>SUMIF(#REF!,ECON_PREV!BK19,#REF!)</f>
        <v>#REF!</v>
      </c>
      <c r="BN19" s="5" t="s">
        <v>95</v>
      </c>
      <c r="BO19" s="6" t="e">
        <f>SUMIF(#REF!,ECON_PREV!BN19,#REF!)</f>
        <v>#REF!</v>
      </c>
    </row>
    <row r="20" spans="5:67" ht="15" thickBot="1" x14ac:dyDescent="0.35">
      <c r="E20" s="5" t="s">
        <v>33</v>
      </c>
      <c r="F20" s="14" t="e">
        <f>SUMIF(#REF!,ECON_PREV!E20,#REF!)</f>
        <v>#REF!</v>
      </c>
      <c r="N20" s="5" t="s">
        <v>67</v>
      </c>
      <c r="O20" s="6" t="e">
        <f>SUMIF(#REF!,ECON_PREV!N20,#REF!)</f>
        <v>#REF!</v>
      </c>
      <c r="Q20" s="5" t="s">
        <v>96</v>
      </c>
      <c r="R20" s="6" t="e">
        <f>SUMIF(#REF!,ECON_PREV!Q20,#REF!)</f>
        <v>#REF!</v>
      </c>
      <c r="U20" s="5" t="s">
        <v>33</v>
      </c>
      <c r="V20" s="14" t="e">
        <f>SUMIF(#REF!,ECON_PREV!U20,#REF!)</f>
        <v>#REF!</v>
      </c>
      <c r="AD20" s="5" t="s">
        <v>67</v>
      </c>
      <c r="AE20" s="6" t="e">
        <f>SUMIF(#REF!,ECON_PREV!AD20,#REF!)</f>
        <v>#REF!</v>
      </c>
      <c r="AG20" s="5" t="s">
        <v>96</v>
      </c>
      <c r="AH20" s="6" t="e">
        <f>SUMIF(#REF!,ECON_PREV!AG20,#REF!)</f>
        <v>#REF!</v>
      </c>
      <c r="AL20" s="5" t="s">
        <v>33</v>
      </c>
      <c r="AM20" s="14" t="e">
        <f>SUMIF(#REF!,ECON_PREV!AL20,#REF!)</f>
        <v>#REF!</v>
      </c>
      <c r="AU20" s="5" t="s">
        <v>67</v>
      </c>
      <c r="AV20" s="6" t="e">
        <f>SUMIF(#REF!,ECON_PREV!AU20,#REF!)</f>
        <v>#REF!</v>
      </c>
      <c r="AX20" s="5" t="s">
        <v>96</v>
      </c>
      <c r="AY20" s="6" t="e">
        <f>SUMIF(#REF!,ECON_PREV!AX20,#REF!)</f>
        <v>#REF!</v>
      </c>
      <c r="BB20" s="5" t="s">
        <v>33</v>
      </c>
      <c r="BC20" s="14" t="e">
        <f>SUMIF(#REF!,ECON_PREV!BB20,#REF!)</f>
        <v>#REF!</v>
      </c>
      <c r="BK20" s="5" t="s">
        <v>67</v>
      </c>
      <c r="BL20" s="6" t="e">
        <f>SUMIF(#REF!,ECON_PREV!BK20,#REF!)</f>
        <v>#REF!</v>
      </c>
      <c r="BN20" s="5" t="s">
        <v>96</v>
      </c>
      <c r="BO20" s="6" t="e">
        <f>SUMIF(#REF!,ECON_PREV!BN20,#REF!)</f>
        <v>#REF!</v>
      </c>
    </row>
    <row r="21" spans="5:67" ht="15" thickBot="1" x14ac:dyDescent="0.35">
      <c r="E21" s="5" t="s">
        <v>34</v>
      </c>
      <c r="F21" s="14" t="e">
        <f>SUMIF(#REF!,ECON_PREV!E21,#REF!)</f>
        <v>#REF!</v>
      </c>
      <c r="N21" s="5" t="s">
        <v>68</v>
      </c>
      <c r="O21" s="6" t="e">
        <f>SUMIF(#REF!,ECON_PREV!N21,#REF!)</f>
        <v>#REF!</v>
      </c>
      <c r="Q21" s="5" t="s">
        <v>97</v>
      </c>
      <c r="R21" s="6" t="e">
        <f>SUMIF(#REF!,ECON_PREV!Q21,#REF!)</f>
        <v>#REF!</v>
      </c>
      <c r="U21" s="5" t="s">
        <v>34</v>
      </c>
      <c r="V21" s="14" t="e">
        <f>SUMIF(#REF!,ECON_PREV!U21,#REF!)</f>
        <v>#REF!</v>
      </c>
      <c r="AD21" s="5" t="s">
        <v>68</v>
      </c>
      <c r="AE21" s="6" t="e">
        <f>SUMIF(#REF!,ECON_PREV!AD21,#REF!)</f>
        <v>#REF!</v>
      </c>
      <c r="AG21" s="5" t="s">
        <v>97</v>
      </c>
      <c r="AH21" s="6" t="e">
        <f>SUMIF(#REF!,ECON_PREV!AG21,#REF!)</f>
        <v>#REF!</v>
      </c>
      <c r="AL21" s="5" t="s">
        <v>34</v>
      </c>
      <c r="AM21" s="14" t="e">
        <f>SUMIF(#REF!,ECON_PREV!AL21,#REF!)</f>
        <v>#REF!</v>
      </c>
      <c r="AU21" s="5" t="s">
        <v>68</v>
      </c>
      <c r="AV21" s="6" t="e">
        <f>SUMIF(#REF!,ECON_PREV!AU21,#REF!)</f>
        <v>#REF!</v>
      </c>
      <c r="AX21" s="5" t="s">
        <v>97</v>
      </c>
      <c r="AY21" s="6" t="e">
        <f>SUMIF(#REF!,ECON_PREV!AX21,#REF!)</f>
        <v>#REF!</v>
      </c>
      <c r="BB21" s="5" t="s">
        <v>34</v>
      </c>
      <c r="BC21" s="14" t="e">
        <f>SUMIF(#REF!,ECON_PREV!BB21,#REF!)</f>
        <v>#REF!</v>
      </c>
      <c r="BK21" s="5" t="s">
        <v>68</v>
      </c>
      <c r="BL21" s="6" t="e">
        <f>SUMIF(#REF!,ECON_PREV!BK21,#REF!)</f>
        <v>#REF!</v>
      </c>
      <c r="BN21" s="5" t="s">
        <v>97</v>
      </c>
      <c r="BO21" s="6" t="e">
        <f>SUMIF(#REF!,ECON_PREV!BN21,#REF!)</f>
        <v>#REF!</v>
      </c>
    </row>
    <row r="22" spans="5:67" ht="15" thickBot="1" x14ac:dyDescent="0.35">
      <c r="E22" s="5" t="s">
        <v>35</v>
      </c>
      <c r="F22" s="14" t="e">
        <f>SUMIF(#REF!,ECON_PREV!E22,#REF!)</f>
        <v>#REF!</v>
      </c>
      <c r="N22" s="5" t="s">
        <v>69</v>
      </c>
      <c r="O22" s="6" t="e">
        <f>SUMIF(#REF!,ECON_PREV!N22,#REF!)</f>
        <v>#REF!</v>
      </c>
      <c r="Q22" s="5" t="s">
        <v>98</v>
      </c>
      <c r="R22" s="6" t="e">
        <f>SUMIF(#REF!,ECON_PREV!Q22,#REF!)</f>
        <v>#REF!</v>
      </c>
      <c r="U22" s="5" t="s">
        <v>35</v>
      </c>
      <c r="V22" s="14" t="e">
        <f>SUMIF(#REF!,ECON_PREV!U22,#REF!)</f>
        <v>#REF!</v>
      </c>
      <c r="AD22" s="5" t="s">
        <v>69</v>
      </c>
      <c r="AE22" s="6" t="e">
        <f>SUMIF(#REF!,ECON_PREV!AD22,#REF!)</f>
        <v>#REF!</v>
      </c>
      <c r="AG22" s="5" t="s">
        <v>98</v>
      </c>
      <c r="AH22" s="6" t="e">
        <f>SUMIF(#REF!,ECON_PREV!AG22,#REF!)</f>
        <v>#REF!</v>
      </c>
      <c r="AL22" s="5" t="s">
        <v>35</v>
      </c>
      <c r="AM22" s="14" t="e">
        <f>SUMIF(#REF!,ECON_PREV!AL22,#REF!)</f>
        <v>#REF!</v>
      </c>
      <c r="AU22" s="5" t="s">
        <v>69</v>
      </c>
      <c r="AV22" s="6" t="e">
        <f>SUMIF(#REF!,ECON_PREV!AU22,#REF!)</f>
        <v>#REF!</v>
      </c>
      <c r="AX22" s="5" t="s">
        <v>98</v>
      </c>
      <c r="AY22" s="6" t="e">
        <f>SUMIF(#REF!,ECON_PREV!AX22,#REF!)</f>
        <v>#REF!</v>
      </c>
      <c r="BB22" s="5" t="s">
        <v>35</v>
      </c>
      <c r="BC22" s="14" t="e">
        <f>SUMIF(#REF!,ECON_PREV!BB22,#REF!)</f>
        <v>#REF!</v>
      </c>
      <c r="BK22" s="5" t="s">
        <v>69</v>
      </c>
      <c r="BL22" s="6" t="e">
        <f>SUMIF(#REF!,ECON_PREV!BK22,#REF!)</f>
        <v>#REF!</v>
      </c>
      <c r="BN22" s="5" t="s">
        <v>98</v>
      </c>
      <c r="BO22" s="6" t="e">
        <f>SUMIF(#REF!,ECON_PREV!BN22,#REF!)</f>
        <v>#REF!</v>
      </c>
    </row>
    <row r="23" spans="5:67" ht="15" thickBot="1" x14ac:dyDescent="0.35">
      <c r="E23" s="5" t="s">
        <v>36</v>
      </c>
      <c r="F23" s="14" t="e">
        <f>SUMIF(#REF!,ECON_PREV!E23,#REF!)</f>
        <v>#REF!</v>
      </c>
      <c r="N23" s="5" t="s">
        <v>70</v>
      </c>
      <c r="O23" s="6" t="e">
        <f>SUMIF(#REF!,ECON_PREV!N23,#REF!)</f>
        <v>#REF!</v>
      </c>
      <c r="Q23" s="5" t="s">
        <v>99</v>
      </c>
      <c r="R23" s="6" t="e">
        <f>SUMIF(#REF!,ECON_PREV!Q23,#REF!)</f>
        <v>#REF!</v>
      </c>
      <c r="U23" s="5" t="s">
        <v>36</v>
      </c>
      <c r="V23" s="14" t="e">
        <f>SUMIF(#REF!,ECON_PREV!U23,#REF!)</f>
        <v>#REF!</v>
      </c>
      <c r="AD23" s="5" t="s">
        <v>70</v>
      </c>
      <c r="AE23" s="6" t="e">
        <f>SUMIF(#REF!,ECON_PREV!AD23,#REF!)</f>
        <v>#REF!</v>
      </c>
      <c r="AG23" s="5" t="s">
        <v>99</v>
      </c>
      <c r="AH23" s="6" t="e">
        <f>SUMIF(#REF!,ECON_PREV!AG23,#REF!)</f>
        <v>#REF!</v>
      </c>
      <c r="AL23" s="5" t="s">
        <v>36</v>
      </c>
      <c r="AM23" s="14" t="e">
        <f>SUMIF(#REF!,ECON_PREV!AL23,#REF!)</f>
        <v>#REF!</v>
      </c>
      <c r="AU23" s="5" t="s">
        <v>70</v>
      </c>
      <c r="AV23" s="6" t="e">
        <f>SUMIF(#REF!,ECON_PREV!AU23,#REF!)</f>
        <v>#REF!</v>
      </c>
      <c r="AX23" s="5" t="s">
        <v>99</v>
      </c>
      <c r="AY23" s="6" t="e">
        <f>SUMIF(#REF!,ECON_PREV!AX23,#REF!)</f>
        <v>#REF!</v>
      </c>
      <c r="BB23" s="5" t="s">
        <v>36</v>
      </c>
      <c r="BC23" s="14" t="e">
        <f>SUMIF(#REF!,ECON_PREV!BB23,#REF!)</f>
        <v>#REF!</v>
      </c>
      <c r="BK23" s="5" t="s">
        <v>70</v>
      </c>
      <c r="BL23" s="6" t="e">
        <f>SUMIF(#REF!,ECON_PREV!BK23,#REF!)</f>
        <v>#REF!</v>
      </c>
      <c r="BN23" s="5" t="s">
        <v>99</v>
      </c>
      <c r="BO23" s="6" t="e">
        <f>SUMIF(#REF!,ECON_PREV!BN23,#REF!)</f>
        <v>#REF!</v>
      </c>
    </row>
    <row r="24" spans="5:67" ht="15" thickBot="1" x14ac:dyDescent="0.35">
      <c r="E24" s="5" t="s">
        <v>37</v>
      </c>
      <c r="F24" s="14" t="e">
        <f>SUMIF(#REF!,ECON_PREV!E24,#REF!)</f>
        <v>#REF!</v>
      </c>
      <c r="N24" s="5" t="s">
        <v>71</v>
      </c>
      <c r="O24" s="6" t="e">
        <f>SUMIF(#REF!,ECON_PREV!N24,#REF!)</f>
        <v>#REF!</v>
      </c>
      <c r="Q24" s="5" t="s">
        <v>100</v>
      </c>
      <c r="R24" s="6" t="e">
        <f>SUMIF(#REF!,ECON_PREV!Q24,#REF!)</f>
        <v>#REF!</v>
      </c>
      <c r="U24" s="5" t="s">
        <v>37</v>
      </c>
      <c r="V24" s="14" t="e">
        <f>SUMIF(#REF!,ECON_PREV!U24,#REF!)</f>
        <v>#REF!</v>
      </c>
      <c r="AD24" s="5" t="s">
        <v>71</v>
      </c>
      <c r="AE24" s="6" t="e">
        <f>SUMIF(#REF!,ECON_PREV!AD24,#REF!)</f>
        <v>#REF!</v>
      </c>
      <c r="AG24" s="5" t="s">
        <v>100</v>
      </c>
      <c r="AH24" s="6" t="e">
        <f>SUMIF(#REF!,ECON_PREV!AG24,#REF!)</f>
        <v>#REF!</v>
      </c>
      <c r="AL24" s="5" t="s">
        <v>37</v>
      </c>
      <c r="AM24" s="14" t="e">
        <f>SUMIF(#REF!,ECON_PREV!AL24,#REF!)</f>
        <v>#REF!</v>
      </c>
      <c r="AU24" s="5" t="s">
        <v>71</v>
      </c>
      <c r="AV24" s="6" t="e">
        <f>SUMIF(#REF!,ECON_PREV!AU24,#REF!)</f>
        <v>#REF!</v>
      </c>
      <c r="AX24" s="5" t="s">
        <v>100</v>
      </c>
      <c r="AY24" s="6" t="e">
        <f>SUMIF(#REF!,ECON_PREV!AX24,#REF!)</f>
        <v>#REF!</v>
      </c>
      <c r="BB24" s="5" t="s">
        <v>37</v>
      </c>
      <c r="BC24" s="14" t="e">
        <f>SUMIF(#REF!,ECON_PREV!BB24,#REF!)</f>
        <v>#REF!</v>
      </c>
      <c r="BK24" s="5" t="s">
        <v>71</v>
      </c>
      <c r="BL24" s="6" t="e">
        <f>SUMIF(#REF!,ECON_PREV!BK24,#REF!)</f>
        <v>#REF!</v>
      </c>
      <c r="BN24" s="5" t="s">
        <v>100</v>
      </c>
      <c r="BO24" s="6" t="e">
        <f>SUMIF(#REF!,ECON_PREV!BN24,#REF!)</f>
        <v>#REF!</v>
      </c>
    </row>
    <row r="25" spans="5:67" ht="15" thickBot="1" x14ac:dyDescent="0.35">
      <c r="E25" s="5" t="s">
        <v>38</v>
      </c>
      <c r="F25" s="14" t="e">
        <f>SUMIF(#REF!,ECON_PREV!E25,#REF!)</f>
        <v>#REF!</v>
      </c>
      <c r="N25" s="5" t="s">
        <v>72</v>
      </c>
      <c r="O25" s="6" t="e">
        <f>SUMIF(#REF!,ECON_PREV!N25,#REF!)</f>
        <v>#REF!</v>
      </c>
      <c r="Q25" s="5" t="s">
        <v>101</v>
      </c>
      <c r="R25" s="6" t="e">
        <f>SUMIF(#REF!,ECON_PREV!Q25,#REF!)</f>
        <v>#REF!</v>
      </c>
      <c r="U25" s="5" t="s">
        <v>38</v>
      </c>
      <c r="V25" s="14" t="e">
        <f>SUMIF(#REF!,ECON_PREV!U25,#REF!)</f>
        <v>#REF!</v>
      </c>
      <c r="AD25" s="5" t="s">
        <v>72</v>
      </c>
      <c r="AE25" s="6" t="e">
        <f>SUMIF(#REF!,ECON_PREV!AD25,#REF!)</f>
        <v>#REF!</v>
      </c>
      <c r="AG25" s="5" t="s">
        <v>101</v>
      </c>
      <c r="AH25" s="6" t="e">
        <f>SUMIF(#REF!,ECON_PREV!AG25,#REF!)</f>
        <v>#REF!</v>
      </c>
      <c r="AL25" s="5" t="s">
        <v>38</v>
      </c>
      <c r="AM25" s="14" t="e">
        <f>SUMIF(#REF!,ECON_PREV!AL25,#REF!)</f>
        <v>#REF!</v>
      </c>
      <c r="AU25" s="5" t="s">
        <v>72</v>
      </c>
      <c r="AV25" s="6" t="e">
        <f>SUMIF(#REF!,ECON_PREV!AU25,#REF!)</f>
        <v>#REF!</v>
      </c>
      <c r="AX25" s="5" t="s">
        <v>101</v>
      </c>
      <c r="AY25" s="6" t="e">
        <f>SUMIF(#REF!,ECON_PREV!AX25,#REF!)</f>
        <v>#REF!</v>
      </c>
      <c r="BB25" s="5" t="s">
        <v>38</v>
      </c>
      <c r="BC25" s="14" t="e">
        <f>SUMIF(#REF!,ECON_PREV!BB25,#REF!)</f>
        <v>#REF!</v>
      </c>
      <c r="BK25" s="5" t="s">
        <v>72</v>
      </c>
      <c r="BL25" s="6" t="e">
        <f>SUMIF(#REF!,ECON_PREV!BK25,#REF!)</f>
        <v>#REF!</v>
      </c>
      <c r="BN25" s="5" t="s">
        <v>101</v>
      </c>
      <c r="BO25" s="6" t="e">
        <f>SUMIF(#REF!,ECON_PREV!BN25,#REF!)</f>
        <v>#REF!</v>
      </c>
    </row>
    <row r="26" spans="5:67" ht="15" thickBot="1" x14ac:dyDescent="0.35">
      <c r="E26" s="5" t="s">
        <v>39</v>
      </c>
      <c r="F26" s="14" t="e">
        <f>SUMIF(#REF!,ECON_PREV!E26,#REF!)</f>
        <v>#REF!</v>
      </c>
      <c r="N26" s="5" t="s">
        <v>73</v>
      </c>
      <c r="O26" s="6" t="e">
        <f>SUMIF(#REF!,ECON_PREV!N26,#REF!)</f>
        <v>#REF!</v>
      </c>
      <c r="Q26" s="5" t="s">
        <v>102</v>
      </c>
      <c r="R26" s="6" t="e">
        <f>SUMIF(#REF!,ECON_PREV!Q26,#REF!)</f>
        <v>#REF!</v>
      </c>
      <c r="U26" s="5" t="s">
        <v>39</v>
      </c>
      <c r="V26" s="14" t="e">
        <f>SUMIF(#REF!,ECON_PREV!U26,#REF!)</f>
        <v>#REF!</v>
      </c>
      <c r="AD26" s="5" t="s">
        <v>73</v>
      </c>
      <c r="AE26" s="6" t="e">
        <f>SUMIF(#REF!,ECON_PREV!AD26,#REF!)</f>
        <v>#REF!</v>
      </c>
      <c r="AG26" s="5" t="s">
        <v>102</v>
      </c>
      <c r="AH26" s="6" t="e">
        <f>SUMIF(#REF!,ECON_PREV!AG26,#REF!)</f>
        <v>#REF!</v>
      </c>
      <c r="AL26" s="5" t="s">
        <v>39</v>
      </c>
      <c r="AM26" s="14" t="e">
        <f>SUMIF(#REF!,ECON_PREV!AL26,#REF!)</f>
        <v>#REF!</v>
      </c>
      <c r="AU26" s="5" t="s">
        <v>73</v>
      </c>
      <c r="AV26" s="6" t="e">
        <f>SUMIF(#REF!,ECON_PREV!AU26,#REF!)</f>
        <v>#REF!</v>
      </c>
      <c r="AX26" s="5" t="s">
        <v>102</v>
      </c>
      <c r="AY26" s="6" t="e">
        <f>SUMIF(#REF!,ECON_PREV!AX26,#REF!)</f>
        <v>#REF!</v>
      </c>
      <c r="BB26" s="5" t="s">
        <v>39</v>
      </c>
      <c r="BC26" s="14" t="e">
        <f>SUMIF(#REF!,ECON_PREV!BB26,#REF!)</f>
        <v>#REF!</v>
      </c>
      <c r="BK26" s="5" t="s">
        <v>73</v>
      </c>
      <c r="BL26" s="6" t="e">
        <f>SUMIF(#REF!,ECON_PREV!BK26,#REF!)</f>
        <v>#REF!</v>
      </c>
      <c r="BN26" s="5" t="s">
        <v>102</v>
      </c>
      <c r="BO26" s="6" t="e">
        <f>SUMIF(#REF!,ECON_PREV!BN26,#REF!)</f>
        <v>#REF!</v>
      </c>
    </row>
    <row r="27" spans="5:67" ht="15" thickBot="1" x14ac:dyDescent="0.35">
      <c r="E27" s="5" t="s">
        <v>40</v>
      </c>
      <c r="F27" s="14" t="e">
        <f>SUMIF(#REF!,ECON_PREV!E27,#REF!)</f>
        <v>#REF!</v>
      </c>
      <c r="N27" s="5" t="s">
        <v>74</v>
      </c>
      <c r="O27" s="6" t="e">
        <f>SUMIF(#REF!,ECON_PREV!N27,#REF!)</f>
        <v>#REF!</v>
      </c>
      <c r="Q27" s="5" t="s">
        <v>103</v>
      </c>
      <c r="R27" s="6" t="e">
        <f>SUMIF(#REF!,ECON_PREV!Q27,#REF!)</f>
        <v>#REF!</v>
      </c>
      <c r="U27" s="5" t="s">
        <v>40</v>
      </c>
      <c r="V27" s="14" t="e">
        <f>SUMIF(#REF!,ECON_PREV!U27,#REF!)</f>
        <v>#REF!</v>
      </c>
      <c r="AD27" s="5" t="s">
        <v>74</v>
      </c>
      <c r="AE27" s="6" t="e">
        <f>SUMIF(#REF!,ECON_PREV!AD27,#REF!)</f>
        <v>#REF!</v>
      </c>
      <c r="AG27" s="5" t="s">
        <v>103</v>
      </c>
      <c r="AH27" s="6" t="e">
        <f>SUMIF(#REF!,ECON_PREV!AG27,#REF!)</f>
        <v>#REF!</v>
      </c>
      <c r="AL27" s="5" t="s">
        <v>40</v>
      </c>
      <c r="AM27" s="14" t="e">
        <f>SUMIF(#REF!,ECON_PREV!AL27,#REF!)</f>
        <v>#REF!</v>
      </c>
      <c r="AU27" s="5" t="s">
        <v>74</v>
      </c>
      <c r="AV27" s="6" t="e">
        <f>SUMIF(#REF!,ECON_PREV!AU27,#REF!)</f>
        <v>#REF!</v>
      </c>
      <c r="AX27" s="5" t="s">
        <v>103</v>
      </c>
      <c r="AY27" s="6" t="e">
        <f>SUMIF(#REF!,ECON_PREV!AX27,#REF!)</f>
        <v>#REF!</v>
      </c>
      <c r="BB27" s="5" t="s">
        <v>40</v>
      </c>
      <c r="BC27" s="14" t="e">
        <f>SUMIF(#REF!,ECON_PREV!BB27,#REF!)</f>
        <v>#REF!</v>
      </c>
      <c r="BK27" s="5" t="s">
        <v>74</v>
      </c>
      <c r="BL27" s="6" t="e">
        <f>SUMIF(#REF!,ECON_PREV!BK27,#REF!)</f>
        <v>#REF!</v>
      </c>
      <c r="BN27" s="5" t="s">
        <v>103</v>
      </c>
      <c r="BO27" s="6" t="e">
        <f>SUMIF(#REF!,ECON_PREV!BN27,#REF!)</f>
        <v>#REF!</v>
      </c>
    </row>
    <row r="28" spans="5:67" ht="15" thickBot="1" x14ac:dyDescent="0.35">
      <c r="E28" s="5" t="s">
        <v>41</v>
      </c>
      <c r="F28" s="14" t="e">
        <f>SUMIF(#REF!,ECON_PREV!E28,#REF!)</f>
        <v>#REF!</v>
      </c>
      <c r="N28" s="5" t="s">
        <v>75</v>
      </c>
      <c r="O28" s="6" t="e">
        <f>SUMIF(#REF!,ECON_PREV!N28,#REF!)</f>
        <v>#REF!</v>
      </c>
      <c r="Q28" s="5" t="s">
        <v>104</v>
      </c>
      <c r="R28" s="6" t="e">
        <f>SUMIF(#REF!,ECON_PREV!Q28,#REF!)</f>
        <v>#REF!</v>
      </c>
      <c r="U28" s="5" t="s">
        <v>41</v>
      </c>
      <c r="V28" s="14" t="e">
        <f>SUMIF(#REF!,ECON_PREV!U28,#REF!)</f>
        <v>#REF!</v>
      </c>
      <c r="AD28" s="5" t="s">
        <v>75</v>
      </c>
      <c r="AE28" s="6" t="e">
        <f>SUMIF(#REF!,ECON_PREV!AD28,#REF!)</f>
        <v>#REF!</v>
      </c>
      <c r="AG28" s="5" t="s">
        <v>104</v>
      </c>
      <c r="AH28" s="6" t="e">
        <f>SUMIF(#REF!,ECON_PREV!AG28,#REF!)</f>
        <v>#REF!</v>
      </c>
      <c r="AL28" s="5" t="s">
        <v>41</v>
      </c>
      <c r="AM28" s="14" t="e">
        <f>SUMIF(#REF!,ECON_PREV!AL28,#REF!)</f>
        <v>#REF!</v>
      </c>
      <c r="AU28" s="5" t="s">
        <v>75</v>
      </c>
      <c r="AV28" s="6" t="e">
        <f>SUMIF(#REF!,ECON_PREV!AU28,#REF!)</f>
        <v>#REF!</v>
      </c>
      <c r="AX28" s="5" t="s">
        <v>104</v>
      </c>
      <c r="AY28" s="6" t="e">
        <f>SUMIF(#REF!,ECON_PREV!AX28,#REF!)</f>
        <v>#REF!</v>
      </c>
      <c r="BB28" s="5" t="s">
        <v>41</v>
      </c>
      <c r="BC28" s="14" t="e">
        <f>SUMIF(#REF!,ECON_PREV!BB28,#REF!)</f>
        <v>#REF!</v>
      </c>
      <c r="BK28" s="5" t="s">
        <v>75</v>
      </c>
      <c r="BL28" s="6" t="e">
        <f>SUMIF(#REF!,ECON_PREV!BK28,#REF!)</f>
        <v>#REF!</v>
      </c>
      <c r="BN28" s="5" t="s">
        <v>104</v>
      </c>
      <c r="BO28" s="6" t="e">
        <f>SUMIF(#REF!,ECON_PREV!BN28,#REF!)</f>
        <v>#REF!</v>
      </c>
    </row>
    <row r="29" spans="5:67" x14ac:dyDescent="0.3">
      <c r="E29" s="5" t="s">
        <v>42</v>
      </c>
      <c r="F29" s="14" t="e">
        <f>SUMIF(#REF!,ECON_PREV!E29,#REF!)</f>
        <v>#REF!</v>
      </c>
      <c r="N29" s="5" t="s">
        <v>76</v>
      </c>
      <c r="O29" s="6" t="e">
        <f>SUMIF(#REF!,ECON_PREV!N29,#REF!)</f>
        <v>#REF!</v>
      </c>
      <c r="Q29" s="5" t="s">
        <v>105</v>
      </c>
      <c r="R29" s="6" t="e">
        <f>SUMIF(#REF!,ECON_PREV!Q29,#REF!)</f>
        <v>#REF!</v>
      </c>
      <c r="U29" s="5" t="s">
        <v>42</v>
      </c>
      <c r="V29" s="14" t="e">
        <f>SUMIF(#REF!,ECON_PREV!U29,#REF!)</f>
        <v>#REF!</v>
      </c>
      <c r="AD29" s="5" t="s">
        <v>76</v>
      </c>
      <c r="AE29" s="6" t="e">
        <f>SUMIF(#REF!,ECON_PREV!AD29,#REF!)</f>
        <v>#REF!</v>
      </c>
      <c r="AG29" s="5" t="s">
        <v>105</v>
      </c>
      <c r="AH29" s="6" t="e">
        <f>SUMIF(#REF!,ECON_PREV!AG29,#REF!)</f>
        <v>#REF!</v>
      </c>
      <c r="AL29" s="5" t="s">
        <v>42</v>
      </c>
      <c r="AM29" s="14" t="e">
        <f>SUMIF(#REF!,ECON_PREV!AL29,#REF!)</f>
        <v>#REF!</v>
      </c>
      <c r="AU29" s="5" t="s">
        <v>76</v>
      </c>
      <c r="AV29" s="6" t="e">
        <f>SUMIF(#REF!,ECON_PREV!AU29,#REF!)</f>
        <v>#REF!</v>
      </c>
      <c r="AX29" s="5" t="s">
        <v>105</v>
      </c>
      <c r="AY29" s="6" t="e">
        <f>SUMIF(#REF!,ECON_PREV!AX29,#REF!)</f>
        <v>#REF!</v>
      </c>
      <c r="BB29" s="5" t="s">
        <v>42</v>
      </c>
      <c r="BC29" s="14" t="e">
        <f>SUMIF(#REF!,ECON_PREV!BB29,#REF!)</f>
        <v>#REF!</v>
      </c>
      <c r="BK29" s="5" t="s">
        <v>76</v>
      </c>
      <c r="BL29" s="6" t="e">
        <f>SUMIF(#REF!,ECON_PREV!BK29,#REF!)</f>
        <v>#REF!</v>
      </c>
      <c r="BN29" s="5" t="s">
        <v>105</v>
      </c>
      <c r="BO29" s="6" t="e">
        <f>SUMIF(#REF!,ECON_PREV!BN29,#REF!)</f>
        <v>#REF!</v>
      </c>
    </row>
    <row r="30" spans="5:67" ht="15" thickBot="1" x14ac:dyDescent="0.35">
      <c r="E30" s="7"/>
      <c r="F30" s="8" t="e">
        <f>SUM(F5:F29)</f>
        <v>#REF!</v>
      </c>
      <c r="N30" s="5" t="s">
        <v>77</v>
      </c>
      <c r="O30" s="6" t="e">
        <f>SUMIF(#REF!,ECON_PREV!N30,#REF!)</f>
        <v>#REF!</v>
      </c>
      <c r="Q30" s="5" t="s">
        <v>106</v>
      </c>
      <c r="R30" s="6" t="e">
        <f>SUMIF(#REF!,ECON_PREV!Q30,#REF!)</f>
        <v>#REF!</v>
      </c>
      <c r="U30" s="7"/>
      <c r="V30" s="8" t="e">
        <f>SUM(V5:V29)</f>
        <v>#REF!</v>
      </c>
      <c r="AD30" s="5" t="s">
        <v>77</v>
      </c>
      <c r="AE30" s="6" t="e">
        <f>SUMIF(#REF!,ECON_PREV!AD30,#REF!)</f>
        <v>#REF!</v>
      </c>
      <c r="AG30" s="5" t="s">
        <v>106</v>
      </c>
      <c r="AH30" s="6" t="e">
        <f>SUMIF(#REF!,ECON_PREV!AG30,#REF!)</f>
        <v>#REF!</v>
      </c>
      <c r="AL30" s="7"/>
      <c r="AM30" s="8" t="e">
        <f>SUM(AM5:AM29)</f>
        <v>#REF!</v>
      </c>
      <c r="AU30" s="5" t="s">
        <v>77</v>
      </c>
      <c r="AV30" s="6" t="e">
        <f>SUMIF(#REF!,ECON_PREV!AU30,#REF!)</f>
        <v>#REF!</v>
      </c>
      <c r="AX30" s="5" t="s">
        <v>106</v>
      </c>
      <c r="AY30" s="6" t="e">
        <f>SUMIF(#REF!,ECON_PREV!AX30,#REF!)</f>
        <v>#REF!</v>
      </c>
      <c r="BB30" s="7"/>
      <c r="BC30" s="8" t="e">
        <f>SUM(BC5:BC29)</f>
        <v>#REF!</v>
      </c>
      <c r="BK30" s="5" t="s">
        <v>77</v>
      </c>
      <c r="BL30" s="6" t="e">
        <f>SUMIF(#REF!,ECON_PREV!BK30,#REF!)</f>
        <v>#REF!</v>
      </c>
      <c r="BN30" s="5" t="s">
        <v>106</v>
      </c>
      <c r="BO30" s="6" t="e">
        <f>SUMIF(#REF!,ECON_PREV!BN30,#REF!)</f>
        <v>#REF!</v>
      </c>
    </row>
    <row r="31" spans="5:67" x14ac:dyDescent="0.3">
      <c r="F31" s="21"/>
      <c r="N31" s="5" t="s">
        <v>78</v>
      </c>
      <c r="O31" s="6" t="e">
        <f>SUMIF(#REF!,ECON_PREV!N31,#REF!)</f>
        <v>#REF!</v>
      </c>
      <c r="Q31" s="5" t="s">
        <v>107</v>
      </c>
      <c r="R31" s="6" t="e">
        <f>SUMIF(#REF!,ECON_PREV!Q31,#REF!)</f>
        <v>#REF!</v>
      </c>
      <c r="V31" s="21"/>
      <c r="AD31" s="5" t="s">
        <v>78</v>
      </c>
      <c r="AE31" s="6" t="e">
        <f>SUMIF(#REF!,ECON_PREV!AD31,#REF!)</f>
        <v>#REF!</v>
      </c>
      <c r="AG31" s="5" t="s">
        <v>107</v>
      </c>
      <c r="AH31" s="6" t="e">
        <f>SUMIF(#REF!,ECON_PREV!AG31,#REF!)</f>
        <v>#REF!</v>
      </c>
      <c r="AM31" s="21"/>
      <c r="AU31" s="5" t="s">
        <v>78</v>
      </c>
      <c r="AV31" s="6" t="e">
        <f>SUMIF(#REF!,ECON_PREV!AU31,#REF!)</f>
        <v>#REF!</v>
      </c>
      <c r="AX31" s="5" t="s">
        <v>107</v>
      </c>
      <c r="AY31" s="6" t="e">
        <f>SUMIF(#REF!,ECON_PREV!AX31,#REF!)</f>
        <v>#REF!</v>
      </c>
      <c r="BC31" s="21"/>
      <c r="BK31" s="5" t="s">
        <v>78</v>
      </c>
      <c r="BL31" s="6" t="e">
        <f>SUMIF(#REF!,ECON_PREV!BK31,#REF!)</f>
        <v>#REF!</v>
      </c>
      <c r="BN31" s="5" t="s">
        <v>107</v>
      </c>
      <c r="BO31" s="6" t="e">
        <f>SUMIF(#REF!,ECON_PREV!BN31,#REF!)</f>
        <v>#REF!</v>
      </c>
    </row>
    <row r="32" spans="5:67" x14ac:dyDescent="0.3">
      <c r="N32" s="5"/>
      <c r="O32" s="6" t="e">
        <f>SUMIF(#REF!,ECON_PREV!N32,#REF!)</f>
        <v>#REF!</v>
      </c>
      <c r="Q32" s="5" t="s">
        <v>108</v>
      </c>
      <c r="R32" s="6" t="e">
        <f>SUMIF(#REF!,ECON_PREV!Q32,#REF!)</f>
        <v>#REF!</v>
      </c>
      <c r="AD32" s="5"/>
      <c r="AE32" s="6" t="e">
        <f>SUMIF(#REF!,ECON_PREV!AD32,#REF!)</f>
        <v>#REF!</v>
      </c>
      <c r="AG32" s="5" t="s">
        <v>108</v>
      </c>
      <c r="AH32" s="6" t="e">
        <f>SUMIF(#REF!,ECON_PREV!AG32,#REF!)</f>
        <v>#REF!</v>
      </c>
      <c r="AU32" s="5"/>
      <c r="AV32" s="6" t="e">
        <f>SUMIF(#REF!,ECON_PREV!AU32,#REF!)</f>
        <v>#REF!</v>
      </c>
      <c r="AX32" s="5" t="s">
        <v>108</v>
      </c>
      <c r="AY32" s="6" t="e">
        <f>SUMIF(#REF!,ECON_PREV!AX32,#REF!)</f>
        <v>#REF!</v>
      </c>
      <c r="BK32" s="5"/>
      <c r="BL32" s="6" t="e">
        <f>SUMIF(#REF!,ECON_PREV!BK32,#REF!)</f>
        <v>#REF!</v>
      </c>
      <c r="BN32" s="5" t="s">
        <v>108</v>
      </c>
      <c r="BO32" s="6" t="e">
        <f>SUMIF(#REF!,ECON_PREV!BN32,#REF!)</f>
        <v>#REF!</v>
      </c>
    </row>
    <row r="33" spans="14:67" ht="15" thickBot="1" x14ac:dyDescent="0.35">
      <c r="N33" s="7"/>
      <c r="O33" s="8" t="e">
        <f>SUM(O5:O32)</f>
        <v>#REF!</v>
      </c>
      <c r="Q33" s="5" t="s">
        <v>109</v>
      </c>
      <c r="R33" s="6" t="e">
        <f>SUMIF(#REF!,ECON_PREV!Q33,#REF!)</f>
        <v>#REF!</v>
      </c>
      <c r="AD33" s="7"/>
      <c r="AE33" s="8" t="e">
        <f>SUM(AE5:AE32)</f>
        <v>#REF!</v>
      </c>
      <c r="AG33" s="5" t="s">
        <v>109</v>
      </c>
      <c r="AH33" s="6" t="e">
        <f>SUMIF(#REF!,ECON_PREV!AG33,#REF!)</f>
        <v>#REF!</v>
      </c>
      <c r="AU33" s="7"/>
      <c r="AV33" s="8" t="e">
        <f>SUM(AV5:AV32)</f>
        <v>#REF!</v>
      </c>
      <c r="AX33" s="5" t="s">
        <v>109</v>
      </c>
      <c r="AY33" s="6" t="e">
        <f>SUMIF(#REF!,ECON_PREV!AX33,#REF!)</f>
        <v>#REF!</v>
      </c>
      <c r="BK33" s="7"/>
      <c r="BL33" s="8" t="e">
        <f>SUM(BL5:BL32)</f>
        <v>#REF!</v>
      </c>
      <c r="BN33" s="5" t="s">
        <v>109</v>
      </c>
      <c r="BO33" s="6" t="e">
        <f>SUMIF(#REF!,ECON_PREV!BN33,#REF!)</f>
        <v>#REF!</v>
      </c>
    </row>
    <row r="34" spans="14:67" x14ac:dyDescent="0.3">
      <c r="O34" s="21"/>
      <c r="Q34" s="5" t="s">
        <v>110</v>
      </c>
      <c r="R34" s="6" t="e">
        <f>SUMIF(#REF!,ECON_PREV!Q34,#REF!)</f>
        <v>#REF!</v>
      </c>
      <c r="AE34" s="21"/>
      <c r="AG34" s="5" t="s">
        <v>110</v>
      </c>
      <c r="AH34" s="6" t="e">
        <f>SUMIF(#REF!,ECON_PREV!AG34,#REF!)</f>
        <v>#REF!</v>
      </c>
      <c r="AV34" s="21"/>
      <c r="AX34" s="5" t="s">
        <v>110</v>
      </c>
      <c r="AY34" s="6" t="e">
        <f>SUMIF(#REF!,ECON_PREV!AX34,#REF!)</f>
        <v>#REF!</v>
      </c>
      <c r="BL34" s="21"/>
      <c r="BN34" s="5" t="s">
        <v>110</v>
      </c>
      <c r="BO34" s="6" t="e">
        <f>SUMIF(#REF!,ECON_PREV!BN34,#REF!)</f>
        <v>#REF!</v>
      </c>
    </row>
    <row r="35" spans="14:67" x14ac:dyDescent="0.3">
      <c r="Q35" s="5" t="s">
        <v>111</v>
      </c>
      <c r="R35" s="6" t="e">
        <f>SUMIF(#REF!,ECON_PREV!Q35,#REF!)</f>
        <v>#REF!</v>
      </c>
      <c r="AG35" s="5" t="s">
        <v>111</v>
      </c>
      <c r="AH35" s="6" t="e">
        <f>SUMIF(#REF!,ECON_PREV!AG35,#REF!)</f>
        <v>#REF!</v>
      </c>
      <c r="AX35" s="5" t="s">
        <v>111</v>
      </c>
      <c r="AY35" s="6" t="e">
        <f>SUMIF(#REF!,ECON_PREV!AX35,#REF!)</f>
        <v>#REF!</v>
      </c>
      <c r="BN35" s="5" t="s">
        <v>111</v>
      </c>
      <c r="BO35" s="6" t="e">
        <f>SUMIF(#REF!,ECON_PREV!BN35,#REF!)</f>
        <v>#REF!</v>
      </c>
    </row>
    <row r="36" spans="14:67" x14ac:dyDescent="0.3">
      <c r="Q36" s="5" t="s">
        <v>112</v>
      </c>
      <c r="R36" s="6" t="e">
        <f>SUMIF(#REF!,ECON_PREV!Q36,#REF!)</f>
        <v>#REF!</v>
      </c>
      <c r="AG36" s="5" t="s">
        <v>112</v>
      </c>
      <c r="AH36" s="6" t="e">
        <f>SUMIF(#REF!,ECON_PREV!AG36,#REF!)</f>
        <v>#REF!</v>
      </c>
      <c r="AX36" s="5" t="s">
        <v>112</v>
      </c>
      <c r="AY36" s="6" t="e">
        <f>SUMIF(#REF!,ECON_PREV!AX36,#REF!)</f>
        <v>#REF!</v>
      </c>
      <c r="BN36" s="5" t="s">
        <v>112</v>
      </c>
      <c r="BO36" s="6" t="e">
        <f>SUMIF(#REF!,ECON_PREV!BN36,#REF!)</f>
        <v>#REF!</v>
      </c>
    </row>
    <row r="37" spans="14:67" x14ac:dyDescent="0.3">
      <c r="Q37" s="5" t="s">
        <v>113</v>
      </c>
      <c r="R37" s="6" t="e">
        <f>SUMIF(#REF!,ECON_PREV!Q37,#REF!)</f>
        <v>#REF!</v>
      </c>
      <c r="AG37" s="5" t="s">
        <v>113</v>
      </c>
      <c r="AH37" s="6" t="e">
        <f>SUMIF(#REF!,ECON_PREV!AG37,#REF!)</f>
        <v>#REF!</v>
      </c>
      <c r="AX37" s="5" t="s">
        <v>113</v>
      </c>
      <c r="AY37" s="6" t="e">
        <f>SUMIF(#REF!,ECON_PREV!AX37,#REF!)</f>
        <v>#REF!</v>
      </c>
      <c r="BN37" s="5" t="s">
        <v>113</v>
      </c>
      <c r="BO37" s="6" t="e">
        <f>SUMIF(#REF!,ECON_PREV!BN37,#REF!)</f>
        <v>#REF!</v>
      </c>
    </row>
    <row r="38" spans="14:67" x14ac:dyDescent="0.3">
      <c r="Q38" s="5" t="s">
        <v>114</v>
      </c>
      <c r="R38" s="6" t="e">
        <f>SUMIF(#REF!,ECON_PREV!Q38,#REF!)</f>
        <v>#REF!</v>
      </c>
      <c r="AG38" s="5" t="s">
        <v>114</v>
      </c>
      <c r="AH38" s="6" t="e">
        <f>SUMIF(#REF!,ECON_PREV!AG38,#REF!)</f>
        <v>#REF!</v>
      </c>
      <c r="AX38" s="5" t="s">
        <v>114</v>
      </c>
      <c r="AY38" s="6" t="e">
        <f>SUMIF(#REF!,ECON_PREV!AX38,#REF!)</f>
        <v>#REF!</v>
      </c>
      <c r="BN38" s="5" t="s">
        <v>114</v>
      </c>
      <c r="BO38" s="6" t="e">
        <f>SUMIF(#REF!,ECON_PREV!BN38,#REF!)</f>
        <v>#REF!</v>
      </c>
    </row>
    <row r="39" spans="14:67" x14ac:dyDescent="0.3">
      <c r="Q39" s="5" t="s">
        <v>115</v>
      </c>
      <c r="R39" s="6" t="e">
        <f>SUMIF(#REF!,ECON_PREV!Q39,#REF!)</f>
        <v>#REF!</v>
      </c>
      <c r="AG39" s="5" t="s">
        <v>115</v>
      </c>
      <c r="AH39" s="6" t="e">
        <f>SUMIF(#REF!,ECON_PREV!AG39,#REF!)</f>
        <v>#REF!</v>
      </c>
      <c r="AX39" s="5" t="s">
        <v>115</v>
      </c>
      <c r="AY39" s="6" t="e">
        <f>SUMIF(#REF!,ECON_PREV!AX39,#REF!)</f>
        <v>#REF!</v>
      </c>
      <c r="BN39" s="5" t="s">
        <v>115</v>
      </c>
      <c r="BO39" s="6" t="e">
        <f>SUMIF(#REF!,ECON_PREV!BN39,#REF!)</f>
        <v>#REF!</v>
      </c>
    </row>
    <row r="40" spans="14:67" x14ac:dyDescent="0.3">
      <c r="Q40" s="5" t="s">
        <v>116</v>
      </c>
      <c r="R40" s="6" t="e">
        <f>SUMIF(#REF!,ECON_PREV!Q40,#REF!)</f>
        <v>#REF!</v>
      </c>
      <c r="AG40" s="5" t="s">
        <v>116</v>
      </c>
      <c r="AH40" s="6" t="e">
        <f>SUMIF(#REF!,ECON_PREV!AG40,#REF!)</f>
        <v>#REF!</v>
      </c>
      <c r="AX40" s="5" t="s">
        <v>116</v>
      </c>
      <c r="AY40" s="6" t="e">
        <f>SUMIF(#REF!,ECON_PREV!AX40,#REF!)</f>
        <v>#REF!</v>
      </c>
      <c r="BN40" s="5" t="s">
        <v>116</v>
      </c>
      <c r="BO40" s="6" t="e">
        <f>SUMIF(#REF!,ECON_PREV!BN40,#REF!)</f>
        <v>#REF!</v>
      </c>
    </row>
    <row r="41" spans="14:67" x14ac:dyDescent="0.3">
      <c r="Q41" s="5" t="s">
        <v>117</v>
      </c>
      <c r="R41" s="6" t="e">
        <f>SUMIF(#REF!,ECON_PREV!Q41,#REF!)</f>
        <v>#REF!</v>
      </c>
      <c r="AG41" s="5" t="s">
        <v>117</v>
      </c>
      <c r="AH41" s="6" t="e">
        <f>SUMIF(#REF!,ECON_PREV!AG41,#REF!)</f>
        <v>#REF!</v>
      </c>
      <c r="AX41" s="5" t="s">
        <v>117</v>
      </c>
      <c r="AY41" s="6" t="e">
        <f>SUMIF(#REF!,ECON_PREV!AX41,#REF!)</f>
        <v>#REF!</v>
      </c>
      <c r="BN41" s="5" t="s">
        <v>117</v>
      </c>
      <c r="BO41" s="6" t="e">
        <f>SUMIF(#REF!,ECON_PREV!BN41,#REF!)</f>
        <v>#REF!</v>
      </c>
    </row>
    <row r="42" spans="14:67" x14ac:dyDescent="0.3">
      <c r="Q42" s="5" t="s">
        <v>118</v>
      </c>
      <c r="R42" s="6" t="e">
        <f>SUMIF(#REF!,ECON_PREV!Q42,#REF!)</f>
        <v>#REF!</v>
      </c>
      <c r="AG42" s="5" t="s">
        <v>118</v>
      </c>
      <c r="AH42" s="6" t="e">
        <f>SUMIF(#REF!,ECON_PREV!AG42,#REF!)</f>
        <v>#REF!</v>
      </c>
      <c r="AX42" s="5" t="s">
        <v>118</v>
      </c>
      <c r="AY42" s="6" t="e">
        <f>SUMIF(#REF!,ECON_PREV!AX42,#REF!)</f>
        <v>#REF!</v>
      </c>
      <c r="BN42" s="5" t="s">
        <v>118</v>
      </c>
      <c r="BO42" s="6" t="e">
        <f>SUMIF(#REF!,ECON_PREV!BN42,#REF!)</f>
        <v>#REF!</v>
      </c>
    </row>
    <row r="43" spans="14:67" x14ac:dyDescent="0.3">
      <c r="Q43" s="5" t="s">
        <v>119</v>
      </c>
      <c r="R43" s="6" t="e">
        <f>SUMIF(#REF!,ECON_PREV!Q43,#REF!)</f>
        <v>#REF!</v>
      </c>
      <c r="AG43" s="5" t="s">
        <v>119</v>
      </c>
      <c r="AH43" s="6" t="e">
        <f>SUMIF(#REF!,ECON_PREV!AG43,#REF!)</f>
        <v>#REF!</v>
      </c>
      <c r="AX43" s="5" t="s">
        <v>119</v>
      </c>
      <c r="AY43" s="6" t="e">
        <f>SUMIF(#REF!,ECON_PREV!AX43,#REF!)</f>
        <v>#REF!</v>
      </c>
      <c r="BN43" s="5" t="s">
        <v>119</v>
      </c>
      <c r="BO43" s="6" t="e">
        <f>SUMIF(#REF!,ECON_PREV!BN43,#REF!)</f>
        <v>#REF!</v>
      </c>
    </row>
    <row r="44" spans="14:67" x14ac:dyDescent="0.3">
      <c r="Q44" s="5" t="s">
        <v>120</v>
      </c>
      <c r="R44" s="6" t="e">
        <f>SUMIF(#REF!,ECON_PREV!Q44,#REF!)</f>
        <v>#REF!</v>
      </c>
      <c r="AG44" s="5" t="s">
        <v>120</v>
      </c>
      <c r="AH44" s="6" t="e">
        <f>SUMIF(#REF!,ECON_PREV!AG44,#REF!)</f>
        <v>#REF!</v>
      </c>
      <c r="AX44" s="5" t="s">
        <v>120</v>
      </c>
      <c r="AY44" s="6" t="e">
        <f>SUMIF(#REF!,ECON_PREV!AX44,#REF!)</f>
        <v>#REF!</v>
      </c>
      <c r="BN44" s="5" t="s">
        <v>120</v>
      </c>
      <c r="BO44" s="6" t="e">
        <f>SUMIF(#REF!,ECON_PREV!BN44,#REF!)</f>
        <v>#REF!</v>
      </c>
    </row>
    <row r="45" spans="14:67" x14ac:dyDescent="0.3">
      <c r="Q45" s="5" t="s">
        <v>121</v>
      </c>
      <c r="R45" s="6" t="e">
        <f>SUMIF(#REF!,ECON_PREV!Q45,#REF!)</f>
        <v>#REF!</v>
      </c>
      <c r="AG45" s="5" t="s">
        <v>121</v>
      </c>
      <c r="AH45" s="6" t="e">
        <f>SUMIF(#REF!,ECON_PREV!AG45,#REF!)</f>
        <v>#REF!</v>
      </c>
      <c r="AX45" s="5" t="s">
        <v>121</v>
      </c>
      <c r="AY45" s="6" t="e">
        <f>SUMIF(#REF!,ECON_PREV!AX45,#REF!)</f>
        <v>#REF!</v>
      </c>
      <c r="BN45" s="5" t="s">
        <v>121</v>
      </c>
      <c r="BO45" s="6" t="e">
        <f>SUMIF(#REF!,ECON_PREV!BN45,#REF!)</f>
        <v>#REF!</v>
      </c>
    </row>
    <row r="46" spans="14:67" x14ac:dyDescent="0.3">
      <c r="Q46" s="5" t="s">
        <v>122</v>
      </c>
      <c r="R46" s="6" t="e">
        <f>SUMIF(#REF!,ECON_PREV!Q46,#REF!)</f>
        <v>#REF!</v>
      </c>
      <c r="AG46" s="5" t="s">
        <v>122</v>
      </c>
      <c r="AH46" s="6" t="e">
        <f>SUMIF(#REF!,ECON_PREV!AG46,#REF!)</f>
        <v>#REF!</v>
      </c>
      <c r="AX46" s="5" t="s">
        <v>122</v>
      </c>
      <c r="AY46" s="6" t="e">
        <f>SUMIF(#REF!,ECON_PREV!AX46,#REF!)</f>
        <v>#REF!</v>
      </c>
      <c r="BN46" s="5" t="s">
        <v>122</v>
      </c>
      <c r="BO46" s="6" t="e">
        <f>SUMIF(#REF!,ECON_PREV!BN46,#REF!)</f>
        <v>#REF!</v>
      </c>
    </row>
    <row r="47" spans="14:67" x14ac:dyDescent="0.3">
      <c r="Q47" s="5" t="s">
        <v>123</v>
      </c>
      <c r="R47" s="6" t="e">
        <f>SUMIF(#REF!,ECON_PREV!Q47,#REF!)</f>
        <v>#REF!</v>
      </c>
      <c r="AG47" s="5" t="s">
        <v>123</v>
      </c>
      <c r="AH47" s="6" t="e">
        <f>SUMIF(#REF!,ECON_PREV!AG47,#REF!)</f>
        <v>#REF!</v>
      </c>
      <c r="AX47" s="5" t="s">
        <v>123</v>
      </c>
      <c r="AY47" s="6" t="e">
        <f>SUMIF(#REF!,ECON_PREV!AX47,#REF!)</f>
        <v>#REF!</v>
      </c>
      <c r="BN47" s="5" t="s">
        <v>123</v>
      </c>
      <c r="BO47" s="6" t="e">
        <f>SUMIF(#REF!,ECON_PREV!BN47,#REF!)</f>
        <v>#REF!</v>
      </c>
    </row>
    <row r="48" spans="14:67" x14ac:dyDescent="0.3">
      <c r="Q48" s="5" t="s">
        <v>124</v>
      </c>
      <c r="R48" s="6" t="e">
        <f>SUMIF(#REF!,ECON_PREV!Q48,#REF!)</f>
        <v>#REF!</v>
      </c>
      <c r="AG48" s="5" t="s">
        <v>124</v>
      </c>
      <c r="AH48" s="6" t="e">
        <f>SUMIF(#REF!,ECON_PREV!AG48,#REF!)</f>
        <v>#REF!</v>
      </c>
      <c r="AX48" s="5" t="s">
        <v>124</v>
      </c>
      <c r="AY48" s="6" t="e">
        <f>SUMIF(#REF!,ECON_PREV!AX48,#REF!)</f>
        <v>#REF!</v>
      </c>
      <c r="BN48" s="5" t="s">
        <v>124</v>
      </c>
      <c r="BO48" s="6" t="e">
        <f>SUMIF(#REF!,ECON_PREV!BN48,#REF!)</f>
        <v>#REF!</v>
      </c>
    </row>
    <row r="49" spans="17:67" x14ac:dyDescent="0.3">
      <c r="Q49" s="5" t="s">
        <v>125</v>
      </c>
      <c r="R49" s="6" t="e">
        <f>SUMIF(#REF!,ECON_PREV!Q49,#REF!)</f>
        <v>#REF!</v>
      </c>
      <c r="AG49" s="5" t="s">
        <v>125</v>
      </c>
      <c r="AH49" s="6" t="e">
        <f>SUMIF(#REF!,ECON_PREV!AG49,#REF!)</f>
        <v>#REF!</v>
      </c>
      <c r="AX49" s="5" t="s">
        <v>125</v>
      </c>
      <c r="AY49" s="6" t="e">
        <f>SUMIF(#REF!,ECON_PREV!AX49,#REF!)</f>
        <v>#REF!</v>
      </c>
      <c r="BN49" s="5" t="s">
        <v>125</v>
      </c>
      <c r="BO49" s="6" t="e">
        <f>SUMIF(#REF!,ECON_PREV!BN49,#REF!)</f>
        <v>#REF!</v>
      </c>
    </row>
    <row r="50" spans="17:67" x14ac:dyDescent="0.3">
      <c r="Q50" s="5" t="s">
        <v>126</v>
      </c>
      <c r="R50" s="6" t="e">
        <f>SUMIF(#REF!,ECON_PREV!Q50,#REF!)</f>
        <v>#REF!</v>
      </c>
      <c r="AG50" s="5" t="s">
        <v>126</v>
      </c>
      <c r="AH50" s="6" t="e">
        <f>SUMIF(#REF!,ECON_PREV!AG50,#REF!)</f>
        <v>#REF!</v>
      </c>
      <c r="AX50" s="5" t="s">
        <v>126</v>
      </c>
      <c r="AY50" s="6" t="e">
        <f>SUMIF(#REF!,ECON_PREV!AX50,#REF!)</f>
        <v>#REF!</v>
      </c>
      <c r="BN50" s="5" t="s">
        <v>126</v>
      </c>
      <c r="BO50" s="6" t="e">
        <f>SUMIF(#REF!,ECON_PREV!BN50,#REF!)</f>
        <v>#REF!</v>
      </c>
    </row>
    <row r="51" spans="17:67" x14ac:dyDescent="0.3">
      <c r="Q51" s="5" t="s">
        <v>127</v>
      </c>
      <c r="R51" s="6" t="e">
        <f>SUMIF(#REF!,ECON_PREV!Q51,#REF!)</f>
        <v>#REF!</v>
      </c>
      <c r="AG51" s="5" t="s">
        <v>127</v>
      </c>
      <c r="AH51" s="6" t="e">
        <f>SUMIF(#REF!,ECON_PREV!AG51,#REF!)</f>
        <v>#REF!</v>
      </c>
      <c r="AX51" s="5" t="s">
        <v>127</v>
      </c>
      <c r="AY51" s="6" t="e">
        <f>SUMIF(#REF!,ECON_PREV!AX51,#REF!)</f>
        <v>#REF!</v>
      </c>
      <c r="BN51" s="5" t="s">
        <v>127</v>
      </c>
      <c r="BO51" s="6" t="e">
        <f>SUMIF(#REF!,ECON_PREV!BN51,#REF!)</f>
        <v>#REF!</v>
      </c>
    </row>
    <row r="52" spans="17:67" x14ac:dyDescent="0.3">
      <c r="Q52" s="5" t="s">
        <v>128</v>
      </c>
      <c r="R52" s="6" t="e">
        <f>SUMIF(#REF!,ECON_PREV!Q52,#REF!)</f>
        <v>#REF!</v>
      </c>
      <c r="AG52" s="5" t="s">
        <v>128</v>
      </c>
      <c r="AH52" s="6" t="e">
        <f>SUMIF(#REF!,ECON_PREV!AG52,#REF!)</f>
        <v>#REF!</v>
      </c>
      <c r="AX52" s="5" t="s">
        <v>128</v>
      </c>
      <c r="AY52" s="6" t="e">
        <f>SUMIF(#REF!,ECON_PREV!AX52,#REF!)</f>
        <v>#REF!</v>
      </c>
      <c r="BN52" s="5" t="s">
        <v>128</v>
      </c>
      <c r="BO52" s="6" t="e">
        <f>SUMIF(#REF!,ECON_PREV!BN52,#REF!)</f>
        <v>#REF!</v>
      </c>
    </row>
    <row r="53" spans="17:67" x14ac:dyDescent="0.3">
      <c r="Q53" s="5" t="s">
        <v>129</v>
      </c>
      <c r="R53" s="6" t="e">
        <f>SUMIF(#REF!,ECON_PREV!Q53,#REF!)</f>
        <v>#REF!</v>
      </c>
      <c r="AG53" s="5" t="s">
        <v>129</v>
      </c>
      <c r="AH53" s="6" t="e">
        <f>SUMIF(#REF!,ECON_PREV!AG53,#REF!)</f>
        <v>#REF!</v>
      </c>
      <c r="AX53" s="5" t="s">
        <v>129</v>
      </c>
      <c r="AY53" s="6" t="e">
        <f>SUMIF(#REF!,ECON_PREV!AX53,#REF!)</f>
        <v>#REF!</v>
      </c>
      <c r="BN53" s="5" t="s">
        <v>129</v>
      </c>
      <c r="BO53" s="6" t="e">
        <f>SUMIF(#REF!,ECON_PREV!BN53,#REF!)</f>
        <v>#REF!</v>
      </c>
    </row>
    <row r="54" spans="17:67" x14ac:dyDescent="0.3">
      <c r="Q54" s="5" t="s">
        <v>130</v>
      </c>
      <c r="R54" s="6" t="e">
        <f>SUMIF(#REF!,ECON_PREV!Q54,#REF!)</f>
        <v>#REF!</v>
      </c>
      <c r="AG54" s="5" t="s">
        <v>130</v>
      </c>
      <c r="AH54" s="6" t="e">
        <f>SUMIF(#REF!,ECON_PREV!AG54,#REF!)</f>
        <v>#REF!</v>
      </c>
      <c r="AX54" s="5" t="s">
        <v>130</v>
      </c>
      <c r="AY54" s="6" t="e">
        <f>SUMIF(#REF!,ECON_PREV!AX54,#REF!)</f>
        <v>#REF!</v>
      </c>
      <c r="BN54" s="5" t="s">
        <v>130</v>
      </c>
      <c r="BO54" s="6" t="e">
        <f>SUMIF(#REF!,ECON_PREV!BN54,#REF!)</f>
        <v>#REF!</v>
      </c>
    </row>
    <row r="55" spans="17:67" x14ac:dyDescent="0.3">
      <c r="Q55" s="5" t="s">
        <v>131</v>
      </c>
      <c r="R55" s="6" t="e">
        <f>SUMIF(#REF!,ECON_PREV!Q55,#REF!)</f>
        <v>#REF!</v>
      </c>
      <c r="AG55" s="5" t="s">
        <v>131</v>
      </c>
      <c r="AH55" s="6" t="e">
        <f>SUMIF(#REF!,ECON_PREV!AG55,#REF!)</f>
        <v>#REF!</v>
      </c>
      <c r="AX55" s="5" t="s">
        <v>131</v>
      </c>
      <c r="AY55" s="6" t="e">
        <f>SUMIF(#REF!,ECON_PREV!AX55,#REF!)</f>
        <v>#REF!</v>
      </c>
      <c r="BN55" s="5" t="s">
        <v>131</v>
      </c>
      <c r="BO55" s="6" t="e">
        <f>SUMIF(#REF!,ECON_PREV!BN55,#REF!)</f>
        <v>#REF!</v>
      </c>
    </row>
    <row r="56" spans="17:67" x14ac:dyDescent="0.3">
      <c r="Q56" s="5" t="s">
        <v>132</v>
      </c>
      <c r="R56" s="6" t="e">
        <f>SUMIF(#REF!,ECON_PREV!Q56,#REF!)</f>
        <v>#REF!</v>
      </c>
      <c r="AG56" s="5" t="s">
        <v>132</v>
      </c>
      <c r="AH56" s="6" t="e">
        <f>SUMIF(#REF!,ECON_PREV!AG56,#REF!)</f>
        <v>#REF!</v>
      </c>
      <c r="AX56" s="5" t="s">
        <v>132</v>
      </c>
      <c r="AY56" s="6" t="e">
        <f>SUMIF(#REF!,ECON_PREV!AX56,#REF!)</f>
        <v>#REF!</v>
      </c>
      <c r="BN56" s="5" t="s">
        <v>132</v>
      </c>
      <c r="BO56" s="6" t="e">
        <f>SUMIF(#REF!,ECON_PREV!BN56,#REF!)</f>
        <v>#REF!</v>
      </c>
    </row>
    <row r="57" spans="17:67" x14ac:dyDescent="0.3">
      <c r="Q57" s="5" t="s">
        <v>133</v>
      </c>
      <c r="R57" s="6" t="e">
        <f>SUMIF(#REF!,ECON_PREV!Q57,#REF!)</f>
        <v>#REF!</v>
      </c>
      <c r="AG57" s="5" t="s">
        <v>133</v>
      </c>
      <c r="AH57" s="6" t="e">
        <f>SUMIF(#REF!,ECON_PREV!AG57,#REF!)</f>
        <v>#REF!</v>
      </c>
      <c r="AX57" s="5" t="s">
        <v>133</v>
      </c>
      <c r="AY57" s="6" t="e">
        <f>SUMIF(#REF!,ECON_PREV!AX57,#REF!)</f>
        <v>#REF!</v>
      </c>
      <c r="BN57" s="5" t="s">
        <v>133</v>
      </c>
      <c r="BO57" s="6" t="e">
        <f>SUMIF(#REF!,ECON_PREV!BN57,#REF!)</f>
        <v>#REF!</v>
      </c>
    </row>
    <row r="58" spans="17:67" x14ac:dyDescent="0.3">
      <c r="Q58" s="5" t="s">
        <v>134</v>
      </c>
      <c r="R58" s="6" t="e">
        <f>SUMIF(#REF!,ECON_PREV!Q58,#REF!)</f>
        <v>#REF!</v>
      </c>
      <c r="AG58" s="5" t="s">
        <v>134</v>
      </c>
      <c r="AH58" s="6" t="e">
        <f>SUMIF(#REF!,ECON_PREV!AG58,#REF!)</f>
        <v>#REF!</v>
      </c>
      <c r="AX58" s="5" t="s">
        <v>134</v>
      </c>
      <c r="AY58" s="6" t="e">
        <f>SUMIF(#REF!,ECON_PREV!AX58,#REF!)</f>
        <v>#REF!</v>
      </c>
      <c r="BN58" s="5" t="s">
        <v>134</v>
      </c>
      <c r="BO58" s="6" t="e">
        <f>SUMIF(#REF!,ECON_PREV!BN58,#REF!)</f>
        <v>#REF!</v>
      </c>
    </row>
    <row r="59" spans="17:67" x14ac:dyDescent="0.3">
      <c r="Q59" s="5" t="s">
        <v>135</v>
      </c>
      <c r="R59" s="6" t="e">
        <f>SUMIF(#REF!,ECON_PREV!Q59,#REF!)</f>
        <v>#REF!</v>
      </c>
      <c r="AG59" s="5" t="s">
        <v>135</v>
      </c>
      <c r="AH59" s="6" t="e">
        <f>SUMIF(#REF!,ECON_PREV!AG59,#REF!)</f>
        <v>#REF!</v>
      </c>
      <c r="AX59" s="5" t="s">
        <v>135</v>
      </c>
      <c r="AY59" s="6" t="e">
        <f>SUMIF(#REF!,ECON_PREV!AX59,#REF!)</f>
        <v>#REF!</v>
      </c>
      <c r="BN59" s="5" t="s">
        <v>135</v>
      </c>
      <c r="BO59" s="6" t="e">
        <f>SUMIF(#REF!,ECON_PREV!BN59,#REF!)</f>
        <v>#REF!</v>
      </c>
    </row>
    <row r="60" spans="17:67" x14ac:dyDescent="0.3">
      <c r="Q60" s="5" t="s">
        <v>136</v>
      </c>
      <c r="R60" s="6" t="e">
        <f>SUMIF(#REF!,ECON_PREV!Q60,#REF!)</f>
        <v>#REF!</v>
      </c>
      <c r="AG60" s="5" t="s">
        <v>136</v>
      </c>
      <c r="AH60" s="6" t="e">
        <f>SUMIF(#REF!,ECON_PREV!AG60,#REF!)</f>
        <v>#REF!</v>
      </c>
      <c r="AX60" s="5" t="s">
        <v>136</v>
      </c>
      <c r="AY60" s="6" t="e">
        <f>SUMIF(#REF!,ECON_PREV!AX60,#REF!)</f>
        <v>#REF!</v>
      </c>
      <c r="BN60" s="5" t="s">
        <v>136</v>
      </c>
      <c r="BO60" s="6" t="e">
        <f>SUMIF(#REF!,ECON_PREV!BN60,#REF!)</f>
        <v>#REF!</v>
      </c>
    </row>
    <row r="61" spans="17:67" x14ac:dyDescent="0.3">
      <c r="Q61" s="5" t="s">
        <v>137</v>
      </c>
      <c r="R61" s="6" t="e">
        <f>SUMIF(#REF!,ECON_PREV!Q61,#REF!)</f>
        <v>#REF!</v>
      </c>
      <c r="AG61" s="5" t="s">
        <v>137</v>
      </c>
      <c r="AH61" s="6" t="e">
        <f>SUMIF(#REF!,ECON_PREV!AG61,#REF!)</f>
        <v>#REF!</v>
      </c>
      <c r="AX61" s="5" t="s">
        <v>137</v>
      </c>
      <c r="AY61" s="6" t="e">
        <f>SUMIF(#REF!,ECON_PREV!AX61,#REF!)</f>
        <v>#REF!</v>
      </c>
      <c r="BN61" s="5" t="s">
        <v>137</v>
      </c>
      <c r="BO61" s="6" t="e">
        <f>SUMIF(#REF!,ECON_PREV!BN61,#REF!)</f>
        <v>#REF!</v>
      </c>
    </row>
    <row r="62" spans="17:67" x14ac:dyDescent="0.3">
      <c r="Q62" s="5" t="s">
        <v>138</v>
      </c>
      <c r="R62" s="6" t="e">
        <f>SUMIF(#REF!,ECON_PREV!Q62,#REF!)</f>
        <v>#REF!</v>
      </c>
      <c r="AG62" s="5" t="s">
        <v>138</v>
      </c>
      <c r="AH62" s="6" t="e">
        <f>SUMIF(#REF!,ECON_PREV!AG62,#REF!)</f>
        <v>#REF!</v>
      </c>
      <c r="AX62" s="5" t="s">
        <v>138</v>
      </c>
      <c r="AY62" s="6" t="e">
        <f>SUMIF(#REF!,ECON_PREV!AX62,#REF!)</f>
        <v>#REF!</v>
      </c>
      <c r="BN62" s="5" t="s">
        <v>138</v>
      </c>
      <c r="BO62" s="6" t="e">
        <f>SUMIF(#REF!,ECON_PREV!BN62,#REF!)</f>
        <v>#REF!</v>
      </c>
    </row>
    <row r="63" spans="17:67" x14ac:dyDescent="0.3">
      <c r="Q63" s="5" t="s">
        <v>139</v>
      </c>
      <c r="R63" s="6" t="e">
        <f>SUMIF(#REF!,ECON_PREV!Q63,#REF!)</f>
        <v>#REF!</v>
      </c>
      <c r="AG63" s="5" t="s">
        <v>139</v>
      </c>
      <c r="AH63" s="6" t="e">
        <f>SUMIF(#REF!,ECON_PREV!AG63,#REF!)</f>
        <v>#REF!</v>
      </c>
      <c r="AX63" s="5" t="s">
        <v>139</v>
      </c>
      <c r="AY63" s="6" t="e">
        <f>SUMIF(#REF!,ECON_PREV!AX63,#REF!)</f>
        <v>#REF!</v>
      </c>
      <c r="BN63" s="5" t="s">
        <v>139</v>
      </c>
      <c r="BO63" s="6" t="e">
        <f>SUMIF(#REF!,ECON_PREV!BN63,#REF!)</f>
        <v>#REF!</v>
      </c>
    </row>
    <row r="64" spans="17:67" x14ac:dyDescent="0.3">
      <c r="Q64" s="5" t="s">
        <v>140</v>
      </c>
      <c r="R64" s="6" t="e">
        <f>SUMIF(#REF!,ECON_PREV!Q64,#REF!)</f>
        <v>#REF!</v>
      </c>
      <c r="AG64" s="5" t="s">
        <v>140</v>
      </c>
      <c r="AH64" s="6" t="e">
        <f>SUMIF(#REF!,ECON_PREV!AG64,#REF!)</f>
        <v>#REF!</v>
      </c>
      <c r="AX64" s="5" t="s">
        <v>140</v>
      </c>
      <c r="AY64" s="6" t="e">
        <f>SUMIF(#REF!,ECON_PREV!AX64,#REF!)</f>
        <v>#REF!</v>
      </c>
      <c r="BN64" s="5" t="s">
        <v>140</v>
      </c>
      <c r="BO64" s="6" t="e">
        <f>SUMIF(#REF!,ECON_PREV!BN64,#REF!)</f>
        <v>#REF!</v>
      </c>
    </row>
    <row r="65" spans="17:67" x14ac:dyDescent="0.3">
      <c r="Q65" s="5" t="s">
        <v>141</v>
      </c>
      <c r="R65" s="6" t="e">
        <f>SUMIF(#REF!,ECON_PREV!Q65,#REF!)</f>
        <v>#REF!</v>
      </c>
      <c r="AG65" s="5" t="s">
        <v>141</v>
      </c>
      <c r="AH65" s="6" t="e">
        <f>SUMIF(#REF!,ECON_PREV!AG65,#REF!)</f>
        <v>#REF!</v>
      </c>
      <c r="AX65" s="5" t="s">
        <v>141</v>
      </c>
      <c r="AY65" s="6" t="e">
        <f>SUMIF(#REF!,ECON_PREV!AX65,#REF!)</f>
        <v>#REF!</v>
      </c>
      <c r="BN65" s="5" t="s">
        <v>141</v>
      </c>
      <c r="BO65" s="6" t="e">
        <f>SUMIF(#REF!,ECON_PREV!BN65,#REF!)</f>
        <v>#REF!</v>
      </c>
    </row>
    <row r="66" spans="17:67" x14ac:dyDescent="0.3">
      <c r="Q66" s="5" t="s">
        <v>142</v>
      </c>
      <c r="R66" s="6" t="e">
        <f>SUMIF(#REF!,ECON_PREV!Q66,#REF!)</f>
        <v>#REF!</v>
      </c>
      <c r="AG66" s="5" t="s">
        <v>142</v>
      </c>
      <c r="AH66" s="6" t="e">
        <f>SUMIF(#REF!,ECON_PREV!AG66,#REF!)</f>
        <v>#REF!</v>
      </c>
      <c r="AX66" s="5" t="s">
        <v>142</v>
      </c>
      <c r="AY66" s="6" t="e">
        <f>SUMIF(#REF!,ECON_PREV!AX66,#REF!)</f>
        <v>#REF!</v>
      </c>
      <c r="BN66" s="5" t="s">
        <v>142</v>
      </c>
      <c r="BO66" s="6" t="e">
        <f>SUMIF(#REF!,ECON_PREV!BN66,#REF!)</f>
        <v>#REF!</v>
      </c>
    </row>
    <row r="67" spans="17:67" x14ac:dyDescent="0.3">
      <c r="Q67" s="5" t="s">
        <v>143</v>
      </c>
      <c r="R67" s="6" t="e">
        <f>SUMIF(#REF!,ECON_PREV!Q67,#REF!)</f>
        <v>#REF!</v>
      </c>
      <c r="AG67" s="5" t="s">
        <v>143</v>
      </c>
      <c r="AH67" s="6" t="e">
        <f>SUMIF(#REF!,ECON_PREV!AG67,#REF!)</f>
        <v>#REF!</v>
      </c>
      <c r="AX67" s="5" t="s">
        <v>143</v>
      </c>
      <c r="AY67" s="6" t="e">
        <f>SUMIF(#REF!,ECON_PREV!AX67,#REF!)</f>
        <v>#REF!</v>
      </c>
      <c r="BN67" s="5" t="s">
        <v>143</v>
      </c>
      <c r="BO67" s="6" t="e">
        <f>SUMIF(#REF!,ECON_PREV!BN67,#REF!)</f>
        <v>#REF!</v>
      </c>
    </row>
    <row r="68" spans="17:67" x14ac:dyDescent="0.3">
      <c r="Q68" s="5" t="s">
        <v>144</v>
      </c>
      <c r="R68" s="6" t="e">
        <f>SUMIF(#REF!,ECON_PREV!Q68,#REF!)</f>
        <v>#REF!</v>
      </c>
      <c r="AG68" s="5" t="s">
        <v>144</v>
      </c>
      <c r="AH68" s="6" t="e">
        <f>SUMIF(#REF!,ECON_PREV!AG68,#REF!)</f>
        <v>#REF!</v>
      </c>
      <c r="AX68" s="5" t="s">
        <v>144</v>
      </c>
      <c r="AY68" s="6" t="e">
        <f>SUMIF(#REF!,ECON_PREV!AX68,#REF!)</f>
        <v>#REF!</v>
      </c>
      <c r="BN68" s="5" t="s">
        <v>144</v>
      </c>
      <c r="BO68" s="6" t="e">
        <f>SUMIF(#REF!,ECON_PREV!BN68,#REF!)</f>
        <v>#REF!</v>
      </c>
    </row>
    <row r="69" spans="17:67" x14ac:dyDescent="0.3">
      <c r="Q69" s="5" t="s">
        <v>145</v>
      </c>
      <c r="R69" s="6" t="e">
        <f>SUMIF(#REF!,ECON_PREV!Q69,#REF!)</f>
        <v>#REF!</v>
      </c>
      <c r="AG69" s="5" t="s">
        <v>145</v>
      </c>
      <c r="AH69" s="6" t="e">
        <f>SUMIF(#REF!,ECON_PREV!AG69,#REF!)</f>
        <v>#REF!</v>
      </c>
      <c r="AX69" s="5" t="s">
        <v>145</v>
      </c>
      <c r="AY69" s="6" t="e">
        <f>SUMIF(#REF!,ECON_PREV!AX69,#REF!)</f>
        <v>#REF!</v>
      </c>
      <c r="BN69" s="5" t="s">
        <v>145</v>
      </c>
      <c r="BO69" s="6" t="e">
        <f>SUMIF(#REF!,ECON_PREV!BN69,#REF!)</f>
        <v>#REF!</v>
      </c>
    </row>
    <row r="70" spans="17:67" x14ac:dyDescent="0.3">
      <c r="Q70" s="5" t="s">
        <v>146</v>
      </c>
      <c r="R70" s="6" t="e">
        <f>SUMIF(#REF!,ECON_PREV!Q70,#REF!)</f>
        <v>#REF!</v>
      </c>
      <c r="AG70" s="5" t="s">
        <v>146</v>
      </c>
      <c r="AH70" s="6" t="e">
        <f>SUMIF(#REF!,ECON_PREV!AG70,#REF!)</f>
        <v>#REF!</v>
      </c>
      <c r="AX70" s="5" t="s">
        <v>146</v>
      </c>
      <c r="AY70" s="6" t="e">
        <f>SUMIF(#REF!,ECON_PREV!AX70,#REF!)</f>
        <v>#REF!</v>
      </c>
      <c r="BN70" s="5" t="s">
        <v>146</v>
      </c>
      <c r="BO70" s="6" t="e">
        <f>SUMIF(#REF!,ECON_PREV!BN70,#REF!)</f>
        <v>#REF!</v>
      </c>
    </row>
    <row r="71" spans="17:67" x14ac:dyDescent="0.3">
      <c r="Q71" s="5" t="s">
        <v>147</v>
      </c>
      <c r="R71" s="6" t="e">
        <f>SUMIF(#REF!,ECON_PREV!Q71,#REF!)</f>
        <v>#REF!</v>
      </c>
      <c r="AG71" s="5" t="s">
        <v>147</v>
      </c>
      <c r="AH71" s="6" t="e">
        <f>SUMIF(#REF!,ECON_PREV!AG71,#REF!)</f>
        <v>#REF!</v>
      </c>
      <c r="AX71" s="5" t="s">
        <v>147</v>
      </c>
      <c r="AY71" s="6" t="e">
        <f>SUMIF(#REF!,ECON_PREV!AX71,#REF!)</f>
        <v>#REF!</v>
      </c>
      <c r="BN71" s="5" t="s">
        <v>147</v>
      </c>
      <c r="BO71" s="6" t="e">
        <f>SUMIF(#REF!,ECON_PREV!BN71,#REF!)</f>
        <v>#REF!</v>
      </c>
    </row>
    <row r="72" spans="17:67" x14ac:dyDescent="0.3">
      <c r="Q72" s="5" t="s">
        <v>148</v>
      </c>
      <c r="R72" s="6" t="e">
        <f>SUMIF(#REF!,ECON_PREV!Q72,#REF!)</f>
        <v>#REF!</v>
      </c>
      <c r="AG72" s="5" t="s">
        <v>148</v>
      </c>
      <c r="AH72" s="6" t="e">
        <f>SUMIF(#REF!,ECON_PREV!AG72,#REF!)</f>
        <v>#REF!</v>
      </c>
      <c r="AX72" s="5" t="s">
        <v>148</v>
      </c>
      <c r="AY72" s="6" t="e">
        <f>SUMIF(#REF!,ECON_PREV!AX72,#REF!)</f>
        <v>#REF!</v>
      </c>
      <c r="BN72" s="5" t="s">
        <v>148</v>
      </c>
      <c r="BO72" s="6" t="e">
        <f>SUMIF(#REF!,ECON_PREV!BN72,#REF!)</f>
        <v>#REF!</v>
      </c>
    </row>
    <row r="73" spans="17:67" x14ac:dyDescent="0.3">
      <c r="Q73" s="5" t="s">
        <v>149</v>
      </c>
      <c r="R73" s="6" t="e">
        <f>SUMIF(#REF!,ECON_PREV!Q73,#REF!)</f>
        <v>#REF!</v>
      </c>
      <c r="AG73" s="5" t="s">
        <v>149</v>
      </c>
      <c r="AH73" s="6" t="e">
        <f>SUMIF(#REF!,ECON_PREV!AG73,#REF!)</f>
        <v>#REF!</v>
      </c>
      <c r="AX73" s="5" t="s">
        <v>149</v>
      </c>
      <c r="AY73" s="6" t="e">
        <f>SUMIF(#REF!,ECON_PREV!AX73,#REF!)</f>
        <v>#REF!</v>
      </c>
      <c r="BN73" s="5" t="s">
        <v>149</v>
      </c>
      <c r="BO73" s="6" t="e">
        <f>SUMIF(#REF!,ECON_PREV!BN73,#REF!)</f>
        <v>#REF!</v>
      </c>
    </row>
    <row r="74" spans="17:67" x14ac:dyDescent="0.3">
      <c r="Q74" s="5" t="s">
        <v>150</v>
      </c>
      <c r="R74" s="6" t="e">
        <f>SUMIF(#REF!,ECON_PREV!Q74,#REF!)</f>
        <v>#REF!</v>
      </c>
      <c r="AG74" s="5" t="s">
        <v>150</v>
      </c>
      <c r="AH74" s="6" t="e">
        <f>SUMIF(#REF!,ECON_PREV!AG74,#REF!)</f>
        <v>#REF!</v>
      </c>
      <c r="AX74" s="5" t="s">
        <v>150</v>
      </c>
      <c r="AY74" s="6" t="e">
        <f>SUMIF(#REF!,ECON_PREV!AX74,#REF!)</f>
        <v>#REF!</v>
      </c>
      <c r="BN74" s="5" t="s">
        <v>150</v>
      </c>
      <c r="BO74" s="6" t="e">
        <f>SUMIF(#REF!,ECON_PREV!BN74,#REF!)</f>
        <v>#REF!</v>
      </c>
    </row>
    <row r="75" spans="17:67" x14ac:dyDescent="0.3">
      <c r="Q75" s="5" t="s">
        <v>151</v>
      </c>
      <c r="R75" s="6" t="e">
        <f>SUMIF(#REF!,ECON_PREV!Q75,#REF!)</f>
        <v>#REF!</v>
      </c>
      <c r="AG75" s="5" t="s">
        <v>151</v>
      </c>
      <c r="AH75" s="6" t="e">
        <f>SUMIF(#REF!,ECON_PREV!AG75,#REF!)</f>
        <v>#REF!</v>
      </c>
      <c r="AX75" s="5" t="s">
        <v>151</v>
      </c>
      <c r="AY75" s="6" t="e">
        <f>SUMIF(#REF!,ECON_PREV!AX75,#REF!)</f>
        <v>#REF!</v>
      </c>
      <c r="BN75" s="5" t="s">
        <v>151</v>
      </c>
      <c r="BO75" s="6" t="e">
        <f>SUMIF(#REF!,ECON_PREV!BN75,#REF!)</f>
        <v>#REF!</v>
      </c>
    </row>
    <row r="76" spans="17:67" x14ac:dyDescent="0.3">
      <c r="Q76" s="5" t="s">
        <v>152</v>
      </c>
      <c r="R76" s="6" t="e">
        <f>SUMIF(#REF!,ECON_PREV!Q76,#REF!)</f>
        <v>#REF!</v>
      </c>
      <c r="AG76" s="5" t="s">
        <v>152</v>
      </c>
      <c r="AH76" s="6" t="e">
        <f>SUMIF(#REF!,ECON_PREV!AG76,#REF!)</f>
        <v>#REF!</v>
      </c>
      <c r="AX76" s="5" t="s">
        <v>152</v>
      </c>
      <c r="AY76" s="6" t="e">
        <f>SUMIF(#REF!,ECON_PREV!AX76,#REF!)</f>
        <v>#REF!</v>
      </c>
      <c r="BN76" s="5" t="s">
        <v>152</v>
      </c>
      <c r="BO76" s="6" t="e">
        <f>SUMIF(#REF!,ECON_PREV!BN76,#REF!)</f>
        <v>#REF!</v>
      </c>
    </row>
    <row r="77" spans="17:67" x14ac:dyDescent="0.3">
      <c r="Q77" s="5" t="s">
        <v>153</v>
      </c>
      <c r="R77" s="6" t="e">
        <f>SUMIF(#REF!,ECON_PREV!Q77,#REF!)</f>
        <v>#REF!</v>
      </c>
      <c r="AG77" s="5" t="s">
        <v>153</v>
      </c>
      <c r="AH77" s="6" t="e">
        <f>SUMIF(#REF!,ECON_PREV!AG77,#REF!)</f>
        <v>#REF!</v>
      </c>
      <c r="AX77" s="5" t="s">
        <v>153</v>
      </c>
      <c r="AY77" s="6" t="e">
        <f>SUMIF(#REF!,ECON_PREV!AX77,#REF!)</f>
        <v>#REF!</v>
      </c>
      <c r="BN77" s="5" t="s">
        <v>153</v>
      </c>
      <c r="BO77" s="6" t="e">
        <f>SUMIF(#REF!,ECON_PREV!BN77,#REF!)</f>
        <v>#REF!</v>
      </c>
    </row>
    <row r="78" spans="17:67" x14ac:dyDescent="0.3">
      <c r="Q78" s="5" t="s">
        <v>154</v>
      </c>
      <c r="R78" s="6" t="e">
        <f>SUMIF(#REF!,ECON_PREV!Q78,#REF!)</f>
        <v>#REF!</v>
      </c>
      <c r="AG78" s="5" t="s">
        <v>154</v>
      </c>
      <c r="AH78" s="6" t="e">
        <f>SUMIF(#REF!,ECON_PREV!AG78,#REF!)</f>
        <v>#REF!</v>
      </c>
      <c r="AX78" s="5" t="s">
        <v>154</v>
      </c>
      <c r="AY78" s="6" t="e">
        <f>SUMIF(#REF!,ECON_PREV!AX78,#REF!)</f>
        <v>#REF!</v>
      </c>
      <c r="BN78" s="5" t="s">
        <v>154</v>
      </c>
      <c r="BO78" s="6" t="e">
        <f>SUMIF(#REF!,ECON_PREV!BN78,#REF!)</f>
        <v>#REF!</v>
      </c>
    </row>
    <row r="79" spans="17:67" x14ac:dyDescent="0.3">
      <c r="Q79" s="5" t="s">
        <v>155</v>
      </c>
      <c r="R79" s="6" t="e">
        <f>SUMIF(#REF!,ECON_PREV!Q79,#REF!)</f>
        <v>#REF!</v>
      </c>
      <c r="AG79" s="5" t="s">
        <v>155</v>
      </c>
      <c r="AH79" s="6" t="e">
        <f>SUMIF(#REF!,ECON_PREV!AG79,#REF!)</f>
        <v>#REF!</v>
      </c>
      <c r="AX79" s="5" t="s">
        <v>155</v>
      </c>
      <c r="AY79" s="6" t="e">
        <f>SUMIF(#REF!,ECON_PREV!AX79,#REF!)</f>
        <v>#REF!</v>
      </c>
      <c r="BN79" s="5" t="s">
        <v>155</v>
      </c>
      <c r="BO79" s="6" t="e">
        <f>SUMIF(#REF!,ECON_PREV!BN79,#REF!)</f>
        <v>#REF!</v>
      </c>
    </row>
    <row r="80" spans="17:67" x14ac:dyDescent="0.3">
      <c r="Q80" s="5" t="s">
        <v>156</v>
      </c>
      <c r="R80" s="6" t="e">
        <f>SUMIF(#REF!,ECON_PREV!Q80,#REF!)</f>
        <v>#REF!</v>
      </c>
      <c r="AG80" s="5" t="s">
        <v>156</v>
      </c>
      <c r="AH80" s="6" t="e">
        <f>SUMIF(#REF!,ECON_PREV!AG80,#REF!)</f>
        <v>#REF!</v>
      </c>
      <c r="AX80" s="5" t="s">
        <v>156</v>
      </c>
      <c r="AY80" s="6" t="e">
        <f>SUMIF(#REF!,ECON_PREV!AX80,#REF!)</f>
        <v>#REF!</v>
      </c>
      <c r="BN80" s="5" t="s">
        <v>156</v>
      </c>
      <c r="BO80" s="6" t="e">
        <f>SUMIF(#REF!,ECON_PREV!BN80,#REF!)</f>
        <v>#REF!</v>
      </c>
    </row>
    <row r="81" spans="17:67" x14ac:dyDescent="0.3">
      <c r="Q81" s="5" t="s">
        <v>157</v>
      </c>
      <c r="R81" s="6" t="e">
        <f>SUMIF(#REF!,ECON_PREV!Q81,#REF!)</f>
        <v>#REF!</v>
      </c>
      <c r="AG81" s="5" t="s">
        <v>157</v>
      </c>
      <c r="AH81" s="6" t="e">
        <f>SUMIF(#REF!,ECON_PREV!AG81,#REF!)</f>
        <v>#REF!</v>
      </c>
      <c r="AX81" s="5" t="s">
        <v>157</v>
      </c>
      <c r="AY81" s="6" t="e">
        <f>SUMIF(#REF!,ECON_PREV!AX81,#REF!)</f>
        <v>#REF!</v>
      </c>
      <c r="BN81" s="5" t="s">
        <v>157</v>
      </c>
      <c r="BO81" s="6" t="e">
        <f>SUMIF(#REF!,ECON_PREV!BN81,#REF!)</f>
        <v>#REF!</v>
      </c>
    </row>
    <row r="82" spans="17:67" x14ac:dyDescent="0.3">
      <c r="Q82" s="5" t="s">
        <v>158</v>
      </c>
      <c r="R82" s="6" t="e">
        <f>SUMIF(#REF!,ECON_PREV!Q82,#REF!)</f>
        <v>#REF!</v>
      </c>
      <c r="AG82" s="5" t="s">
        <v>158</v>
      </c>
      <c r="AH82" s="6" t="e">
        <f>SUMIF(#REF!,ECON_PREV!AG82,#REF!)</f>
        <v>#REF!</v>
      </c>
      <c r="AX82" s="5" t="s">
        <v>158</v>
      </c>
      <c r="AY82" s="6" t="e">
        <f>SUMIF(#REF!,ECON_PREV!AX82,#REF!)</f>
        <v>#REF!</v>
      </c>
      <c r="BN82" s="5" t="s">
        <v>158</v>
      </c>
      <c r="BO82" s="6" t="e">
        <f>SUMIF(#REF!,ECON_PREV!BN82,#REF!)</f>
        <v>#REF!</v>
      </c>
    </row>
    <row r="83" spans="17:67" x14ac:dyDescent="0.3">
      <c r="Q83" s="5" t="s">
        <v>159</v>
      </c>
      <c r="R83" s="6" t="e">
        <f>SUMIF(#REF!,ECON_PREV!Q83,#REF!)</f>
        <v>#REF!</v>
      </c>
      <c r="AG83" s="5" t="s">
        <v>159</v>
      </c>
      <c r="AH83" s="6" t="e">
        <f>SUMIF(#REF!,ECON_PREV!AG83,#REF!)</f>
        <v>#REF!</v>
      </c>
      <c r="AX83" s="5" t="s">
        <v>159</v>
      </c>
      <c r="AY83" s="6" t="e">
        <f>SUMIF(#REF!,ECON_PREV!AX83,#REF!)</f>
        <v>#REF!</v>
      </c>
      <c r="BN83" s="5" t="s">
        <v>159</v>
      </c>
      <c r="BO83" s="6" t="e">
        <f>SUMIF(#REF!,ECON_PREV!BN83,#REF!)</f>
        <v>#REF!</v>
      </c>
    </row>
    <row r="84" spans="17:67" x14ac:dyDescent="0.3">
      <c r="Q84" s="5" t="s">
        <v>160</v>
      </c>
      <c r="R84" s="6" t="e">
        <f>SUMIF(#REF!,ECON_PREV!Q84,#REF!)</f>
        <v>#REF!</v>
      </c>
      <c r="AG84" s="5" t="s">
        <v>160</v>
      </c>
      <c r="AH84" s="6" t="e">
        <f>SUMIF(#REF!,ECON_PREV!AG84,#REF!)</f>
        <v>#REF!</v>
      </c>
      <c r="AX84" s="5" t="s">
        <v>160</v>
      </c>
      <c r="AY84" s="6" t="e">
        <f>SUMIF(#REF!,ECON_PREV!AX84,#REF!)</f>
        <v>#REF!</v>
      </c>
      <c r="BN84" s="5" t="s">
        <v>160</v>
      </c>
      <c r="BO84" s="6" t="e">
        <f>SUMIF(#REF!,ECON_PREV!BN84,#REF!)</f>
        <v>#REF!</v>
      </c>
    </row>
    <row r="85" spans="17:67" x14ac:dyDescent="0.3">
      <c r="Q85" s="5" t="s">
        <v>161</v>
      </c>
      <c r="R85" s="6" t="e">
        <f>SUMIF(#REF!,ECON_PREV!Q85,#REF!)</f>
        <v>#REF!</v>
      </c>
      <c r="AG85" s="5" t="s">
        <v>161</v>
      </c>
      <c r="AH85" s="6" t="e">
        <f>SUMIF(#REF!,ECON_PREV!AG85,#REF!)</f>
        <v>#REF!</v>
      </c>
      <c r="AX85" s="5" t="s">
        <v>161</v>
      </c>
      <c r="AY85" s="6" t="e">
        <f>SUMIF(#REF!,ECON_PREV!AX85,#REF!)</f>
        <v>#REF!</v>
      </c>
      <c r="BN85" s="5" t="s">
        <v>161</v>
      </c>
      <c r="BO85" s="6" t="e">
        <f>SUMIF(#REF!,ECON_PREV!BN85,#REF!)</f>
        <v>#REF!</v>
      </c>
    </row>
    <row r="86" spans="17:67" x14ac:dyDescent="0.3">
      <c r="Q86" s="5" t="s">
        <v>162</v>
      </c>
      <c r="R86" s="6" t="e">
        <f>SUMIF(#REF!,ECON_PREV!Q86,#REF!)</f>
        <v>#REF!</v>
      </c>
      <c r="AG86" s="5" t="s">
        <v>162</v>
      </c>
      <c r="AH86" s="6" t="e">
        <f>SUMIF(#REF!,ECON_PREV!AG86,#REF!)</f>
        <v>#REF!</v>
      </c>
      <c r="AX86" s="5" t="s">
        <v>162</v>
      </c>
      <c r="AY86" s="6" t="e">
        <f>SUMIF(#REF!,ECON_PREV!AX86,#REF!)</f>
        <v>#REF!</v>
      </c>
      <c r="BN86" s="5" t="s">
        <v>162</v>
      </c>
      <c r="BO86" s="6" t="e">
        <f>SUMIF(#REF!,ECON_PREV!BN86,#REF!)</f>
        <v>#REF!</v>
      </c>
    </row>
    <row r="87" spans="17:67" x14ac:dyDescent="0.3">
      <c r="Q87" s="5" t="s">
        <v>163</v>
      </c>
      <c r="R87" s="6" t="e">
        <f>SUMIF(#REF!,ECON_PREV!Q87,#REF!)</f>
        <v>#REF!</v>
      </c>
      <c r="AG87" s="5" t="s">
        <v>163</v>
      </c>
      <c r="AH87" s="6" t="e">
        <f>SUMIF(#REF!,ECON_PREV!AG87,#REF!)</f>
        <v>#REF!</v>
      </c>
      <c r="AX87" s="5" t="s">
        <v>163</v>
      </c>
      <c r="AY87" s="6" t="e">
        <f>SUMIF(#REF!,ECON_PREV!AX87,#REF!)</f>
        <v>#REF!</v>
      </c>
      <c r="BN87" s="5" t="s">
        <v>163</v>
      </c>
      <c r="BO87" s="6" t="e">
        <f>SUMIF(#REF!,ECON_PREV!BN87,#REF!)</f>
        <v>#REF!</v>
      </c>
    </row>
    <row r="88" spans="17:67" x14ac:dyDescent="0.3">
      <c r="Q88" s="5" t="s">
        <v>164</v>
      </c>
      <c r="R88" s="6" t="e">
        <f>SUMIF(#REF!,ECON_PREV!Q88,#REF!)</f>
        <v>#REF!</v>
      </c>
      <c r="AG88" s="5" t="s">
        <v>164</v>
      </c>
      <c r="AH88" s="6" t="e">
        <f>SUMIF(#REF!,ECON_PREV!AG88,#REF!)</f>
        <v>#REF!</v>
      </c>
      <c r="AX88" s="5" t="s">
        <v>164</v>
      </c>
      <c r="AY88" s="6" t="e">
        <f>SUMIF(#REF!,ECON_PREV!AX88,#REF!)</f>
        <v>#REF!</v>
      </c>
      <c r="BN88" s="5" t="s">
        <v>164</v>
      </c>
      <c r="BO88" s="6" t="e">
        <f>SUMIF(#REF!,ECON_PREV!BN88,#REF!)</f>
        <v>#REF!</v>
      </c>
    </row>
    <row r="89" spans="17:67" x14ac:dyDescent="0.3">
      <c r="Q89" s="5" t="s">
        <v>165</v>
      </c>
      <c r="R89" s="6" t="e">
        <f>SUMIF(#REF!,ECON_PREV!Q89,#REF!)</f>
        <v>#REF!</v>
      </c>
      <c r="AG89" s="5" t="s">
        <v>165</v>
      </c>
      <c r="AH89" s="6" t="e">
        <f>SUMIF(#REF!,ECON_PREV!AG89,#REF!)</f>
        <v>#REF!</v>
      </c>
      <c r="AX89" s="5" t="s">
        <v>165</v>
      </c>
      <c r="AY89" s="6" t="e">
        <f>SUMIF(#REF!,ECON_PREV!AX89,#REF!)</f>
        <v>#REF!</v>
      </c>
      <c r="BN89" s="5" t="s">
        <v>165</v>
      </c>
      <c r="BO89" s="6" t="e">
        <f>SUMIF(#REF!,ECON_PREV!BN89,#REF!)</f>
        <v>#REF!</v>
      </c>
    </row>
    <row r="90" spans="17:67" x14ac:dyDescent="0.3">
      <c r="Q90" s="5" t="s">
        <v>166</v>
      </c>
      <c r="R90" s="6" t="e">
        <f>SUMIF(#REF!,ECON_PREV!Q90,#REF!)</f>
        <v>#REF!</v>
      </c>
      <c r="AG90" s="5" t="s">
        <v>166</v>
      </c>
      <c r="AH90" s="6" t="e">
        <f>SUMIF(#REF!,ECON_PREV!AG90,#REF!)</f>
        <v>#REF!</v>
      </c>
      <c r="AX90" s="5" t="s">
        <v>166</v>
      </c>
      <c r="AY90" s="6" t="e">
        <f>SUMIF(#REF!,ECON_PREV!AX90,#REF!)</f>
        <v>#REF!</v>
      </c>
      <c r="BN90" s="5" t="s">
        <v>166</v>
      </c>
      <c r="BO90" s="6" t="e">
        <f>SUMIF(#REF!,ECON_PREV!BN90,#REF!)</f>
        <v>#REF!</v>
      </c>
    </row>
    <row r="91" spans="17:67" x14ac:dyDescent="0.3">
      <c r="Q91" s="5" t="s">
        <v>167</v>
      </c>
      <c r="R91" s="6" t="e">
        <f>SUMIF(#REF!,ECON_PREV!Q91,#REF!)</f>
        <v>#REF!</v>
      </c>
      <c r="AG91" s="5" t="s">
        <v>167</v>
      </c>
      <c r="AH91" s="6" t="e">
        <f>SUMIF(#REF!,ECON_PREV!AG91,#REF!)</f>
        <v>#REF!</v>
      </c>
      <c r="AX91" s="5" t="s">
        <v>167</v>
      </c>
      <c r="AY91" s="6" t="e">
        <f>SUMIF(#REF!,ECON_PREV!AX91,#REF!)</f>
        <v>#REF!</v>
      </c>
      <c r="BN91" s="5" t="s">
        <v>167</v>
      </c>
      <c r="BO91" s="6" t="e">
        <f>SUMIF(#REF!,ECON_PREV!BN91,#REF!)</f>
        <v>#REF!</v>
      </c>
    </row>
    <row r="92" spans="17:67" x14ac:dyDescent="0.3">
      <c r="Q92" s="5" t="s">
        <v>168</v>
      </c>
      <c r="R92" s="6" t="e">
        <f>SUMIF(#REF!,ECON_PREV!Q92,#REF!)</f>
        <v>#REF!</v>
      </c>
      <c r="AG92" s="5" t="s">
        <v>168</v>
      </c>
      <c r="AH92" s="6" t="e">
        <f>SUMIF(#REF!,ECON_PREV!AG92,#REF!)</f>
        <v>#REF!</v>
      </c>
      <c r="AX92" s="5" t="s">
        <v>168</v>
      </c>
      <c r="AY92" s="6" t="e">
        <f>SUMIF(#REF!,ECON_PREV!AX92,#REF!)</f>
        <v>#REF!</v>
      </c>
      <c r="BN92" s="5" t="s">
        <v>168</v>
      </c>
      <c r="BO92" s="6" t="e">
        <f>SUMIF(#REF!,ECON_PREV!BN92,#REF!)</f>
        <v>#REF!</v>
      </c>
    </row>
    <row r="93" spans="17:67" x14ac:dyDescent="0.3">
      <c r="Q93" s="5" t="s">
        <v>169</v>
      </c>
      <c r="R93" s="6" t="e">
        <f>SUMIF(#REF!,ECON_PREV!Q93,#REF!)</f>
        <v>#REF!</v>
      </c>
      <c r="AG93" s="5" t="s">
        <v>169</v>
      </c>
      <c r="AH93" s="6" t="e">
        <f>SUMIF(#REF!,ECON_PREV!AG93,#REF!)</f>
        <v>#REF!</v>
      </c>
      <c r="AX93" s="5" t="s">
        <v>169</v>
      </c>
      <c r="AY93" s="6" t="e">
        <f>SUMIF(#REF!,ECON_PREV!AX93,#REF!)</f>
        <v>#REF!</v>
      </c>
      <c r="BN93" s="5" t="s">
        <v>169</v>
      </c>
      <c r="BO93" s="6" t="e">
        <f>SUMIF(#REF!,ECON_PREV!BN93,#REF!)</f>
        <v>#REF!</v>
      </c>
    </row>
    <row r="94" spans="17:67" x14ac:dyDescent="0.3">
      <c r="Q94" s="5" t="s">
        <v>170</v>
      </c>
      <c r="R94" s="6" t="e">
        <f>SUMIF(#REF!,ECON_PREV!Q94,#REF!)</f>
        <v>#REF!</v>
      </c>
      <c r="AG94" s="5" t="s">
        <v>170</v>
      </c>
      <c r="AH94" s="6" t="e">
        <f>SUMIF(#REF!,ECON_PREV!AG94,#REF!)</f>
        <v>#REF!</v>
      </c>
      <c r="AX94" s="5" t="s">
        <v>170</v>
      </c>
      <c r="AY94" s="6" t="e">
        <f>SUMIF(#REF!,ECON_PREV!AX94,#REF!)</f>
        <v>#REF!</v>
      </c>
      <c r="BN94" s="5" t="s">
        <v>170</v>
      </c>
      <c r="BO94" s="6" t="e">
        <f>SUMIF(#REF!,ECON_PREV!BN94,#REF!)</f>
        <v>#REF!</v>
      </c>
    </row>
    <row r="95" spans="17:67" x14ac:dyDescent="0.3">
      <c r="Q95" s="5" t="s">
        <v>171</v>
      </c>
      <c r="R95" s="6" t="e">
        <f>SUMIF(#REF!,ECON_PREV!Q95,#REF!)</f>
        <v>#REF!</v>
      </c>
      <c r="AG95" s="5" t="s">
        <v>171</v>
      </c>
      <c r="AH95" s="6" t="e">
        <f>SUMIF(#REF!,ECON_PREV!AG95,#REF!)</f>
        <v>#REF!</v>
      </c>
      <c r="AX95" s="5" t="s">
        <v>171</v>
      </c>
      <c r="AY95" s="6" t="e">
        <f>SUMIF(#REF!,ECON_PREV!AX95,#REF!)</f>
        <v>#REF!</v>
      </c>
      <c r="BN95" s="5" t="s">
        <v>171</v>
      </c>
      <c r="BO95" s="6" t="e">
        <f>SUMIF(#REF!,ECON_PREV!BN95,#REF!)</f>
        <v>#REF!</v>
      </c>
    </row>
    <row r="96" spans="17:67" x14ac:dyDescent="0.3">
      <c r="Q96" s="5" t="s">
        <v>172</v>
      </c>
      <c r="R96" s="6" t="e">
        <f>SUMIF(#REF!,ECON_PREV!Q96,#REF!)</f>
        <v>#REF!</v>
      </c>
      <c r="AG96" s="5" t="s">
        <v>172</v>
      </c>
      <c r="AH96" s="6" t="e">
        <f>SUMIF(#REF!,ECON_PREV!AG96,#REF!)</f>
        <v>#REF!</v>
      </c>
      <c r="AX96" s="5" t="s">
        <v>172</v>
      </c>
      <c r="AY96" s="6" t="e">
        <f>SUMIF(#REF!,ECON_PREV!AX96,#REF!)</f>
        <v>#REF!</v>
      </c>
      <c r="BN96" s="5" t="s">
        <v>172</v>
      </c>
      <c r="BO96" s="6" t="e">
        <f>SUMIF(#REF!,ECON_PREV!BN96,#REF!)</f>
        <v>#REF!</v>
      </c>
    </row>
    <row r="97" spans="17:67" x14ac:dyDescent="0.3">
      <c r="Q97" s="5" t="s">
        <v>173</v>
      </c>
      <c r="R97" s="6" t="e">
        <f>SUMIF(#REF!,ECON_PREV!Q97,#REF!)</f>
        <v>#REF!</v>
      </c>
      <c r="AG97" s="5" t="s">
        <v>173</v>
      </c>
      <c r="AH97" s="6" t="e">
        <f>SUMIF(#REF!,ECON_PREV!AG97,#REF!)</f>
        <v>#REF!</v>
      </c>
      <c r="AX97" s="5" t="s">
        <v>173</v>
      </c>
      <c r="AY97" s="6" t="e">
        <f>SUMIF(#REF!,ECON_PREV!AX97,#REF!)</f>
        <v>#REF!</v>
      </c>
      <c r="BN97" s="5" t="s">
        <v>173</v>
      </c>
      <c r="BO97" s="6" t="e">
        <f>SUMIF(#REF!,ECON_PREV!BN97,#REF!)</f>
        <v>#REF!</v>
      </c>
    </row>
    <row r="98" spans="17:67" x14ac:dyDescent="0.3">
      <c r="Q98" s="5" t="s">
        <v>174</v>
      </c>
      <c r="R98" s="6" t="e">
        <f>SUMIF(#REF!,ECON_PREV!Q98,#REF!)</f>
        <v>#REF!</v>
      </c>
      <c r="AG98" s="5" t="s">
        <v>174</v>
      </c>
      <c r="AH98" s="6" t="e">
        <f>SUMIF(#REF!,ECON_PREV!AG98,#REF!)</f>
        <v>#REF!</v>
      </c>
      <c r="AX98" s="5" t="s">
        <v>174</v>
      </c>
      <c r="AY98" s="6" t="e">
        <f>SUMIF(#REF!,ECON_PREV!AX98,#REF!)</f>
        <v>#REF!</v>
      </c>
      <c r="BN98" s="5" t="s">
        <v>174</v>
      </c>
      <c r="BO98" s="6" t="e">
        <f>SUMIF(#REF!,ECON_PREV!BN98,#REF!)</f>
        <v>#REF!</v>
      </c>
    </row>
    <row r="99" spans="17:67" x14ac:dyDescent="0.3">
      <c r="Q99" s="5" t="s">
        <v>175</v>
      </c>
      <c r="R99" s="6" t="e">
        <f>SUMIF(#REF!,ECON_PREV!Q99,#REF!)</f>
        <v>#REF!</v>
      </c>
      <c r="AG99" s="5" t="s">
        <v>175</v>
      </c>
      <c r="AH99" s="6" t="e">
        <f>SUMIF(#REF!,ECON_PREV!AG99,#REF!)</f>
        <v>#REF!</v>
      </c>
      <c r="AX99" s="5" t="s">
        <v>175</v>
      </c>
      <c r="AY99" s="6" t="e">
        <f>SUMIF(#REF!,ECON_PREV!AX99,#REF!)</f>
        <v>#REF!</v>
      </c>
      <c r="BN99" s="5" t="s">
        <v>175</v>
      </c>
      <c r="BO99" s="6" t="e">
        <f>SUMIF(#REF!,ECON_PREV!BN99,#REF!)</f>
        <v>#REF!</v>
      </c>
    </row>
    <row r="100" spans="17:67" x14ac:dyDescent="0.3">
      <c r="Q100" s="5" t="s">
        <v>177</v>
      </c>
      <c r="R100" s="6" t="e">
        <f>SUMIF(#REF!,ECON_PREV!Q100,#REF!)</f>
        <v>#REF!</v>
      </c>
      <c r="AG100" s="5" t="s">
        <v>177</v>
      </c>
      <c r="AH100" s="6" t="e">
        <f>SUMIF(#REF!,ECON_PREV!AG100,#REF!)</f>
        <v>#REF!</v>
      </c>
      <c r="AX100" s="5" t="s">
        <v>177</v>
      </c>
      <c r="AY100" s="6" t="e">
        <f>SUMIF(#REF!,ECON_PREV!AX100,#REF!)</f>
        <v>#REF!</v>
      </c>
      <c r="BN100" s="5" t="s">
        <v>177</v>
      </c>
      <c r="BO100" s="6" t="e">
        <f>SUMIF(#REF!,ECON_PREV!BN100,#REF!)</f>
        <v>#REF!</v>
      </c>
    </row>
    <row r="101" spans="17:67" x14ac:dyDescent="0.3">
      <c r="Q101" s="5" t="s">
        <v>178</v>
      </c>
      <c r="R101" s="6" t="e">
        <f>SUMIF(#REF!,ECON_PREV!Q101,#REF!)</f>
        <v>#REF!</v>
      </c>
      <c r="AG101" s="5" t="s">
        <v>178</v>
      </c>
      <c r="AH101" s="6" t="e">
        <f>SUMIF(#REF!,ECON_PREV!AG101,#REF!)</f>
        <v>#REF!</v>
      </c>
      <c r="AX101" s="5" t="s">
        <v>178</v>
      </c>
      <c r="AY101" s="6" t="e">
        <f>SUMIF(#REF!,ECON_PREV!AX101,#REF!)</f>
        <v>#REF!</v>
      </c>
      <c r="BN101" s="5" t="s">
        <v>178</v>
      </c>
      <c r="BO101" s="6" t="e">
        <f>SUMIF(#REF!,ECON_PREV!BN101,#REF!)</f>
        <v>#REF!</v>
      </c>
    </row>
    <row r="102" spans="17:67" x14ac:dyDescent="0.3">
      <c r="Q102" s="5" t="s">
        <v>179</v>
      </c>
      <c r="R102" s="6" t="e">
        <f>SUMIF(#REF!,ECON_PREV!Q102,#REF!)</f>
        <v>#REF!</v>
      </c>
      <c r="AG102" s="5" t="s">
        <v>179</v>
      </c>
      <c r="AH102" s="6" t="e">
        <f>SUMIF(#REF!,ECON_PREV!AG102,#REF!)</f>
        <v>#REF!</v>
      </c>
      <c r="AX102" s="5" t="s">
        <v>179</v>
      </c>
      <c r="AY102" s="6" t="e">
        <f>SUMIF(#REF!,ECON_PREV!AX102,#REF!)</f>
        <v>#REF!</v>
      </c>
      <c r="BN102" s="5" t="s">
        <v>179</v>
      </c>
      <c r="BO102" s="6" t="e">
        <f>SUMIF(#REF!,ECON_PREV!BN102,#REF!)</f>
        <v>#REF!</v>
      </c>
    </row>
    <row r="103" spans="17:67" x14ac:dyDescent="0.3">
      <c r="Q103" s="5" t="s">
        <v>180</v>
      </c>
      <c r="R103" s="6" t="e">
        <f>SUMIF(#REF!,ECON_PREV!Q103,#REF!)</f>
        <v>#REF!</v>
      </c>
      <c r="AG103" s="5" t="s">
        <v>180</v>
      </c>
      <c r="AH103" s="6" t="e">
        <f>SUMIF(#REF!,ECON_PREV!AG103,#REF!)</f>
        <v>#REF!</v>
      </c>
      <c r="AX103" s="5" t="s">
        <v>180</v>
      </c>
      <c r="AY103" s="6" t="e">
        <f>SUMIF(#REF!,ECON_PREV!AX103,#REF!)</f>
        <v>#REF!</v>
      </c>
      <c r="BN103" s="5" t="s">
        <v>180</v>
      </c>
      <c r="BO103" s="6" t="e">
        <f>SUMIF(#REF!,ECON_PREV!BN103,#REF!)</f>
        <v>#REF!</v>
      </c>
    </row>
    <row r="104" spans="17:67" x14ac:dyDescent="0.3">
      <c r="Q104" s="5" t="s">
        <v>181</v>
      </c>
      <c r="R104" s="6" t="e">
        <f>SUMIF(#REF!,ECON_PREV!Q104,#REF!)</f>
        <v>#REF!</v>
      </c>
      <c r="AG104" s="5" t="s">
        <v>181</v>
      </c>
      <c r="AH104" s="6" t="e">
        <f>SUMIF(#REF!,ECON_PREV!AG104,#REF!)</f>
        <v>#REF!</v>
      </c>
      <c r="AX104" s="5" t="s">
        <v>181</v>
      </c>
      <c r="AY104" s="6" t="e">
        <f>SUMIF(#REF!,ECON_PREV!AX104,#REF!)</f>
        <v>#REF!</v>
      </c>
      <c r="BN104" s="5" t="s">
        <v>181</v>
      </c>
      <c r="BO104" s="6" t="e">
        <f>SUMIF(#REF!,ECON_PREV!BN104,#REF!)</f>
        <v>#REF!</v>
      </c>
    </row>
    <row r="105" spans="17:67" x14ac:dyDescent="0.3">
      <c r="Q105" s="5" t="s">
        <v>182</v>
      </c>
      <c r="R105" s="6" t="e">
        <f>SUMIF(#REF!,ECON_PREV!Q105,#REF!)</f>
        <v>#REF!</v>
      </c>
      <c r="AG105" s="5" t="s">
        <v>182</v>
      </c>
      <c r="AH105" s="6" t="e">
        <f>SUMIF(#REF!,ECON_PREV!AG105,#REF!)</f>
        <v>#REF!</v>
      </c>
      <c r="AX105" s="5" t="s">
        <v>182</v>
      </c>
      <c r="AY105" s="6" t="e">
        <f>SUMIF(#REF!,ECON_PREV!AX105,#REF!)</f>
        <v>#REF!</v>
      </c>
      <c r="BN105" s="5" t="s">
        <v>182</v>
      </c>
      <c r="BO105" s="6" t="e">
        <f>SUMIF(#REF!,ECON_PREV!BN105,#REF!)</f>
        <v>#REF!</v>
      </c>
    </row>
    <row r="106" spans="17:67" x14ac:dyDescent="0.3">
      <c r="Q106" s="5" t="s">
        <v>183</v>
      </c>
      <c r="R106" s="6" t="e">
        <f>SUMIF(#REF!,ECON_PREV!Q106,#REF!)</f>
        <v>#REF!</v>
      </c>
      <c r="AG106" s="5" t="s">
        <v>183</v>
      </c>
      <c r="AH106" s="6" t="e">
        <f>SUMIF(#REF!,ECON_PREV!AG106,#REF!)</f>
        <v>#REF!</v>
      </c>
      <c r="AX106" s="5" t="s">
        <v>183</v>
      </c>
      <c r="AY106" s="6" t="e">
        <f>SUMIF(#REF!,ECON_PREV!AX106,#REF!)</f>
        <v>#REF!</v>
      </c>
      <c r="BN106" s="5" t="s">
        <v>183</v>
      </c>
      <c r="BO106" s="6" t="e">
        <f>SUMIF(#REF!,ECON_PREV!BN106,#REF!)</f>
        <v>#REF!</v>
      </c>
    </row>
    <row r="107" spans="17:67" x14ac:dyDescent="0.3">
      <c r="Q107" s="5" t="s">
        <v>184</v>
      </c>
      <c r="R107" s="6" t="e">
        <f>SUMIF(#REF!,ECON_PREV!Q107,#REF!)</f>
        <v>#REF!</v>
      </c>
      <c r="AG107" s="5" t="s">
        <v>184</v>
      </c>
      <c r="AH107" s="6" t="e">
        <f>SUMIF(#REF!,ECON_PREV!AG107,#REF!)</f>
        <v>#REF!</v>
      </c>
      <c r="AX107" s="5" t="s">
        <v>184</v>
      </c>
      <c r="AY107" s="6" t="e">
        <f>SUMIF(#REF!,ECON_PREV!AX107,#REF!)</f>
        <v>#REF!</v>
      </c>
      <c r="BN107" s="5" t="s">
        <v>184</v>
      </c>
      <c r="BO107" s="6" t="e">
        <f>SUMIF(#REF!,ECON_PREV!BN107,#REF!)</f>
        <v>#REF!</v>
      </c>
    </row>
    <row r="108" spans="17:67" x14ac:dyDescent="0.3">
      <c r="Q108" s="5" t="s">
        <v>185</v>
      </c>
      <c r="R108" s="6" t="e">
        <f>SUMIF(#REF!,ECON_PREV!Q108,#REF!)</f>
        <v>#REF!</v>
      </c>
      <c r="AG108" s="5" t="s">
        <v>185</v>
      </c>
      <c r="AH108" s="6" t="e">
        <f>SUMIF(#REF!,ECON_PREV!AG108,#REF!)</f>
        <v>#REF!</v>
      </c>
      <c r="AX108" s="5" t="s">
        <v>185</v>
      </c>
      <c r="AY108" s="6" t="e">
        <f>SUMIF(#REF!,ECON_PREV!AX108,#REF!)</f>
        <v>#REF!</v>
      </c>
      <c r="BN108" s="5" t="s">
        <v>185</v>
      </c>
      <c r="BO108" s="6" t="e">
        <f>SUMIF(#REF!,ECON_PREV!BN108,#REF!)</f>
        <v>#REF!</v>
      </c>
    </row>
    <row r="109" spans="17:67" x14ac:dyDescent="0.3">
      <c r="Q109" s="5" t="s">
        <v>186</v>
      </c>
      <c r="R109" s="6" t="e">
        <f>SUMIF(#REF!,ECON_PREV!Q109,#REF!)</f>
        <v>#REF!</v>
      </c>
      <c r="AG109" s="5" t="s">
        <v>186</v>
      </c>
      <c r="AH109" s="6" t="e">
        <f>SUMIF(#REF!,ECON_PREV!AG109,#REF!)</f>
        <v>#REF!</v>
      </c>
      <c r="AX109" s="5" t="s">
        <v>186</v>
      </c>
      <c r="AY109" s="6" t="e">
        <f>SUMIF(#REF!,ECON_PREV!AX109,#REF!)</f>
        <v>#REF!</v>
      </c>
      <c r="BN109" s="5" t="s">
        <v>186</v>
      </c>
      <c r="BO109" s="6" t="e">
        <f>SUMIF(#REF!,ECON_PREV!BN109,#REF!)</f>
        <v>#REF!</v>
      </c>
    </row>
    <row r="110" spans="17:67" x14ac:dyDescent="0.3">
      <c r="Q110" s="5" t="s">
        <v>187</v>
      </c>
      <c r="R110" s="6" t="e">
        <f>SUMIF(#REF!,ECON_PREV!Q110,#REF!)</f>
        <v>#REF!</v>
      </c>
      <c r="AG110" s="5" t="s">
        <v>187</v>
      </c>
      <c r="AH110" s="6" t="e">
        <f>SUMIF(#REF!,ECON_PREV!AG110,#REF!)</f>
        <v>#REF!</v>
      </c>
      <c r="AX110" s="5" t="s">
        <v>187</v>
      </c>
      <c r="AY110" s="6" t="e">
        <f>SUMIF(#REF!,ECON_PREV!AX110,#REF!)</f>
        <v>#REF!</v>
      </c>
      <c r="BN110" s="5" t="s">
        <v>187</v>
      </c>
      <c r="BO110" s="6" t="e">
        <f>SUMIF(#REF!,ECON_PREV!BN110,#REF!)</f>
        <v>#REF!</v>
      </c>
    </row>
    <row r="111" spans="17:67" x14ac:dyDescent="0.3">
      <c r="Q111" s="5" t="s">
        <v>188</v>
      </c>
      <c r="R111" s="6" t="e">
        <f>SUMIF(#REF!,ECON_PREV!Q111,#REF!)</f>
        <v>#REF!</v>
      </c>
      <c r="AG111" s="5" t="s">
        <v>188</v>
      </c>
      <c r="AH111" s="6" t="e">
        <f>SUMIF(#REF!,ECON_PREV!AG111,#REF!)</f>
        <v>#REF!</v>
      </c>
      <c r="AX111" s="5" t="s">
        <v>188</v>
      </c>
      <c r="AY111" s="6" t="e">
        <f>SUMIF(#REF!,ECON_PREV!AX111,#REF!)</f>
        <v>#REF!</v>
      </c>
      <c r="BN111" s="5" t="s">
        <v>188</v>
      </c>
      <c r="BO111" s="6" t="e">
        <f>SUMIF(#REF!,ECON_PREV!BN111,#REF!)</f>
        <v>#REF!</v>
      </c>
    </row>
    <row r="112" spans="17:67" x14ac:dyDescent="0.3">
      <c r="Q112" s="5" t="s">
        <v>189</v>
      </c>
      <c r="R112" s="6" t="e">
        <f>SUMIF(#REF!,ECON_PREV!Q112,#REF!)</f>
        <v>#REF!</v>
      </c>
      <c r="AG112" s="5" t="s">
        <v>189</v>
      </c>
      <c r="AH112" s="6" t="e">
        <f>SUMIF(#REF!,ECON_PREV!AG112,#REF!)</f>
        <v>#REF!</v>
      </c>
      <c r="AX112" s="5" t="s">
        <v>189</v>
      </c>
      <c r="AY112" s="6" t="e">
        <f>SUMIF(#REF!,ECON_PREV!AX112,#REF!)</f>
        <v>#REF!</v>
      </c>
      <c r="BN112" s="5" t="s">
        <v>189</v>
      </c>
      <c r="BO112" s="6" t="e">
        <f>SUMIF(#REF!,ECON_PREV!BN112,#REF!)</f>
        <v>#REF!</v>
      </c>
    </row>
    <row r="113" spans="17:67" x14ac:dyDescent="0.3">
      <c r="Q113" s="5" t="s">
        <v>190</v>
      </c>
      <c r="R113" s="6" t="e">
        <f>SUMIF(#REF!,ECON_PREV!Q113,#REF!)</f>
        <v>#REF!</v>
      </c>
      <c r="AG113" s="5" t="s">
        <v>190</v>
      </c>
      <c r="AH113" s="6" t="e">
        <f>SUMIF(#REF!,ECON_PREV!AG113,#REF!)</f>
        <v>#REF!</v>
      </c>
      <c r="AX113" s="5" t="s">
        <v>190</v>
      </c>
      <c r="AY113" s="6" t="e">
        <f>SUMIF(#REF!,ECON_PREV!AX113,#REF!)</f>
        <v>#REF!</v>
      </c>
      <c r="BN113" s="5" t="s">
        <v>190</v>
      </c>
      <c r="BO113" s="6" t="e">
        <f>SUMIF(#REF!,ECON_PREV!BN113,#REF!)</f>
        <v>#REF!</v>
      </c>
    </row>
    <row r="114" spans="17:67" x14ac:dyDescent="0.3">
      <c r="Q114" s="5" t="s">
        <v>191</v>
      </c>
      <c r="R114" s="6" t="e">
        <f>SUMIF(#REF!,ECON_PREV!Q114,#REF!)</f>
        <v>#REF!</v>
      </c>
      <c r="AG114" s="5" t="s">
        <v>191</v>
      </c>
      <c r="AH114" s="6" t="e">
        <f>SUMIF(#REF!,ECON_PREV!AG114,#REF!)</f>
        <v>#REF!</v>
      </c>
      <c r="AX114" s="5" t="s">
        <v>191</v>
      </c>
      <c r="AY114" s="6" t="e">
        <f>SUMIF(#REF!,ECON_PREV!AX114,#REF!)</f>
        <v>#REF!</v>
      </c>
      <c r="BN114" s="5" t="s">
        <v>191</v>
      </c>
      <c r="BO114" s="6" t="e">
        <f>SUMIF(#REF!,ECON_PREV!BN114,#REF!)</f>
        <v>#REF!</v>
      </c>
    </row>
    <row r="115" spans="17:67" x14ac:dyDescent="0.3">
      <c r="Q115" s="5" t="s">
        <v>192</v>
      </c>
      <c r="R115" s="6" t="e">
        <f>SUMIF(#REF!,ECON_PREV!Q115,#REF!)</f>
        <v>#REF!</v>
      </c>
      <c r="AG115" s="5" t="s">
        <v>192</v>
      </c>
      <c r="AH115" s="6" t="e">
        <f>SUMIF(#REF!,ECON_PREV!AG115,#REF!)</f>
        <v>#REF!</v>
      </c>
      <c r="AX115" s="5" t="s">
        <v>192</v>
      </c>
      <c r="AY115" s="6" t="e">
        <f>SUMIF(#REF!,ECON_PREV!AX115,#REF!)</f>
        <v>#REF!</v>
      </c>
      <c r="BN115" s="5" t="s">
        <v>192</v>
      </c>
      <c r="BO115" s="6" t="e">
        <f>SUMIF(#REF!,ECON_PREV!BN115,#REF!)</f>
        <v>#REF!</v>
      </c>
    </row>
    <row r="116" spans="17:67" x14ac:dyDescent="0.3">
      <c r="Q116" s="5" t="s">
        <v>193</v>
      </c>
      <c r="R116" s="6" t="e">
        <f>SUMIF(#REF!,ECON_PREV!Q116,#REF!)</f>
        <v>#REF!</v>
      </c>
      <c r="AG116" s="5" t="s">
        <v>193</v>
      </c>
      <c r="AH116" s="6" t="e">
        <f>SUMIF(#REF!,ECON_PREV!AG116,#REF!)</f>
        <v>#REF!</v>
      </c>
      <c r="AX116" s="5" t="s">
        <v>193</v>
      </c>
      <c r="AY116" s="6" t="e">
        <f>SUMIF(#REF!,ECON_PREV!AX116,#REF!)</f>
        <v>#REF!</v>
      </c>
      <c r="BN116" s="5" t="s">
        <v>193</v>
      </c>
      <c r="BO116" s="6" t="e">
        <f>SUMIF(#REF!,ECON_PREV!BN116,#REF!)</f>
        <v>#REF!</v>
      </c>
    </row>
    <row r="117" spans="17:67" x14ac:dyDescent="0.3">
      <c r="Q117" s="5" t="s">
        <v>194</v>
      </c>
      <c r="R117" s="6" t="e">
        <f>SUMIF(#REF!,ECON_PREV!Q117,#REF!)</f>
        <v>#REF!</v>
      </c>
      <c r="AG117" s="5" t="s">
        <v>194</v>
      </c>
      <c r="AH117" s="6" t="e">
        <f>SUMIF(#REF!,ECON_PREV!AG117,#REF!)</f>
        <v>#REF!</v>
      </c>
      <c r="AX117" s="5" t="s">
        <v>194</v>
      </c>
      <c r="AY117" s="6" t="e">
        <f>SUMIF(#REF!,ECON_PREV!AX117,#REF!)</f>
        <v>#REF!</v>
      </c>
      <c r="BN117" s="5" t="s">
        <v>194</v>
      </c>
      <c r="BO117" s="6" t="e">
        <f>SUMIF(#REF!,ECON_PREV!BN117,#REF!)</f>
        <v>#REF!</v>
      </c>
    </row>
    <row r="118" spans="17:67" x14ac:dyDescent="0.3">
      <c r="Q118" s="5" t="s">
        <v>195</v>
      </c>
      <c r="R118" s="6" t="e">
        <f>SUMIF(#REF!,ECON_PREV!Q118,#REF!)</f>
        <v>#REF!</v>
      </c>
      <c r="AG118" s="5" t="s">
        <v>195</v>
      </c>
      <c r="AH118" s="6" t="e">
        <f>SUMIF(#REF!,ECON_PREV!AG118,#REF!)</f>
        <v>#REF!</v>
      </c>
      <c r="AX118" s="5" t="s">
        <v>195</v>
      </c>
      <c r="AY118" s="6" t="e">
        <f>SUMIF(#REF!,ECON_PREV!AX118,#REF!)</f>
        <v>#REF!</v>
      </c>
      <c r="BN118" s="5" t="s">
        <v>195</v>
      </c>
      <c r="BO118" s="6" t="e">
        <f>SUMIF(#REF!,ECON_PREV!BN118,#REF!)</f>
        <v>#REF!</v>
      </c>
    </row>
    <row r="119" spans="17:67" x14ac:dyDescent="0.3">
      <c r="Q119" s="5" t="s">
        <v>196</v>
      </c>
      <c r="R119" s="6" t="e">
        <f>SUMIF(#REF!,ECON_PREV!Q119,#REF!)</f>
        <v>#REF!</v>
      </c>
      <c r="AG119" s="5" t="s">
        <v>196</v>
      </c>
      <c r="AH119" s="6" t="e">
        <f>SUMIF(#REF!,ECON_PREV!AG119,#REF!)</f>
        <v>#REF!</v>
      </c>
      <c r="AX119" s="5" t="s">
        <v>196</v>
      </c>
      <c r="AY119" s="6" t="e">
        <f>SUMIF(#REF!,ECON_PREV!AX119,#REF!)</f>
        <v>#REF!</v>
      </c>
      <c r="BN119" s="5" t="s">
        <v>196</v>
      </c>
      <c r="BO119" s="6" t="e">
        <f>SUMIF(#REF!,ECON_PREV!BN119,#REF!)</f>
        <v>#REF!</v>
      </c>
    </row>
    <row r="120" spans="17:67" x14ac:dyDescent="0.3">
      <c r="Q120" s="5" t="s">
        <v>197</v>
      </c>
      <c r="R120" s="6" t="e">
        <f>SUMIF(#REF!,ECON_PREV!Q120,#REF!)</f>
        <v>#REF!</v>
      </c>
      <c r="AG120" s="5" t="s">
        <v>197</v>
      </c>
      <c r="AH120" s="6" t="e">
        <f>SUMIF(#REF!,ECON_PREV!AG120,#REF!)</f>
        <v>#REF!</v>
      </c>
      <c r="AX120" s="5" t="s">
        <v>197</v>
      </c>
      <c r="AY120" s="6" t="e">
        <f>SUMIF(#REF!,ECON_PREV!AX120,#REF!)</f>
        <v>#REF!</v>
      </c>
      <c r="BN120" s="5" t="s">
        <v>197</v>
      </c>
      <c r="BO120" s="6" t="e">
        <f>SUMIF(#REF!,ECON_PREV!BN120,#REF!)</f>
        <v>#REF!</v>
      </c>
    </row>
    <row r="121" spans="17:67" x14ac:dyDescent="0.3">
      <c r="Q121" s="5" t="s">
        <v>198</v>
      </c>
      <c r="R121" s="6" t="e">
        <f>SUMIF(#REF!,ECON_PREV!Q121,#REF!)</f>
        <v>#REF!</v>
      </c>
      <c r="AG121" s="5" t="s">
        <v>198</v>
      </c>
      <c r="AH121" s="6" t="e">
        <f>SUMIF(#REF!,ECON_PREV!AG121,#REF!)</f>
        <v>#REF!</v>
      </c>
      <c r="AX121" s="5" t="s">
        <v>198</v>
      </c>
      <c r="AY121" s="6" t="e">
        <f>SUMIF(#REF!,ECON_PREV!AX121,#REF!)</f>
        <v>#REF!</v>
      </c>
      <c r="BN121" s="5" t="s">
        <v>198</v>
      </c>
      <c r="BO121" s="6" t="e">
        <f>SUMIF(#REF!,ECON_PREV!BN121,#REF!)</f>
        <v>#REF!</v>
      </c>
    </row>
    <row r="122" spans="17:67" x14ac:dyDescent="0.3">
      <c r="Q122" s="5" t="s">
        <v>199</v>
      </c>
      <c r="R122" s="6" t="e">
        <f>SUMIF(#REF!,ECON_PREV!Q122,#REF!)</f>
        <v>#REF!</v>
      </c>
      <c r="AG122" s="5" t="s">
        <v>199</v>
      </c>
      <c r="AH122" s="6" t="e">
        <f>SUMIF(#REF!,ECON_PREV!AG122,#REF!)</f>
        <v>#REF!</v>
      </c>
      <c r="AX122" s="5" t="s">
        <v>199</v>
      </c>
      <c r="AY122" s="6" t="e">
        <f>SUMIF(#REF!,ECON_PREV!AX122,#REF!)</f>
        <v>#REF!</v>
      </c>
      <c r="BN122" s="5" t="s">
        <v>199</v>
      </c>
      <c r="BO122" s="6" t="e">
        <f>SUMIF(#REF!,ECON_PREV!BN122,#REF!)</f>
        <v>#REF!</v>
      </c>
    </row>
    <row r="123" spans="17:67" x14ac:dyDescent="0.3">
      <c r="Q123" s="5" t="s">
        <v>200</v>
      </c>
      <c r="R123" s="6" t="e">
        <f>SUMIF(#REF!,ECON_PREV!Q123,#REF!)</f>
        <v>#REF!</v>
      </c>
      <c r="AG123" s="5" t="s">
        <v>200</v>
      </c>
      <c r="AH123" s="6" t="e">
        <f>SUMIF(#REF!,ECON_PREV!AG123,#REF!)</f>
        <v>#REF!</v>
      </c>
      <c r="AX123" s="5" t="s">
        <v>200</v>
      </c>
      <c r="AY123" s="6" t="e">
        <f>SUMIF(#REF!,ECON_PREV!AX123,#REF!)</f>
        <v>#REF!</v>
      </c>
      <c r="BN123" s="5" t="s">
        <v>200</v>
      </c>
      <c r="BO123" s="6" t="e">
        <f>SUMIF(#REF!,ECON_PREV!BN123,#REF!)</f>
        <v>#REF!</v>
      </c>
    </row>
    <row r="124" spans="17:67" x14ac:dyDescent="0.3">
      <c r="Q124" s="5" t="s">
        <v>201</v>
      </c>
      <c r="R124" s="6" t="e">
        <f>SUMIF(#REF!,ECON_PREV!Q124,#REF!)</f>
        <v>#REF!</v>
      </c>
      <c r="AG124" s="5" t="s">
        <v>201</v>
      </c>
      <c r="AH124" s="6" t="e">
        <f>SUMIF(#REF!,ECON_PREV!AG124,#REF!)</f>
        <v>#REF!</v>
      </c>
      <c r="AX124" s="5" t="s">
        <v>201</v>
      </c>
      <c r="AY124" s="6" t="e">
        <f>SUMIF(#REF!,ECON_PREV!AX124,#REF!)</f>
        <v>#REF!</v>
      </c>
      <c r="BN124" s="5" t="s">
        <v>201</v>
      </c>
      <c r="BO124" s="6" t="e">
        <f>SUMIF(#REF!,ECON_PREV!BN124,#REF!)</f>
        <v>#REF!</v>
      </c>
    </row>
    <row r="125" spans="17:67" x14ac:dyDescent="0.3">
      <c r="Q125" s="5" t="s">
        <v>202</v>
      </c>
      <c r="R125" s="6" t="e">
        <f>SUMIF(#REF!,ECON_PREV!Q125,#REF!)</f>
        <v>#REF!</v>
      </c>
      <c r="AG125" s="5" t="s">
        <v>202</v>
      </c>
      <c r="AH125" s="6" t="e">
        <f>SUMIF(#REF!,ECON_PREV!AG125,#REF!)</f>
        <v>#REF!</v>
      </c>
      <c r="AX125" s="5" t="s">
        <v>202</v>
      </c>
      <c r="AY125" s="6" t="e">
        <f>SUMIF(#REF!,ECON_PREV!AX125,#REF!)</f>
        <v>#REF!</v>
      </c>
      <c r="BN125" s="5" t="s">
        <v>202</v>
      </c>
      <c r="BO125" s="6" t="e">
        <f>SUMIF(#REF!,ECON_PREV!BN125,#REF!)</f>
        <v>#REF!</v>
      </c>
    </row>
    <row r="126" spans="17:67" x14ac:dyDescent="0.3">
      <c r="Q126" s="5" t="s">
        <v>203</v>
      </c>
      <c r="R126" s="6" t="e">
        <f>SUMIF(#REF!,ECON_PREV!Q126,#REF!)</f>
        <v>#REF!</v>
      </c>
      <c r="AG126" s="5" t="s">
        <v>203</v>
      </c>
      <c r="AH126" s="6" t="e">
        <f>SUMIF(#REF!,ECON_PREV!AG126,#REF!)</f>
        <v>#REF!</v>
      </c>
      <c r="AX126" s="5" t="s">
        <v>203</v>
      </c>
      <c r="AY126" s="6" t="e">
        <f>SUMIF(#REF!,ECON_PREV!AX126,#REF!)</f>
        <v>#REF!</v>
      </c>
      <c r="BN126" s="5" t="s">
        <v>203</v>
      </c>
      <c r="BO126" s="6" t="e">
        <f>SUMIF(#REF!,ECON_PREV!BN126,#REF!)</f>
        <v>#REF!</v>
      </c>
    </row>
    <row r="127" spans="17:67" x14ac:dyDescent="0.3">
      <c r="Q127" s="5" t="s">
        <v>204</v>
      </c>
      <c r="R127" s="6" t="e">
        <f>SUMIF(#REF!,ECON_PREV!Q127,#REF!)</f>
        <v>#REF!</v>
      </c>
      <c r="AG127" s="5" t="s">
        <v>204</v>
      </c>
      <c r="AH127" s="6" t="e">
        <f>SUMIF(#REF!,ECON_PREV!AG127,#REF!)</f>
        <v>#REF!</v>
      </c>
      <c r="AX127" s="5" t="s">
        <v>204</v>
      </c>
      <c r="AY127" s="6" t="e">
        <f>SUMIF(#REF!,ECON_PREV!AX127,#REF!)</f>
        <v>#REF!</v>
      </c>
      <c r="BN127" s="5" t="s">
        <v>204</v>
      </c>
      <c r="BO127" s="6" t="e">
        <f>SUMIF(#REF!,ECON_PREV!BN127,#REF!)</f>
        <v>#REF!</v>
      </c>
    </row>
    <row r="128" spans="17:67" x14ac:dyDescent="0.3">
      <c r="Q128" s="5" t="s">
        <v>205</v>
      </c>
      <c r="R128" s="6" t="e">
        <f>SUMIF(#REF!,ECON_PREV!Q128,#REF!)</f>
        <v>#REF!</v>
      </c>
      <c r="AG128" s="5" t="s">
        <v>205</v>
      </c>
      <c r="AH128" s="6" t="e">
        <f>SUMIF(#REF!,ECON_PREV!AG128,#REF!)</f>
        <v>#REF!</v>
      </c>
      <c r="AX128" s="5" t="s">
        <v>205</v>
      </c>
      <c r="AY128" s="6" t="e">
        <f>SUMIF(#REF!,ECON_PREV!AX128,#REF!)</f>
        <v>#REF!</v>
      </c>
      <c r="BN128" s="5" t="s">
        <v>205</v>
      </c>
      <c r="BO128" s="6" t="e">
        <f>SUMIF(#REF!,ECON_PREV!BN128,#REF!)</f>
        <v>#REF!</v>
      </c>
    </row>
    <row r="129" spans="17:67" x14ac:dyDescent="0.3">
      <c r="Q129" s="5" t="s">
        <v>206</v>
      </c>
      <c r="R129" s="6" t="e">
        <f>SUMIF(#REF!,ECON_PREV!Q129,#REF!)</f>
        <v>#REF!</v>
      </c>
      <c r="AG129" s="5" t="s">
        <v>206</v>
      </c>
      <c r="AH129" s="6" t="e">
        <f>SUMIF(#REF!,ECON_PREV!AG129,#REF!)</f>
        <v>#REF!</v>
      </c>
      <c r="AX129" s="5" t="s">
        <v>206</v>
      </c>
      <c r="AY129" s="6" t="e">
        <f>SUMIF(#REF!,ECON_PREV!AX129,#REF!)</f>
        <v>#REF!</v>
      </c>
      <c r="BN129" s="5" t="s">
        <v>206</v>
      </c>
      <c r="BO129" s="6" t="e">
        <f>SUMIF(#REF!,ECON_PREV!BN129,#REF!)</f>
        <v>#REF!</v>
      </c>
    </row>
    <row r="130" spans="17:67" x14ac:dyDescent="0.3">
      <c r="Q130" s="5" t="s">
        <v>207</v>
      </c>
      <c r="R130" s="6" t="e">
        <f>SUMIF(#REF!,ECON_PREV!Q130,#REF!)</f>
        <v>#REF!</v>
      </c>
      <c r="AG130" s="5" t="s">
        <v>207</v>
      </c>
      <c r="AH130" s="6" t="e">
        <f>SUMIF(#REF!,ECON_PREV!AG130,#REF!)</f>
        <v>#REF!</v>
      </c>
      <c r="AX130" s="5" t="s">
        <v>207</v>
      </c>
      <c r="AY130" s="6" t="e">
        <f>SUMIF(#REF!,ECON_PREV!AX130,#REF!)</f>
        <v>#REF!</v>
      </c>
      <c r="BN130" s="5" t="s">
        <v>207</v>
      </c>
      <c r="BO130" s="6" t="e">
        <f>SUMIF(#REF!,ECON_PREV!BN130,#REF!)</f>
        <v>#REF!</v>
      </c>
    </row>
    <row r="131" spans="17:67" x14ac:dyDescent="0.3">
      <c r="Q131" s="5" t="s">
        <v>208</v>
      </c>
      <c r="R131" s="6" t="e">
        <f>SUMIF(#REF!,ECON_PREV!Q131,#REF!)</f>
        <v>#REF!</v>
      </c>
      <c r="AG131" s="5" t="s">
        <v>208</v>
      </c>
      <c r="AH131" s="6" t="e">
        <f>SUMIF(#REF!,ECON_PREV!AG131,#REF!)</f>
        <v>#REF!</v>
      </c>
      <c r="AX131" s="5" t="s">
        <v>208</v>
      </c>
      <c r="AY131" s="6" t="e">
        <f>SUMIF(#REF!,ECON_PREV!AX131,#REF!)</f>
        <v>#REF!</v>
      </c>
      <c r="BN131" s="5" t="s">
        <v>208</v>
      </c>
      <c r="BO131" s="6" t="e">
        <f>SUMIF(#REF!,ECON_PREV!BN131,#REF!)</f>
        <v>#REF!</v>
      </c>
    </row>
    <row r="132" spans="17:67" x14ac:dyDescent="0.3">
      <c r="Q132" s="5" t="s">
        <v>209</v>
      </c>
      <c r="R132" s="6" t="e">
        <f>SUMIF(#REF!,ECON_PREV!Q132,#REF!)</f>
        <v>#REF!</v>
      </c>
      <c r="AG132" s="5" t="s">
        <v>209</v>
      </c>
      <c r="AH132" s="6" t="e">
        <f>SUMIF(#REF!,ECON_PREV!AG132,#REF!)</f>
        <v>#REF!</v>
      </c>
      <c r="AX132" s="5" t="s">
        <v>209</v>
      </c>
      <c r="AY132" s="6" t="e">
        <f>SUMIF(#REF!,ECON_PREV!AX132,#REF!)</f>
        <v>#REF!</v>
      </c>
      <c r="BN132" s="5" t="s">
        <v>209</v>
      </c>
      <c r="BO132" s="6" t="e">
        <f>SUMIF(#REF!,ECON_PREV!BN132,#REF!)</f>
        <v>#REF!</v>
      </c>
    </row>
    <row r="133" spans="17:67" x14ac:dyDescent="0.3">
      <c r="Q133" s="5" t="s">
        <v>210</v>
      </c>
      <c r="R133" s="6" t="e">
        <f>SUMIF(#REF!,ECON_PREV!Q133,#REF!)</f>
        <v>#REF!</v>
      </c>
      <c r="AG133" s="5" t="s">
        <v>210</v>
      </c>
      <c r="AH133" s="6" t="e">
        <f>SUMIF(#REF!,ECON_PREV!AG133,#REF!)</f>
        <v>#REF!</v>
      </c>
      <c r="AX133" s="5" t="s">
        <v>210</v>
      </c>
      <c r="AY133" s="6" t="e">
        <f>SUMIF(#REF!,ECON_PREV!AX133,#REF!)</f>
        <v>#REF!</v>
      </c>
      <c r="BN133" s="5" t="s">
        <v>210</v>
      </c>
      <c r="BO133" s="6" t="e">
        <f>SUMIF(#REF!,ECON_PREV!BN133,#REF!)</f>
        <v>#REF!</v>
      </c>
    </row>
    <row r="134" spans="17:67" x14ac:dyDescent="0.3">
      <c r="Q134" s="5" t="s">
        <v>211</v>
      </c>
      <c r="R134" s="6" t="e">
        <f>SUMIF(#REF!,ECON_PREV!Q134,#REF!)</f>
        <v>#REF!</v>
      </c>
      <c r="AG134" s="5" t="s">
        <v>211</v>
      </c>
      <c r="AH134" s="6" t="e">
        <f>SUMIF(#REF!,ECON_PREV!AG134,#REF!)</f>
        <v>#REF!</v>
      </c>
      <c r="AX134" s="5" t="s">
        <v>211</v>
      </c>
      <c r="AY134" s="6" t="e">
        <f>SUMIF(#REF!,ECON_PREV!AX134,#REF!)</f>
        <v>#REF!</v>
      </c>
      <c r="BN134" s="5" t="s">
        <v>211</v>
      </c>
      <c r="BO134" s="6" t="e">
        <f>SUMIF(#REF!,ECON_PREV!BN134,#REF!)</f>
        <v>#REF!</v>
      </c>
    </row>
    <row r="135" spans="17:67" x14ac:dyDescent="0.3">
      <c r="Q135" s="5" t="s">
        <v>212</v>
      </c>
      <c r="R135" s="6" t="e">
        <f>SUMIF(#REF!,ECON_PREV!Q135,#REF!)</f>
        <v>#REF!</v>
      </c>
      <c r="AG135" s="5" t="s">
        <v>212</v>
      </c>
      <c r="AH135" s="6" t="e">
        <f>SUMIF(#REF!,ECON_PREV!AG135,#REF!)</f>
        <v>#REF!</v>
      </c>
      <c r="AX135" s="5" t="s">
        <v>212</v>
      </c>
      <c r="AY135" s="6" t="e">
        <f>SUMIF(#REF!,ECON_PREV!AX135,#REF!)</f>
        <v>#REF!</v>
      </c>
      <c r="BN135" s="5" t="s">
        <v>212</v>
      </c>
      <c r="BO135" s="6" t="e">
        <f>SUMIF(#REF!,ECON_PREV!BN135,#REF!)</f>
        <v>#REF!</v>
      </c>
    </row>
    <row r="136" spans="17:67" x14ac:dyDescent="0.3">
      <c r="Q136" s="5" t="s">
        <v>213</v>
      </c>
      <c r="R136" s="6" t="e">
        <f>SUMIF(#REF!,ECON_PREV!Q136,#REF!)</f>
        <v>#REF!</v>
      </c>
      <c r="AG136" s="5" t="s">
        <v>213</v>
      </c>
      <c r="AH136" s="6" t="e">
        <f>SUMIF(#REF!,ECON_PREV!AG136,#REF!)</f>
        <v>#REF!</v>
      </c>
      <c r="AX136" s="5" t="s">
        <v>213</v>
      </c>
      <c r="AY136" s="6" t="e">
        <f>SUMIF(#REF!,ECON_PREV!AX136,#REF!)</f>
        <v>#REF!</v>
      </c>
      <c r="BN136" s="5" t="s">
        <v>213</v>
      </c>
      <c r="BO136" s="6" t="e">
        <f>SUMIF(#REF!,ECON_PREV!BN136,#REF!)</f>
        <v>#REF!</v>
      </c>
    </row>
    <row r="137" spans="17:67" x14ac:dyDescent="0.3">
      <c r="Q137" s="5" t="s">
        <v>214</v>
      </c>
      <c r="R137" s="6" t="e">
        <f>SUMIF(#REF!,ECON_PREV!Q137,#REF!)</f>
        <v>#REF!</v>
      </c>
      <c r="AG137" s="5" t="s">
        <v>214</v>
      </c>
      <c r="AH137" s="6" t="e">
        <f>SUMIF(#REF!,ECON_PREV!AG137,#REF!)</f>
        <v>#REF!</v>
      </c>
      <c r="AX137" s="5" t="s">
        <v>214</v>
      </c>
      <c r="AY137" s="6" t="e">
        <f>SUMIF(#REF!,ECON_PREV!AX137,#REF!)</f>
        <v>#REF!</v>
      </c>
      <c r="BN137" s="5" t="s">
        <v>214</v>
      </c>
      <c r="BO137" s="6" t="e">
        <f>SUMIF(#REF!,ECON_PREV!BN137,#REF!)</f>
        <v>#REF!</v>
      </c>
    </row>
    <row r="138" spans="17:67" x14ac:dyDescent="0.3">
      <c r="Q138" s="5" t="s">
        <v>215</v>
      </c>
      <c r="R138" s="6" t="e">
        <f>SUMIF(#REF!,ECON_PREV!Q138,#REF!)</f>
        <v>#REF!</v>
      </c>
      <c r="AG138" s="5" t="s">
        <v>215</v>
      </c>
      <c r="AH138" s="6" t="e">
        <f>SUMIF(#REF!,ECON_PREV!AG138,#REF!)</f>
        <v>#REF!</v>
      </c>
      <c r="AX138" s="5" t="s">
        <v>215</v>
      </c>
      <c r="AY138" s="6" t="e">
        <f>SUMIF(#REF!,ECON_PREV!AX138,#REF!)</f>
        <v>#REF!</v>
      </c>
      <c r="BN138" s="5" t="s">
        <v>215</v>
      </c>
      <c r="BO138" s="6" t="e">
        <f>SUMIF(#REF!,ECON_PREV!BN138,#REF!)</f>
        <v>#REF!</v>
      </c>
    </row>
    <row r="139" spans="17:67" x14ac:dyDescent="0.3">
      <c r="Q139" s="5" t="s">
        <v>216</v>
      </c>
      <c r="R139" s="6" t="e">
        <f>SUMIF(#REF!,ECON_PREV!Q139,#REF!)</f>
        <v>#REF!</v>
      </c>
      <c r="AG139" s="5" t="s">
        <v>216</v>
      </c>
      <c r="AH139" s="6" t="e">
        <f>SUMIF(#REF!,ECON_PREV!AG139,#REF!)</f>
        <v>#REF!</v>
      </c>
      <c r="AX139" s="5" t="s">
        <v>216</v>
      </c>
      <c r="AY139" s="6" t="e">
        <f>SUMIF(#REF!,ECON_PREV!AX139,#REF!)</f>
        <v>#REF!</v>
      </c>
      <c r="BN139" s="5" t="s">
        <v>216</v>
      </c>
      <c r="BO139" s="6" t="e">
        <f>SUMIF(#REF!,ECON_PREV!BN139,#REF!)</f>
        <v>#REF!</v>
      </c>
    </row>
    <row r="140" spans="17:67" x14ac:dyDescent="0.3">
      <c r="Q140" s="5" t="s">
        <v>217</v>
      </c>
      <c r="R140" s="6" t="e">
        <f>SUMIF(#REF!,ECON_PREV!Q140,#REF!)</f>
        <v>#REF!</v>
      </c>
      <c r="AG140" s="5" t="s">
        <v>217</v>
      </c>
      <c r="AH140" s="6" t="e">
        <f>SUMIF(#REF!,ECON_PREV!AG140,#REF!)</f>
        <v>#REF!</v>
      </c>
      <c r="AX140" s="5" t="s">
        <v>217</v>
      </c>
      <c r="AY140" s="6" t="e">
        <f>SUMIF(#REF!,ECON_PREV!AX140,#REF!)</f>
        <v>#REF!</v>
      </c>
      <c r="BN140" s="5" t="s">
        <v>217</v>
      </c>
      <c r="BO140" s="6" t="e">
        <f>SUMIF(#REF!,ECON_PREV!BN140,#REF!)</f>
        <v>#REF!</v>
      </c>
    </row>
    <row r="141" spans="17:67" x14ac:dyDescent="0.3">
      <c r="Q141" s="5" t="s">
        <v>218</v>
      </c>
      <c r="R141" s="6" t="e">
        <f>SUMIF(#REF!,ECON_PREV!Q141,#REF!)</f>
        <v>#REF!</v>
      </c>
      <c r="AG141" s="5" t="s">
        <v>218</v>
      </c>
      <c r="AH141" s="6" t="e">
        <f>SUMIF(#REF!,ECON_PREV!AG141,#REF!)</f>
        <v>#REF!</v>
      </c>
      <c r="AX141" s="5" t="s">
        <v>218</v>
      </c>
      <c r="AY141" s="6" t="e">
        <f>SUMIF(#REF!,ECON_PREV!AX141,#REF!)</f>
        <v>#REF!</v>
      </c>
      <c r="BN141" s="5" t="s">
        <v>218</v>
      </c>
      <c r="BO141" s="6" t="e">
        <f>SUMIF(#REF!,ECON_PREV!BN141,#REF!)</f>
        <v>#REF!</v>
      </c>
    </row>
    <row r="142" spans="17:67" x14ac:dyDescent="0.3">
      <c r="Q142" s="5" t="s">
        <v>219</v>
      </c>
      <c r="R142" s="6" t="e">
        <f>SUMIF(#REF!,ECON_PREV!Q142,#REF!)</f>
        <v>#REF!</v>
      </c>
      <c r="AG142" s="5" t="s">
        <v>219</v>
      </c>
      <c r="AH142" s="6" t="e">
        <f>SUMIF(#REF!,ECON_PREV!AG142,#REF!)</f>
        <v>#REF!</v>
      </c>
      <c r="AX142" s="5" t="s">
        <v>219</v>
      </c>
      <c r="AY142" s="6" t="e">
        <f>SUMIF(#REF!,ECON_PREV!AX142,#REF!)</f>
        <v>#REF!</v>
      </c>
      <c r="BN142" s="5" t="s">
        <v>219</v>
      </c>
      <c r="BO142" s="6" t="e">
        <f>SUMIF(#REF!,ECON_PREV!BN142,#REF!)</f>
        <v>#REF!</v>
      </c>
    </row>
    <row r="143" spans="17:67" x14ac:dyDescent="0.3">
      <c r="Q143" s="5" t="s">
        <v>220</v>
      </c>
      <c r="R143" s="6" t="e">
        <f>SUMIF(#REF!,ECON_PREV!Q143,#REF!)</f>
        <v>#REF!</v>
      </c>
      <c r="AG143" s="5" t="s">
        <v>220</v>
      </c>
      <c r="AH143" s="6" t="e">
        <f>SUMIF(#REF!,ECON_PREV!AG143,#REF!)</f>
        <v>#REF!</v>
      </c>
      <c r="AX143" s="5" t="s">
        <v>220</v>
      </c>
      <c r="AY143" s="6" t="e">
        <f>SUMIF(#REF!,ECON_PREV!AX143,#REF!)</f>
        <v>#REF!</v>
      </c>
      <c r="BN143" s="5" t="s">
        <v>220</v>
      </c>
      <c r="BO143" s="6" t="e">
        <f>SUMIF(#REF!,ECON_PREV!BN143,#REF!)</f>
        <v>#REF!</v>
      </c>
    </row>
    <row r="144" spans="17:67" x14ac:dyDescent="0.3">
      <c r="Q144" s="5" t="s">
        <v>221</v>
      </c>
      <c r="R144" s="6" t="e">
        <f>SUMIF(#REF!,ECON_PREV!Q144,#REF!)</f>
        <v>#REF!</v>
      </c>
      <c r="AG144" s="5" t="s">
        <v>221</v>
      </c>
      <c r="AH144" s="6" t="e">
        <f>SUMIF(#REF!,ECON_PREV!AG144,#REF!)</f>
        <v>#REF!</v>
      </c>
      <c r="AX144" s="5" t="s">
        <v>221</v>
      </c>
      <c r="AY144" s="6" t="e">
        <f>SUMIF(#REF!,ECON_PREV!AX144,#REF!)</f>
        <v>#REF!</v>
      </c>
      <c r="BN144" s="5" t="s">
        <v>221</v>
      </c>
      <c r="BO144" s="6" t="e">
        <f>SUMIF(#REF!,ECON_PREV!BN144,#REF!)</f>
        <v>#REF!</v>
      </c>
    </row>
    <row r="145" spans="17:67" x14ac:dyDescent="0.3">
      <c r="Q145" s="5" t="s">
        <v>222</v>
      </c>
      <c r="R145" s="6" t="e">
        <f>SUMIF(#REF!,ECON_PREV!Q145,#REF!)</f>
        <v>#REF!</v>
      </c>
      <c r="AG145" s="5" t="s">
        <v>222</v>
      </c>
      <c r="AH145" s="6" t="e">
        <f>SUMIF(#REF!,ECON_PREV!AG145,#REF!)</f>
        <v>#REF!</v>
      </c>
      <c r="AX145" s="5" t="s">
        <v>222</v>
      </c>
      <c r="AY145" s="6" t="e">
        <f>SUMIF(#REF!,ECON_PREV!AX145,#REF!)</f>
        <v>#REF!</v>
      </c>
      <c r="BN145" s="5" t="s">
        <v>222</v>
      </c>
      <c r="BO145" s="6" t="e">
        <f>SUMIF(#REF!,ECON_PREV!BN145,#REF!)</f>
        <v>#REF!</v>
      </c>
    </row>
    <row r="146" spans="17:67" x14ac:dyDescent="0.3">
      <c r="Q146" s="5" t="s">
        <v>223</v>
      </c>
      <c r="R146" s="6" t="e">
        <f>SUMIF(#REF!,ECON_PREV!Q146,#REF!)</f>
        <v>#REF!</v>
      </c>
      <c r="AG146" s="5" t="s">
        <v>223</v>
      </c>
      <c r="AH146" s="6" t="e">
        <f>SUMIF(#REF!,ECON_PREV!AG146,#REF!)</f>
        <v>#REF!</v>
      </c>
      <c r="AX146" s="5" t="s">
        <v>223</v>
      </c>
      <c r="AY146" s="6" t="e">
        <f>SUMIF(#REF!,ECON_PREV!AX146,#REF!)</f>
        <v>#REF!</v>
      </c>
      <c r="BN146" s="5" t="s">
        <v>223</v>
      </c>
      <c r="BO146" s="6" t="e">
        <f>SUMIF(#REF!,ECON_PREV!BN146,#REF!)</f>
        <v>#REF!</v>
      </c>
    </row>
    <row r="147" spans="17:67" x14ac:dyDescent="0.3">
      <c r="Q147" s="5" t="s">
        <v>224</v>
      </c>
      <c r="R147" s="6" t="e">
        <f>SUMIF(#REF!,ECON_PREV!Q147,#REF!)</f>
        <v>#REF!</v>
      </c>
      <c r="AG147" s="5" t="s">
        <v>224</v>
      </c>
      <c r="AH147" s="6" t="e">
        <f>SUMIF(#REF!,ECON_PREV!AG147,#REF!)</f>
        <v>#REF!</v>
      </c>
      <c r="AX147" s="5" t="s">
        <v>224</v>
      </c>
      <c r="AY147" s="6" t="e">
        <f>SUMIF(#REF!,ECON_PREV!AX147,#REF!)</f>
        <v>#REF!</v>
      </c>
      <c r="BN147" s="5" t="s">
        <v>224</v>
      </c>
      <c r="BO147" s="6" t="e">
        <f>SUMIF(#REF!,ECON_PREV!BN147,#REF!)</f>
        <v>#REF!</v>
      </c>
    </row>
    <row r="148" spans="17:67" x14ac:dyDescent="0.3">
      <c r="Q148" s="5" t="s">
        <v>225</v>
      </c>
      <c r="R148" s="6" t="e">
        <f>SUMIF(#REF!,ECON_PREV!Q148,#REF!)</f>
        <v>#REF!</v>
      </c>
      <c r="AG148" s="5" t="s">
        <v>225</v>
      </c>
      <c r="AH148" s="6" t="e">
        <f>SUMIF(#REF!,ECON_PREV!AG148,#REF!)</f>
        <v>#REF!</v>
      </c>
      <c r="AX148" s="5" t="s">
        <v>225</v>
      </c>
      <c r="AY148" s="6" t="e">
        <f>SUMIF(#REF!,ECON_PREV!AX148,#REF!)</f>
        <v>#REF!</v>
      </c>
      <c r="BN148" s="5" t="s">
        <v>225</v>
      </c>
      <c r="BO148" s="6" t="e">
        <f>SUMIF(#REF!,ECON_PREV!BN148,#REF!)</f>
        <v>#REF!</v>
      </c>
    </row>
    <row r="149" spans="17:67" x14ac:dyDescent="0.3">
      <c r="Q149" s="5" t="s">
        <v>226</v>
      </c>
      <c r="R149" s="6" t="e">
        <f>SUMIF(#REF!,ECON_PREV!Q149,#REF!)</f>
        <v>#REF!</v>
      </c>
      <c r="AG149" s="5" t="s">
        <v>226</v>
      </c>
      <c r="AH149" s="6" t="e">
        <f>SUMIF(#REF!,ECON_PREV!AG149,#REF!)</f>
        <v>#REF!</v>
      </c>
      <c r="AX149" s="5" t="s">
        <v>226</v>
      </c>
      <c r="AY149" s="6" t="e">
        <f>SUMIF(#REF!,ECON_PREV!AX149,#REF!)</f>
        <v>#REF!</v>
      </c>
      <c r="BN149" s="5" t="s">
        <v>226</v>
      </c>
      <c r="BO149" s="6" t="e">
        <f>SUMIF(#REF!,ECON_PREV!BN149,#REF!)</f>
        <v>#REF!</v>
      </c>
    </row>
    <row r="150" spans="17:67" x14ac:dyDescent="0.3">
      <c r="Q150" s="5" t="s">
        <v>227</v>
      </c>
      <c r="R150" s="6" t="e">
        <f>SUMIF(#REF!,ECON_PREV!Q150,#REF!)</f>
        <v>#REF!</v>
      </c>
      <c r="AG150" s="5" t="s">
        <v>227</v>
      </c>
      <c r="AH150" s="6" t="e">
        <f>SUMIF(#REF!,ECON_PREV!AG150,#REF!)</f>
        <v>#REF!</v>
      </c>
      <c r="AX150" s="5" t="s">
        <v>227</v>
      </c>
      <c r="AY150" s="6" t="e">
        <f>SUMIF(#REF!,ECON_PREV!AX150,#REF!)</f>
        <v>#REF!</v>
      </c>
      <c r="BN150" s="5" t="s">
        <v>227</v>
      </c>
      <c r="BO150" s="6" t="e">
        <f>SUMIF(#REF!,ECON_PREV!BN150,#REF!)</f>
        <v>#REF!</v>
      </c>
    </row>
    <row r="151" spans="17:67" x14ac:dyDescent="0.3">
      <c r="Q151" s="5" t="s">
        <v>228</v>
      </c>
      <c r="R151" s="6" t="e">
        <f>SUMIF(#REF!,ECON_PREV!Q151,#REF!)</f>
        <v>#REF!</v>
      </c>
      <c r="AG151" s="5" t="s">
        <v>228</v>
      </c>
      <c r="AH151" s="6" t="e">
        <f>SUMIF(#REF!,ECON_PREV!AG151,#REF!)</f>
        <v>#REF!</v>
      </c>
      <c r="AX151" s="5" t="s">
        <v>228</v>
      </c>
      <c r="AY151" s="6" t="e">
        <f>SUMIF(#REF!,ECON_PREV!AX151,#REF!)</f>
        <v>#REF!</v>
      </c>
      <c r="BN151" s="5" t="s">
        <v>228</v>
      </c>
      <c r="BO151" s="6" t="e">
        <f>SUMIF(#REF!,ECON_PREV!BN151,#REF!)</f>
        <v>#REF!</v>
      </c>
    </row>
    <row r="152" spans="17:67" x14ac:dyDescent="0.3">
      <c r="Q152" s="5" t="s">
        <v>229</v>
      </c>
      <c r="R152" s="6" t="e">
        <f>SUMIF(#REF!,ECON_PREV!Q152,#REF!)</f>
        <v>#REF!</v>
      </c>
      <c r="AG152" s="5" t="s">
        <v>229</v>
      </c>
      <c r="AH152" s="6" t="e">
        <f>SUMIF(#REF!,ECON_PREV!AG152,#REF!)</f>
        <v>#REF!</v>
      </c>
      <c r="AX152" s="5" t="s">
        <v>229</v>
      </c>
      <c r="AY152" s="6" t="e">
        <f>SUMIF(#REF!,ECON_PREV!AX152,#REF!)</f>
        <v>#REF!</v>
      </c>
      <c r="BN152" s="5" t="s">
        <v>229</v>
      </c>
      <c r="BO152" s="6" t="e">
        <f>SUMIF(#REF!,ECON_PREV!BN152,#REF!)</f>
        <v>#REF!</v>
      </c>
    </row>
    <row r="153" spans="17:67" x14ac:dyDescent="0.3">
      <c r="Q153" s="5" t="s">
        <v>230</v>
      </c>
      <c r="R153" s="6" t="e">
        <f>SUMIF(#REF!,ECON_PREV!Q153,#REF!)</f>
        <v>#REF!</v>
      </c>
      <c r="AG153" s="5" t="s">
        <v>230</v>
      </c>
      <c r="AH153" s="6" t="e">
        <f>SUMIF(#REF!,ECON_PREV!AG153,#REF!)</f>
        <v>#REF!</v>
      </c>
      <c r="AX153" s="5" t="s">
        <v>230</v>
      </c>
      <c r="AY153" s="6" t="e">
        <f>SUMIF(#REF!,ECON_PREV!AX153,#REF!)</f>
        <v>#REF!</v>
      </c>
      <c r="BN153" s="5" t="s">
        <v>230</v>
      </c>
      <c r="BO153" s="6" t="e">
        <f>SUMIF(#REF!,ECON_PREV!BN153,#REF!)</f>
        <v>#REF!</v>
      </c>
    </row>
    <row r="154" spans="17:67" x14ac:dyDescent="0.3">
      <c r="Q154" s="5" t="s">
        <v>231</v>
      </c>
      <c r="R154" s="6" t="e">
        <f>SUMIF(#REF!,ECON_PREV!Q154,#REF!)</f>
        <v>#REF!</v>
      </c>
      <c r="AG154" s="5" t="s">
        <v>231</v>
      </c>
      <c r="AH154" s="6" t="e">
        <f>SUMIF(#REF!,ECON_PREV!AG154,#REF!)</f>
        <v>#REF!</v>
      </c>
      <c r="AX154" s="5" t="s">
        <v>231</v>
      </c>
      <c r="AY154" s="6" t="e">
        <f>SUMIF(#REF!,ECON_PREV!AX154,#REF!)</f>
        <v>#REF!</v>
      </c>
      <c r="BN154" s="5" t="s">
        <v>231</v>
      </c>
      <c r="BO154" s="6" t="e">
        <f>SUMIF(#REF!,ECON_PREV!BN154,#REF!)</f>
        <v>#REF!</v>
      </c>
    </row>
    <row r="155" spans="17:67" x14ac:dyDescent="0.3">
      <c r="Q155" s="5" t="s">
        <v>232</v>
      </c>
      <c r="R155" s="6" t="e">
        <f>SUMIF(#REF!,ECON_PREV!Q155,#REF!)</f>
        <v>#REF!</v>
      </c>
      <c r="AG155" s="5" t="s">
        <v>232</v>
      </c>
      <c r="AH155" s="6" t="e">
        <f>SUMIF(#REF!,ECON_PREV!AG155,#REF!)</f>
        <v>#REF!</v>
      </c>
      <c r="AX155" s="5" t="s">
        <v>232</v>
      </c>
      <c r="AY155" s="6" t="e">
        <f>SUMIF(#REF!,ECON_PREV!AX155,#REF!)</f>
        <v>#REF!</v>
      </c>
      <c r="BN155" s="5" t="s">
        <v>232</v>
      </c>
      <c r="BO155" s="6" t="e">
        <f>SUMIF(#REF!,ECON_PREV!BN155,#REF!)</f>
        <v>#REF!</v>
      </c>
    </row>
    <row r="156" spans="17:67" x14ac:dyDescent="0.3">
      <c r="Q156" s="5" t="s">
        <v>233</v>
      </c>
      <c r="R156" s="6" t="e">
        <f>SUMIF(#REF!,ECON_PREV!Q156,#REF!)</f>
        <v>#REF!</v>
      </c>
      <c r="AG156" s="5" t="s">
        <v>233</v>
      </c>
      <c r="AH156" s="6" t="e">
        <f>SUMIF(#REF!,ECON_PREV!AG156,#REF!)</f>
        <v>#REF!</v>
      </c>
      <c r="AX156" s="5" t="s">
        <v>233</v>
      </c>
      <c r="AY156" s="6" t="e">
        <f>SUMIF(#REF!,ECON_PREV!AX156,#REF!)</f>
        <v>#REF!</v>
      </c>
      <c r="BN156" s="5" t="s">
        <v>233</v>
      </c>
      <c r="BO156" s="6" t="e">
        <f>SUMIF(#REF!,ECON_PREV!BN156,#REF!)</f>
        <v>#REF!</v>
      </c>
    </row>
    <row r="157" spans="17:67" x14ac:dyDescent="0.3">
      <c r="Q157" s="5" t="s">
        <v>234</v>
      </c>
      <c r="R157" s="6" t="e">
        <f>SUMIF(#REF!,ECON_PREV!Q157,#REF!)</f>
        <v>#REF!</v>
      </c>
      <c r="AG157" s="5" t="s">
        <v>234</v>
      </c>
      <c r="AH157" s="6" t="e">
        <f>SUMIF(#REF!,ECON_PREV!AG157,#REF!)</f>
        <v>#REF!</v>
      </c>
      <c r="AX157" s="5" t="s">
        <v>234</v>
      </c>
      <c r="AY157" s="6" t="e">
        <f>SUMIF(#REF!,ECON_PREV!AX157,#REF!)</f>
        <v>#REF!</v>
      </c>
      <c r="BN157" s="5" t="s">
        <v>234</v>
      </c>
      <c r="BO157" s="6" t="e">
        <f>SUMIF(#REF!,ECON_PREV!BN157,#REF!)</f>
        <v>#REF!</v>
      </c>
    </row>
    <row r="158" spans="17:67" x14ac:dyDescent="0.3">
      <c r="Q158" s="5" t="s">
        <v>235</v>
      </c>
      <c r="R158" s="6" t="e">
        <f>SUMIF(#REF!,ECON_PREV!Q158,#REF!)</f>
        <v>#REF!</v>
      </c>
      <c r="AG158" s="5" t="s">
        <v>235</v>
      </c>
      <c r="AH158" s="6" t="e">
        <f>SUMIF(#REF!,ECON_PREV!AG158,#REF!)</f>
        <v>#REF!</v>
      </c>
      <c r="AX158" s="5" t="s">
        <v>235</v>
      </c>
      <c r="AY158" s="6" t="e">
        <f>SUMIF(#REF!,ECON_PREV!AX158,#REF!)</f>
        <v>#REF!</v>
      </c>
      <c r="BN158" s="5" t="s">
        <v>235</v>
      </c>
      <c r="BO158" s="6" t="e">
        <f>SUMIF(#REF!,ECON_PREV!BN158,#REF!)</f>
        <v>#REF!</v>
      </c>
    </row>
    <row r="159" spans="17:67" x14ac:dyDescent="0.3">
      <c r="Q159" s="5" t="s">
        <v>236</v>
      </c>
      <c r="R159" s="6" t="e">
        <f>SUMIF(#REF!,ECON_PREV!Q159,#REF!)</f>
        <v>#REF!</v>
      </c>
      <c r="AG159" s="5" t="s">
        <v>236</v>
      </c>
      <c r="AH159" s="6" t="e">
        <f>SUMIF(#REF!,ECON_PREV!AG159,#REF!)</f>
        <v>#REF!</v>
      </c>
      <c r="AX159" s="5" t="s">
        <v>236</v>
      </c>
      <c r="AY159" s="6" t="e">
        <f>SUMIF(#REF!,ECON_PREV!AX159,#REF!)</f>
        <v>#REF!</v>
      </c>
      <c r="BN159" s="5" t="s">
        <v>236</v>
      </c>
      <c r="BO159" s="6" t="e">
        <f>SUMIF(#REF!,ECON_PREV!BN159,#REF!)</f>
        <v>#REF!</v>
      </c>
    </row>
    <row r="160" spans="17:67" x14ac:dyDescent="0.3">
      <c r="Q160" s="5" t="s">
        <v>237</v>
      </c>
      <c r="R160" s="6" t="e">
        <f>SUMIF(#REF!,ECON_PREV!Q160,#REF!)</f>
        <v>#REF!</v>
      </c>
      <c r="AG160" s="5" t="s">
        <v>237</v>
      </c>
      <c r="AH160" s="6" t="e">
        <f>SUMIF(#REF!,ECON_PREV!AG160,#REF!)</f>
        <v>#REF!</v>
      </c>
      <c r="AX160" s="5" t="s">
        <v>237</v>
      </c>
      <c r="AY160" s="6" t="e">
        <f>SUMIF(#REF!,ECON_PREV!AX160,#REF!)</f>
        <v>#REF!</v>
      </c>
      <c r="BN160" s="5" t="s">
        <v>237</v>
      </c>
      <c r="BO160" s="6" t="e">
        <f>SUMIF(#REF!,ECON_PREV!BN160,#REF!)</f>
        <v>#REF!</v>
      </c>
    </row>
    <row r="161" spans="17:67" x14ac:dyDescent="0.3">
      <c r="Q161" s="5" t="s">
        <v>238</v>
      </c>
      <c r="R161" s="6" t="e">
        <f>SUMIF(#REF!,ECON_PREV!Q161,#REF!)</f>
        <v>#REF!</v>
      </c>
      <c r="AG161" s="5" t="s">
        <v>238</v>
      </c>
      <c r="AH161" s="6" t="e">
        <f>SUMIF(#REF!,ECON_PREV!AG161,#REF!)</f>
        <v>#REF!</v>
      </c>
      <c r="AX161" s="5" t="s">
        <v>238</v>
      </c>
      <c r="AY161" s="6" t="e">
        <f>SUMIF(#REF!,ECON_PREV!AX161,#REF!)</f>
        <v>#REF!</v>
      </c>
      <c r="BN161" s="5" t="s">
        <v>238</v>
      </c>
      <c r="BO161" s="6" t="e">
        <f>SUMIF(#REF!,ECON_PREV!BN161,#REF!)</f>
        <v>#REF!</v>
      </c>
    </row>
    <row r="162" spans="17:67" x14ac:dyDescent="0.3">
      <c r="Q162" s="5" t="s">
        <v>239</v>
      </c>
      <c r="R162" s="6" t="e">
        <f>SUMIF(#REF!,ECON_PREV!Q162,#REF!)</f>
        <v>#REF!</v>
      </c>
      <c r="AG162" s="5" t="s">
        <v>239</v>
      </c>
      <c r="AH162" s="6" t="e">
        <f>SUMIF(#REF!,ECON_PREV!AG162,#REF!)</f>
        <v>#REF!</v>
      </c>
      <c r="AX162" s="5" t="s">
        <v>239</v>
      </c>
      <c r="AY162" s="6" t="e">
        <f>SUMIF(#REF!,ECON_PREV!AX162,#REF!)</f>
        <v>#REF!</v>
      </c>
      <c r="BN162" s="5" t="s">
        <v>239</v>
      </c>
      <c r="BO162" s="6" t="e">
        <f>SUMIF(#REF!,ECON_PREV!BN162,#REF!)</f>
        <v>#REF!</v>
      </c>
    </row>
    <row r="163" spans="17:67" x14ac:dyDescent="0.3">
      <c r="Q163" s="5" t="s">
        <v>240</v>
      </c>
      <c r="R163" s="6" t="e">
        <f>SUMIF(#REF!,ECON_PREV!Q163,#REF!)</f>
        <v>#REF!</v>
      </c>
      <c r="AG163" s="5" t="s">
        <v>240</v>
      </c>
      <c r="AH163" s="6" t="e">
        <f>SUMIF(#REF!,ECON_PREV!AG163,#REF!)</f>
        <v>#REF!</v>
      </c>
      <c r="AX163" s="5" t="s">
        <v>240</v>
      </c>
      <c r="AY163" s="6" t="e">
        <f>SUMIF(#REF!,ECON_PREV!AX163,#REF!)</f>
        <v>#REF!</v>
      </c>
      <c r="BN163" s="5" t="s">
        <v>240</v>
      </c>
      <c r="BO163" s="6" t="e">
        <f>SUMIF(#REF!,ECON_PREV!BN163,#REF!)</f>
        <v>#REF!</v>
      </c>
    </row>
    <row r="164" spans="17:67" x14ac:dyDescent="0.3">
      <c r="Q164" s="5" t="s">
        <v>241</v>
      </c>
      <c r="R164" s="6" t="e">
        <f>SUMIF(#REF!,ECON_PREV!Q164,#REF!)</f>
        <v>#REF!</v>
      </c>
      <c r="AG164" s="5" t="s">
        <v>241</v>
      </c>
      <c r="AH164" s="6" t="e">
        <f>SUMIF(#REF!,ECON_PREV!AG164,#REF!)</f>
        <v>#REF!</v>
      </c>
      <c r="AX164" s="5" t="s">
        <v>241</v>
      </c>
      <c r="AY164" s="6" t="e">
        <f>SUMIF(#REF!,ECON_PREV!AX164,#REF!)</f>
        <v>#REF!</v>
      </c>
      <c r="BN164" s="5" t="s">
        <v>241</v>
      </c>
      <c r="BO164" s="6" t="e">
        <f>SUMIF(#REF!,ECON_PREV!BN164,#REF!)</f>
        <v>#REF!</v>
      </c>
    </row>
    <row r="165" spans="17:67" x14ac:dyDescent="0.3">
      <c r="Q165" s="5" t="s">
        <v>242</v>
      </c>
      <c r="R165" s="6" t="e">
        <f>SUMIF(#REF!,ECON_PREV!Q165,#REF!)</f>
        <v>#REF!</v>
      </c>
      <c r="AG165" s="5" t="s">
        <v>242</v>
      </c>
      <c r="AH165" s="6" t="e">
        <f>SUMIF(#REF!,ECON_PREV!AG165,#REF!)</f>
        <v>#REF!</v>
      </c>
      <c r="AX165" s="5" t="s">
        <v>242</v>
      </c>
      <c r="AY165" s="6" t="e">
        <f>SUMIF(#REF!,ECON_PREV!AX165,#REF!)</f>
        <v>#REF!</v>
      </c>
      <c r="BN165" s="5" t="s">
        <v>242</v>
      </c>
      <c r="BO165" s="6" t="e">
        <f>SUMIF(#REF!,ECON_PREV!BN165,#REF!)</f>
        <v>#REF!</v>
      </c>
    </row>
    <row r="166" spans="17:67" x14ac:dyDescent="0.3">
      <c r="Q166" s="5" t="s">
        <v>243</v>
      </c>
      <c r="R166" s="6" t="e">
        <f>SUMIF(#REF!,ECON_PREV!Q166,#REF!)</f>
        <v>#REF!</v>
      </c>
      <c r="AG166" s="5" t="s">
        <v>243</v>
      </c>
      <c r="AH166" s="6" t="e">
        <f>SUMIF(#REF!,ECON_PREV!AG166,#REF!)</f>
        <v>#REF!</v>
      </c>
      <c r="AX166" s="5" t="s">
        <v>243</v>
      </c>
      <c r="AY166" s="6" t="e">
        <f>SUMIF(#REF!,ECON_PREV!AX166,#REF!)</f>
        <v>#REF!</v>
      </c>
      <c r="BN166" s="5" t="s">
        <v>243</v>
      </c>
      <c r="BO166" s="6" t="e">
        <f>SUMIF(#REF!,ECON_PREV!BN166,#REF!)</f>
        <v>#REF!</v>
      </c>
    </row>
    <row r="167" spans="17:67" x14ac:dyDescent="0.3">
      <c r="Q167" s="5" t="s">
        <v>244</v>
      </c>
      <c r="R167" s="6" t="e">
        <f>SUMIF(#REF!,ECON_PREV!Q167,#REF!)</f>
        <v>#REF!</v>
      </c>
      <c r="AG167" s="5" t="s">
        <v>244</v>
      </c>
      <c r="AH167" s="6" t="e">
        <f>SUMIF(#REF!,ECON_PREV!AG167,#REF!)</f>
        <v>#REF!</v>
      </c>
      <c r="AX167" s="5" t="s">
        <v>244</v>
      </c>
      <c r="AY167" s="6" t="e">
        <f>SUMIF(#REF!,ECON_PREV!AX167,#REF!)</f>
        <v>#REF!</v>
      </c>
      <c r="BN167" s="5" t="s">
        <v>244</v>
      </c>
      <c r="BO167" s="6" t="e">
        <f>SUMIF(#REF!,ECON_PREV!BN167,#REF!)</f>
        <v>#REF!</v>
      </c>
    </row>
    <row r="168" spans="17:67" x14ac:dyDescent="0.3">
      <c r="Q168" s="5" t="s">
        <v>245</v>
      </c>
      <c r="R168" s="6" t="e">
        <f>SUMIF(#REF!,ECON_PREV!Q168,#REF!)</f>
        <v>#REF!</v>
      </c>
      <c r="AG168" s="5" t="s">
        <v>245</v>
      </c>
      <c r="AH168" s="6" t="e">
        <f>SUMIF(#REF!,ECON_PREV!AG168,#REF!)</f>
        <v>#REF!</v>
      </c>
      <c r="AX168" s="5" t="s">
        <v>245</v>
      </c>
      <c r="AY168" s="6" t="e">
        <f>SUMIF(#REF!,ECON_PREV!AX168,#REF!)</f>
        <v>#REF!</v>
      </c>
      <c r="BN168" s="5" t="s">
        <v>245</v>
      </c>
      <c r="BO168" s="6" t="e">
        <f>SUMIF(#REF!,ECON_PREV!BN168,#REF!)</f>
        <v>#REF!</v>
      </c>
    </row>
    <row r="169" spans="17:67" x14ac:dyDescent="0.3">
      <c r="Q169" s="5" t="s">
        <v>246</v>
      </c>
      <c r="R169" s="6" t="e">
        <f>SUMIF(#REF!,ECON_PREV!Q169,#REF!)</f>
        <v>#REF!</v>
      </c>
      <c r="AG169" s="5" t="s">
        <v>246</v>
      </c>
      <c r="AH169" s="6" t="e">
        <f>SUMIF(#REF!,ECON_PREV!AG169,#REF!)</f>
        <v>#REF!</v>
      </c>
      <c r="AX169" s="5" t="s">
        <v>246</v>
      </c>
      <c r="AY169" s="6" t="e">
        <f>SUMIF(#REF!,ECON_PREV!AX169,#REF!)</f>
        <v>#REF!</v>
      </c>
      <c r="BN169" s="5" t="s">
        <v>246</v>
      </c>
      <c r="BO169" s="6" t="e">
        <f>SUMIF(#REF!,ECON_PREV!BN169,#REF!)</f>
        <v>#REF!</v>
      </c>
    </row>
    <row r="170" spans="17:67" x14ac:dyDescent="0.3">
      <c r="Q170" s="5" t="s">
        <v>247</v>
      </c>
      <c r="R170" s="6" t="e">
        <f>SUMIF(#REF!,ECON_PREV!Q170,#REF!)</f>
        <v>#REF!</v>
      </c>
      <c r="AG170" s="5" t="s">
        <v>247</v>
      </c>
      <c r="AH170" s="6" t="e">
        <f>SUMIF(#REF!,ECON_PREV!AG170,#REF!)</f>
        <v>#REF!</v>
      </c>
      <c r="AX170" s="5" t="s">
        <v>247</v>
      </c>
      <c r="AY170" s="6" t="e">
        <f>SUMIF(#REF!,ECON_PREV!AX170,#REF!)</f>
        <v>#REF!</v>
      </c>
      <c r="BN170" s="5" t="s">
        <v>247</v>
      </c>
      <c r="BO170" s="6" t="e">
        <f>SUMIF(#REF!,ECON_PREV!BN170,#REF!)</f>
        <v>#REF!</v>
      </c>
    </row>
    <row r="171" spans="17:67" x14ac:dyDescent="0.3">
      <c r="Q171" s="5" t="s">
        <v>248</v>
      </c>
      <c r="R171" s="6" t="e">
        <f>SUMIF(#REF!,ECON_PREV!Q171,#REF!)</f>
        <v>#REF!</v>
      </c>
      <c r="AG171" s="5" t="s">
        <v>248</v>
      </c>
      <c r="AH171" s="6" t="e">
        <f>SUMIF(#REF!,ECON_PREV!AG171,#REF!)</f>
        <v>#REF!</v>
      </c>
      <c r="AX171" s="5" t="s">
        <v>248</v>
      </c>
      <c r="AY171" s="6" t="e">
        <f>SUMIF(#REF!,ECON_PREV!AX171,#REF!)</f>
        <v>#REF!</v>
      </c>
      <c r="BN171" s="5" t="s">
        <v>248</v>
      </c>
      <c r="BO171" s="6" t="e">
        <f>SUMIF(#REF!,ECON_PREV!BN171,#REF!)</f>
        <v>#REF!</v>
      </c>
    </row>
    <row r="172" spans="17:67" x14ac:dyDescent="0.3">
      <c r="Q172" s="5" t="s">
        <v>249</v>
      </c>
      <c r="R172" s="6" t="e">
        <f>SUMIF(#REF!,ECON_PREV!Q172,#REF!)</f>
        <v>#REF!</v>
      </c>
      <c r="AG172" s="5" t="s">
        <v>249</v>
      </c>
      <c r="AH172" s="6" t="e">
        <f>SUMIF(#REF!,ECON_PREV!AG172,#REF!)</f>
        <v>#REF!</v>
      </c>
      <c r="AX172" s="5" t="s">
        <v>249</v>
      </c>
      <c r="AY172" s="6" t="e">
        <f>SUMIF(#REF!,ECON_PREV!AX172,#REF!)</f>
        <v>#REF!</v>
      </c>
      <c r="BN172" s="5" t="s">
        <v>249</v>
      </c>
      <c r="BO172" s="6" t="e">
        <f>SUMIF(#REF!,ECON_PREV!BN172,#REF!)</f>
        <v>#REF!</v>
      </c>
    </row>
    <row r="173" spans="17:67" x14ac:dyDescent="0.3">
      <c r="Q173" s="5" t="s">
        <v>250</v>
      </c>
      <c r="R173" s="6" t="e">
        <f>SUMIF(#REF!,ECON_PREV!Q173,#REF!)</f>
        <v>#REF!</v>
      </c>
      <c r="AG173" s="5" t="s">
        <v>250</v>
      </c>
      <c r="AH173" s="6" t="e">
        <f>SUMIF(#REF!,ECON_PREV!AG173,#REF!)</f>
        <v>#REF!</v>
      </c>
      <c r="AX173" s="5" t="s">
        <v>250</v>
      </c>
      <c r="AY173" s="6" t="e">
        <f>SUMIF(#REF!,ECON_PREV!AX173,#REF!)</f>
        <v>#REF!</v>
      </c>
      <c r="BN173" s="5" t="s">
        <v>250</v>
      </c>
      <c r="BO173" s="6" t="e">
        <f>SUMIF(#REF!,ECON_PREV!BN173,#REF!)</f>
        <v>#REF!</v>
      </c>
    </row>
    <row r="174" spans="17:67" x14ac:dyDescent="0.3">
      <c r="Q174" s="5" t="s">
        <v>251</v>
      </c>
      <c r="R174" s="6" t="e">
        <f>SUMIF(#REF!,ECON_PREV!Q174,#REF!)</f>
        <v>#REF!</v>
      </c>
      <c r="AG174" s="5" t="s">
        <v>251</v>
      </c>
      <c r="AH174" s="6" t="e">
        <f>SUMIF(#REF!,ECON_PREV!AG174,#REF!)</f>
        <v>#REF!</v>
      </c>
      <c r="AX174" s="5" t="s">
        <v>251</v>
      </c>
      <c r="AY174" s="6" t="e">
        <f>SUMIF(#REF!,ECON_PREV!AX174,#REF!)</f>
        <v>#REF!</v>
      </c>
      <c r="BN174" s="5" t="s">
        <v>251</v>
      </c>
      <c r="BO174" s="6" t="e">
        <f>SUMIF(#REF!,ECON_PREV!BN174,#REF!)</f>
        <v>#REF!</v>
      </c>
    </row>
    <row r="175" spans="17:67" x14ac:dyDescent="0.3">
      <c r="Q175" s="5" t="s">
        <v>313</v>
      </c>
      <c r="R175" s="6" t="e">
        <f>SUMIF(#REF!,ECON_PREV!Q175,#REF!)</f>
        <v>#REF!</v>
      </c>
      <c r="AG175" s="5" t="s">
        <v>313</v>
      </c>
      <c r="AH175" s="6" t="e">
        <f>SUMIF(#REF!,ECON_PREV!AG175,#REF!)</f>
        <v>#REF!</v>
      </c>
      <c r="AX175" s="5" t="s">
        <v>313</v>
      </c>
      <c r="AY175" s="6" t="e">
        <f>SUMIF(#REF!,ECON_PREV!AX175,#REF!)</f>
        <v>#REF!</v>
      </c>
      <c r="BN175" s="5" t="s">
        <v>313</v>
      </c>
      <c r="BO175" s="6" t="e">
        <f>SUMIF(#REF!,ECON_PREV!BN175,#REF!)</f>
        <v>#REF!</v>
      </c>
    </row>
    <row r="176" spans="17:67" x14ac:dyDescent="0.3">
      <c r="Q176" s="5" t="s">
        <v>252</v>
      </c>
      <c r="R176" s="6" t="e">
        <f>SUMIF(#REF!,ECON_PREV!Q176,#REF!)</f>
        <v>#REF!</v>
      </c>
      <c r="AG176" s="5" t="s">
        <v>252</v>
      </c>
      <c r="AH176" s="6" t="e">
        <f>SUMIF(#REF!,ECON_PREV!AG176,#REF!)</f>
        <v>#REF!</v>
      </c>
      <c r="AX176" s="5" t="s">
        <v>252</v>
      </c>
      <c r="AY176" s="6" t="e">
        <f>SUMIF(#REF!,ECON_PREV!AX176,#REF!)</f>
        <v>#REF!</v>
      </c>
      <c r="BN176" s="5" t="s">
        <v>252</v>
      </c>
      <c r="BO176" s="6" t="e">
        <f>SUMIF(#REF!,ECON_PREV!BN176,#REF!)</f>
        <v>#REF!</v>
      </c>
    </row>
    <row r="177" spans="17:67" x14ac:dyDescent="0.3">
      <c r="Q177" s="5" t="s">
        <v>253</v>
      </c>
      <c r="R177" s="6" t="e">
        <f>SUMIF(#REF!,ECON_PREV!Q177,#REF!)</f>
        <v>#REF!</v>
      </c>
      <c r="AG177" s="5" t="s">
        <v>253</v>
      </c>
      <c r="AH177" s="6" t="e">
        <f>SUMIF(#REF!,ECON_PREV!AG177,#REF!)</f>
        <v>#REF!</v>
      </c>
      <c r="AX177" s="5" t="s">
        <v>253</v>
      </c>
      <c r="AY177" s="6" t="e">
        <f>SUMIF(#REF!,ECON_PREV!AX177,#REF!)</f>
        <v>#REF!</v>
      </c>
      <c r="BN177" s="5" t="s">
        <v>253</v>
      </c>
      <c r="BO177" s="6" t="e">
        <f>SUMIF(#REF!,ECON_PREV!BN177,#REF!)</f>
        <v>#REF!</v>
      </c>
    </row>
    <row r="178" spans="17:67" x14ac:dyDescent="0.3">
      <c r="Q178" s="5" t="s">
        <v>254</v>
      </c>
      <c r="R178" s="6" t="e">
        <f>SUMIF(#REF!,ECON_PREV!Q178,#REF!)</f>
        <v>#REF!</v>
      </c>
      <c r="AG178" s="5" t="s">
        <v>254</v>
      </c>
      <c r="AH178" s="6" t="e">
        <f>SUMIF(#REF!,ECON_PREV!AG178,#REF!)</f>
        <v>#REF!</v>
      </c>
      <c r="AX178" s="5" t="s">
        <v>254</v>
      </c>
      <c r="AY178" s="6" t="e">
        <f>SUMIF(#REF!,ECON_PREV!AX178,#REF!)</f>
        <v>#REF!</v>
      </c>
      <c r="BN178" s="5" t="s">
        <v>254</v>
      </c>
      <c r="BO178" s="6" t="e">
        <f>SUMIF(#REF!,ECON_PREV!BN178,#REF!)</f>
        <v>#REF!</v>
      </c>
    </row>
    <row r="179" spans="17:67" x14ac:dyDescent="0.3">
      <c r="Q179" s="5" t="s">
        <v>255</v>
      </c>
      <c r="R179" s="6" t="e">
        <f>SUMIF(#REF!,ECON_PREV!Q179,#REF!)</f>
        <v>#REF!</v>
      </c>
      <c r="AG179" s="5" t="s">
        <v>255</v>
      </c>
      <c r="AH179" s="6" t="e">
        <f>SUMIF(#REF!,ECON_PREV!AG179,#REF!)</f>
        <v>#REF!</v>
      </c>
      <c r="AX179" s="5" t="s">
        <v>255</v>
      </c>
      <c r="AY179" s="6" t="e">
        <f>SUMIF(#REF!,ECON_PREV!AX179,#REF!)</f>
        <v>#REF!</v>
      </c>
      <c r="BN179" s="5" t="s">
        <v>255</v>
      </c>
      <c r="BO179" s="6" t="e">
        <f>SUMIF(#REF!,ECON_PREV!BN179,#REF!)</f>
        <v>#REF!</v>
      </c>
    </row>
    <row r="180" spans="17:67" x14ac:dyDescent="0.3">
      <c r="Q180" s="5" t="s">
        <v>256</v>
      </c>
      <c r="R180" s="6" t="e">
        <f>SUMIF(#REF!,ECON_PREV!Q180,#REF!)</f>
        <v>#REF!</v>
      </c>
      <c r="AG180" s="5" t="s">
        <v>256</v>
      </c>
      <c r="AH180" s="6" t="e">
        <f>SUMIF(#REF!,ECON_PREV!AG180,#REF!)</f>
        <v>#REF!</v>
      </c>
      <c r="AX180" s="5" t="s">
        <v>256</v>
      </c>
      <c r="AY180" s="6" t="e">
        <f>SUMIF(#REF!,ECON_PREV!AX180,#REF!)</f>
        <v>#REF!</v>
      </c>
      <c r="BN180" s="5" t="s">
        <v>256</v>
      </c>
      <c r="BO180" s="6" t="e">
        <f>SUMIF(#REF!,ECON_PREV!BN180,#REF!)</f>
        <v>#REF!</v>
      </c>
    </row>
    <row r="181" spans="17:67" x14ac:dyDescent="0.3">
      <c r="Q181" s="5" t="s">
        <v>257</v>
      </c>
      <c r="R181" s="6" t="e">
        <f>SUMIF(#REF!,ECON_PREV!Q181,#REF!)</f>
        <v>#REF!</v>
      </c>
      <c r="AG181" s="5" t="s">
        <v>257</v>
      </c>
      <c r="AH181" s="6" t="e">
        <f>SUMIF(#REF!,ECON_PREV!AG181,#REF!)</f>
        <v>#REF!</v>
      </c>
      <c r="AX181" s="5" t="s">
        <v>257</v>
      </c>
      <c r="AY181" s="6" t="e">
        <f>SUMIF(#REF!,ECON_PREV!AX181,#REF!)</f>
        <v>#REF!</v>
      </c>
      <c r="BN181" s="5" t="s">
        <v>257</v>
      </c>
      <c r="BO181" s="6" t="e">
        <f>SUMIF(#REF!,ECON_PREV!BN181,#REF!)</f>
        <v>#REF!</v>
      </c>
    </row>
    <row r="182" spans="17:67" x14ac:dyDescent="0.3">
      <c r="Q182" s="5" t="s">
        <v>258</v>
      </c>
      <c r="R182" s="6" t="e">
        <f>SUMIF(#REF!,ECON_PREV!Q182,#REF!)</f>
        <v>#REF!</v>
      </c>
      <c r="AG182" s="5" t="s">
        <v>258</v>
      </c>
      <c r="AH182" s="6" t="e">
        <f>SUMIF(#REF!,ECON_PREV!AG182,#REF!)</f>
        <v>#REF!</v>
      </c>
      <c r="AX182" s="5" t="s">
        <v>258</v>
      </c>
      <c r="AY182" s="6" t="e">
        <f>SUMIF(#REF!,ECON_PREV!AX182,#REF!)</f>
        <v>#REF!</v>
      </c>
      <c r="BN182" s="5" t="s">
        <v>258</v>
      </c>
      <c r="BO182" s="6" t="e">
        <f>SUMIF(#REF!,ECON_PREV!BN182,#REF!)</f>
        <v>#REF!</v>
      </c>
    </row>
    <row r="183" spans="17:67" x14ac:dyDescent="0.3">
      <c r="Q183" s="5" t="s">
        <v>259</v>
      </c>
      <c r="R183" s="6" t="e">
        <f>SUMIF(#REF!,ECON_PREV!Q183,#REF!)</f>
        <v>#REF!</v>
      </c>
      <c r="AG183" s="5" t="s">
        <v>259</v>
      </c>
      <c r="AH183" s="6" t="e">
        <f>SUMIF(#REF!,ECON_PREV!AG183,#REF!)</f>
        <v>#REF!</v>
      </c>
      <c r="AX183" s="5" t="s">
        <v>259</v>
      </c>
      <c r="AY183" s="6" t="e">
        <f>SUMIF(#REF!,ECON_PREV!AX183,#REF!)</f>
        <v>#REF!</v>
      </c>
      <c r="BN183" s="5" t="s">
        <v>259</v>
      </c>
      <c r="BO183" s="6" t="e">
        <f>SUMIF(#REF!,ECON_PREV!BN183,#REF!)</f>
        <v>#REF!</v>
      </c>
    </row>
    <row r="184" spans="17:67" x14ac:dyDescent="0.3">
      <c r="Q184" s="5" t="s">
        <v>260</v>
      </c>
      <c r="R184" s="6" t="e">
        <f>SUMIF(#REF!,ECON_PREV!Q184,#REF!)</f>
        <v>#REF!</v>
      </c>
      <c r="AG184" s="5" t="s">
        <v>260</v>
      </c>
      <c r="AH184" s="6" t="e">
        <f>SUMIF(#REF!,ECON_PREV!AG184,#REF!)</f>
        <v>#REF!</v>
      </c>
      <c r="AX184" s="5" t="s">
        <v>260</v>
      </c>
      <c r="AY184" s="6" t="e">
        <f>SUMIF(#REF!,ECON_PREV!AX184,#REF!)</f>
        <v>#REF!</v>
      </c>
      <c r="BN184" s="5" t="s">
        <v>260</v>
      </c>
      <c r="BO184" s="6" t="e">
        <f>SUMIF(#REF!,ECON_PREV!BN184,#REF!)</f>
        <v>#REF!</v>
      </c>
    </row>
    <row r="185" spans="17:67" x14ac:dyDescent="0.3">
      <c r="Q185" s="5" t="s">
        <v>261</v>
      </c>
      <c r="R185" s="6" t="e">
        <f>SUMIF(#REF!,ECON_PREV!Q185,#REF!)</f>
        <v>#REF!</v>
      </c>
      <c r="AG185" s="5" t="s">
        <v>261</v>
      </c>
      <c r="AH185" s="6" t="e">
        <f>SUMIF(#REF!,ECON_PREV!AG185,#REF!)</f>
        <v>#REF!</v>
      </c>
      <c r="AX185" s="5" t="s">
        <v>261</v>
      </c>
      <c r="AY185" s="6" t="e">
        <f>SUMIF(#REF!,ECON_PREV!AX185,#REF!)</f>
        <v>#REF!</v>
      </c>
      <c r="BN185" s="5" t="s">
        <v>261</v>
      </c>
      <c r="BO185" s="6" t="e">
        <f>SUMIF(#REF!,ECON_PREV!BN185,#REF!)</f>
        <v>#REF!</v>
      </c>
    </row>
    <row r="186" spans="17:67" x14ac:dyDescent="0.3">
      <c r="Q186" s="5" t="s">
        <v>262</v>
      </c>
      <c r="R186" s="6" t="e">
        <f>SUMIF(#REF!,ECON_PREV!Q186,#REF!)</f>
        <v>#REF!</v>
      </c>
      <c r="AG186" s="5" t="s">
        <v>262</v>
      </c>
      <c r="AH186" s="6" t="e">
        <f>SUMIF(#REF!,ECON_PREV!AG186,#REF!)</f>
        <v>#REF!</v>
      </c>
      <c r="AX186" s="5" t="s">
        <v>262</v>
      </c>
      <c r="AY186" s="6" t="e">
        <f>SUMIF(#REF!,ECON_PREV!AX186,#REF!)</f>
        <v>#REF!</v>
      </c>
      <c r="BN186" s="5" t="s">
        <v>262</v>
      </c>
      <c r="BO186" s="6" t="e">
        <f>SUMIF(#REF!,ECON_PREV!BN186,#REF!)</f>
        <v>#REF!</v>
      </c>
    </row>
    <row r="187" spans="17:67" x14ac:dyDescent="0.3">
      <c r="Q187" s="5" t="s">
        <v>263</v>
      </c>
      <c r="R187" s="6" t="e">
        <f>SUMIF(#REF!,ECON_PREV!Q187,#REF!)</f>
        <v>#REF!</v>
      </c>
      <c r="AG187" s="5" t="s">
        <v>263</v>
      </c>
      <c r="AH187" s="6" t="e">
        <f>SUMIF(#REF!,ECON_PREV!AG187,#REF!)</f>
        <v>#REF!</v>
      </c>
      <c r="AX187" s="5" t="s">
        <v>263</v>
      </c>
      <c r="AY187" s="6" t="e">
        <f>SUMIF(#REF!,ECON_PREV!AX187,#REF!)</f>
        <v>#REF!</v>
      </c>
      <c r="BN187" s="5" t="s">
        <v>263</v>
      </c>
      <c r="BO187" s="6" t="e">
        <f>SUMIF(#REF!,ECON_PREV!BN187,#REF!)</f>
        <v>#REF!</v>
      </c>
    </row>
    <row r="188" spans="17:67" x14ac:dyDescent="0.3">
      <c r="Q188" s="5" t="s">
        <v>264</v>
      </c>
      <c r="R188" s="6" t="e">
        <f>SUMIF(#REF!,ECON_PREV!Q188,#REF!)</f>
        <v>#REF!</v>
      </c>
      <c r="AG188" s="5" t="s">
        <v>264</v>
      </c>
      <c r="AH188" s="6" t="e">
        <f>SUMIF(#REF!,ECON_PREV!AG188,#REF!)</f>
        <v>#REF!</v>
      </c>
      <c r="AX188" s="5" t="s">
        <v>264</v>
      </c>
      <c r="AY188" s="6" t="e">
        <f>SUMIF(#REF!,ECON_PREV!AX188,#REF!)</f>
        <v>#REF!</v>
      </c>
      <c r="BN188" s="5" t="s">
        <v>264</v>
      </c>
      <c r="BO188" s="6" t="e">
        <f>SUMIF(#REF!,ECON_PREV!BN188,#REF!)</f>
        <v>#REF!</v>
      </c>
    </row>
    <row r="189" spans="17:67" x14ac:dyDescent="0.3">
      <c r="Q189" s="5" t="s">
        <v>265</v>
      </c>
      <c r="R189" s="6" t="e">
        <f>SUMIF(#REF!,ECON_PREV!Q189,#REF!)</f>
        <v>#REF!</v>
      </c>
      <c r="AG189" s="5" t="s">
        <v>265</v>
      </c>
      <c r="AH189" s="6" t="e">
        <f>SUMIF(#REF!,ECON_PREV!AG189,#REF!)</f>
        <v>#REF!</v>
      </c>
      <c r="AX189" s="5" t="s">
        <v>265</v>
      </c>
      <c r="AY189" s="6" t="e">
        <f>SUMIF(#REF!,ECON_PREV!AX189,#REF!)</f>
        <v>#REF!</v>
      </c>
      <c r="BN189" s="5" t="s">
        <v>265</v>
      </c>
      <c r="BO189" s="6" t="e">
        <f>SUMIF(#REF!,ECON_PREV!BN189,#REF!)</f>
        <v>#REF!</v>
      </c>
    </row>
    <row r="190" spans="17:67" x14ac:dyDescent="0.3">
      <c r="Q190" s="5" t="s">
        <v>266</v>
      </c>
      <c r="R190" s="6" t="e">
        <f>SUMIF(#REF!,ECON_PREV!Q190,#REF!)</f>
        <v>#REF!</v>
      </c>
      <c r="AG190" s="5" t="s">
        <v>266</v>
      </c>
      <c r="AH190" s="6" t="e">
        <f>SUMIF(#REF!,ECON_PREV!AG190,#REF!)</f>
        <v>#REF!</v>
      </c>
      <c r="AX190" s="5" t="s">
        <v>266</v>
      </c>
      <c r="AY190" s="6" t="e">
        <f>SUMIF(#REF!,ECON_PREV!AX190,#REF!)</f>
        <v>#REF!</v>
      </c>
      <c r="BN190" s="5" t="s">
        <v>266</v>
      </c>
      <c r="BO190" s="6" t="e">
        <f>SUMIF(#REF!,ECON_PREV!BN190,#REF!)</f>
        <v>#REF!</v>
      </c>
    </row>
    <row r="191" spans="17:67" x14ac:dyDescent="0.3">
      <c r="Q191" s="5" t="s">
        <v>267</v>
      </c>
      <c r="R191" s="6" t="e">
        <f>SUMIF(#REF!,ECON_PREV!Q191,#REF!)</f>
        <v>#REF!</v>
      </c>
      <c r="AG191" s="5" t="s">
        <v>267</v>
      </c>
      <c r="AH191" s="6" t="e">
        <f>SUMIF(#REF!,ECON_PREV!AG191,#REF!)</f>
        <v>#REF!</v>
      </c>
      <c r="AX191" s="5" t="s">
        <v>267</v>
      </c>
      <c r="AY191" s="6" t="e">
        <f>SUMIF(#REF!,ECON_PREV!AX191,#REF!)</f>
        <v>#REF!</v>
      </c>
      <c r="BN191" s="5" t="s">
        <v>267</v>
      </c>
      <c r="BO191" s="6" t="e">
        <f>SUMIF(#REF!,ECON_PREV!BN191,#REF!)</f>
        <v>#REF!</v>
      </c>
    </row>
    <row r="192" spans="17:67" x14ac:dyDescent="0.3">
      <c r="Q192" s="5" t="s">
        <v>268</v>
      </c>
      <c r="R192" s="6" t="e">
        <f>SUMIF(#REF!,ECON_PREV!Q192,#REF!)</f>
        <v>#REF!</v>
      </c>
      <c r="AG192" s="5" t="s">
        <v>268</v>
      </c>
      <c r="AH192" s="6" t="e">
        <f>SUMIF(#REF!,ECON_PREV!AG192,#REF!)</f>
        <v>#REF!</v>
      </c>
      <c r="AX192" s="5" t="s">
        <v>268</v>
      </c>
      <c r="AY192" s="6" t="e">
        <f>SUMIF(#REF!,ECON_PREV!AX192,#REF!)</f>
        <v>#REF!</v>
      </c>
      <c r="BN192" s="5" t="s">
        <v>268</v>
      </c>
      <c r="BO192" s="6" t="e">
        <f>SUMIF(#REF!,ECON_PREV!BN192,#REF!)</f>
        <v>#REF!</v>
      </c>
    </row>
    <row r="193" spans="17:67" x14ac:dyDescent="0.3">
      <c r="Q193" s="5" t="s">
        <v>269</v>
      </c>
      <c r="R193" s="6" t="e">
        <f>SUMIF(#REF!,ECON_PREV!Q193,#REF!)</f>
        <v>#REF!</v>
      </c>
      <c r="AG193" s="5" t="s">
        <v>269</v>
      </c>
      <c r="AH193" s="6" t="e">
        <f>SUMIF(#REF!,ECON_PREV!AG193,#REF!)</f>
        <v>#REF!</v>
      </c>
      <c r="AX193" s="5" t="s">
        <v>269</v>
      </c>
      <c r="AY193" s="6" t="e">
        <f>SUMIF(#REF!,ECON_PREV!AX193,#REF!)</f>
        <v>#REF!</v>
      </c>
      <c r="BN193" s="5" t="s">
        <v>269</v>
      </c>
      <c r="BO193" s="6" t="e">
        <f>SUMIF(#REF!,ECON_PREV!BN193,#REF!)</f>
        <v>#REF!</v>
      </c>
    </row>
    <row r="194" spans="17:67" x14ac:dyDescent="0.3">
      <c r="Q194" s="5" t="s">
        <v>270</v>
      </c>
      <c r="R194" s="6" t="e">
        <f>SUMIF(#REF!,ECON_PREV!Q194,#REF!)</f>
        <v>#REF!</v>
      </c>
      <c r="AG194" s="5" t="s">
        <v>270</v>
      </c>
      <c r="AH194" s="6" t="e">
        <f>SUMIF(#REF!,ECON_PREV!AG194,#REF!)</f>
        <v>#REF!</v>
      </c>
      <c r="AX194" s="5" t="s">
        <v>270</v>
      </c>
      <c r="AY194" s="6" t="e">
        <f>SUMIF(#REF!,ECON_PREV!AX194,#REF!)</f>
        <v>#REF!</v>
      </c>
      <c r="BN194" s="5" t="s">
        <v>270</v>
      </c>
      <c r="BO194" s="6" t="e">
        <f>SUMIF(#REF!,ECON_PREV!BN194,#REF!)</f>
        <v>#REF!</v>
      </c>
    </row>
    <row r="195" spans="17:67" x14ac:dyDescent="0.3">
      <c r="Q195" s="5" t="s">
        <v>271</v>
      </c>
      <c r="R195" s="6" t="e">
        <f>SUMIF(#REF!,ECON_PREV!Q195,#REF!)</f>
        <v>#REF!</v>
      </c>
      <c r="AG195" s="5" t="s">
        <v>271</v>
      </c>
      <c r="AH195" s="6" t="e">
        <f>SUMIF(#REF!,ECON_PREV!AG195,#REF!)</f>
        <v>#REF!</v>
      </c>
      <c r="AX195" s="5" t="s">
        <v>271</v>
      </c>
      <c r="AY195" s="6" t="e">
        <f>SUMIF(#REF!,ECON_PREV!AX195,#REF!)</f>
        <v>#REF!</v>
      </c>
      <c r="BN195" s="5" t="s">
        <v>271</v>
      </c>
      <c r="BO195" s="6" t="e">
        <f>SUMIF(#REF!,ECON_PREV!BN195,#REF!)</f>
        <v>#REF!</v>
      </c>
    </row>
    <row r="196" spans="17:67" x14ac:dyDescent="0.3">
      <c r="Q196" s="5" t="s">
        <v>272</v>
      </c>
      <c r="R196" s="6" t="e">
        <f>SUMIF(#REF!,ECON_PREV!Q196,#REF!)</f>
        <v>#REF!</v>
      </c>
      <c r="AG196" s="5" t="s">
        <v>272</v>
      </c>
      <c r="AH196" s="6" t="e">
        <f>SUMIF(#REF!,ECON_PREV!AG196,#REF!)</f>
        <v>#REF!</v>
      </c>
      <c r="AX196" s="5" t="s">
        <v>272</v>
      </c>
      <c r="AY196" s="6" t="e">
        <f>SUMIF(#REF!,ECON_PREV!AX196,#REF!)</f>
        <v>#REF!</v>
      </c>
      <c r="BN196" s="5" t="s">
        <v>272</v>
      </c>
      <c r="BO196" s="6" t="e">
        <f>SUMIF(#REF!,ECON_PREV!BN196,#REF!)</f>
        <v>#REF!</v>
      </c>
    </row>
    <row r="197" spans="17:67" x14ac:dyDescent="0.3">
      <c r="Q197" s="5" t="s">
        <v>273</v>
      </c>
      <c r="R197" s="6" t="e">
        <f>SUMIF(#REF!,ECON_PREV!Q197,#REF!)</f>
        <v>#REF!</v>
      </c>
      <c r="AG197" s="5" t="s">
        <v>273</v>
      </c>
      <c r="AH197" s="6" t="e">
        <f>SUMIF(#REF!,ECON_PREV!AG197,#REF!)</f>
        <v>#REF!</v>
      </c>
      <c r="AX197" s="5" t="s">
        <v>273</v>
      </c>
      <c r="AY197" s="6" t="e">
        <f>SUMIF(#REF!,ECON_PREV!AX197,#REF!)</f>
        <v>#REF!</v>
      </c>
      <c r="BN197" s="5" t="s">
        <v>273</v>
      </c>
      <c r="BO197" s="6" t="e">
        <f>SUMIF(#REF!,ECON_PREV!BN197,#REF!)</f>
        <v>#REF!</v>
      </c>
    </row>
    <row r="198" spans="17:67" x14ac:dyDescent="0.3">
      <c r="Q198" s="5" t="s">
        <v>274</v>
      </c>
      <c r="R198" s="6" t="e">
        <f>SUMIF(#REF!,ECON_PREV!Q198,#REF!)</f>
        <v>#REF!</v>
      </c>
      <c r="AG198" s="5" t="s">
        <v>274</v>
      </c>
      <c r="AH198" s="6" t="e">
        <f>SUMIF(#REF!,ECON_PREV!AG198,#REF!)</f>
        <v>#REF!</v>
      </c>
      <c r="AX198" s="5" t="s">
        <v>274</v>
      </c>
      <c r="AY198" s="6" t="e">
        <f>SUMIF(#REF!,ECON_PREV!AX198,#REF!)</f>
        <v>#REF!</v>
      </c>
      <c r="BN198" s="5" t="s">
        <v>274</v>
      </c>
      <c r="BO198" s="6" t="e">
        <f>SUMIF(#REF!,ECON_PREV!BN198,#REF!)</f>
        <v>#REF!</v>
      </c>
    </row>
    <row r="199" spans="17:67" x14ac:dyDescent="0.3">
      <c r="Q199" s="5" t="s">
        <v>275</v>
      </c>
      <c r="R199" s="6" t="e">
        <f>SUMIF(#REF!,ECON_PREV!Q199,#REF!)</f>
        <v>#REF!</v>
      </c>
      <c r="AG199" s="5" t="s">
        <v>275</v>
      </c>
      <c r="AH199" s="6" t="e">
        <f>SUMIF(#REF!,ECON_PREV!AG199,#REF!)</f>
        <v>#REF!</v>
      </c>
      <c r="AX199" s="5" t="s">
        <v>275</v>
      </c>
      <c r="AY199" s="6" t="e">
        <f>SUMIF(#REF!,ECON_PREV!AX199,#REF!)</f>
        <v>#REF!</v>
      </c>
      <c r="BN199" s="5" t="s">
        <v>275</v>
      </c>
      <c r="BO199" s="6" t="e">
        <f>SUMIF(#REF!,ECON_PREV!BN199,#REF!)</f>
        <v>#REF!</v>
      </c>
    </row>
    <row r="200" spans="17:67" x14ac:dyDescent="0.3">
      <c r="Q200" s="5" t="s">
        <v>276</v>
      </c>
      <c r="R200" s="6" t="e">
        <f>SUMIF(#REF!,ECON_PREV!Q200,#REF!)</f>
        <v>#REF!</v>
      </c>
      <c r="AG200" s="5" t="s">
        <v>276</v>
      </c>
      <c r="AH200" s="6" t="e">
        <f>SUMIF(#REF!,ECON_PREV!AG200,#REF!)</f>
        <v>#REF!</v>
      </c>
      <c r="AX200" s="5" t="s">
        <v>276</v>
      </c>
      <c r="AY200" s="6" t="e">
        <f>SUMIF(#REF!,ECON_PREV!AX200,#REF!)</f>
        <v>#REF!</v>
      </c>
      <c r="BN200" s="5" t="s">
        <v>276</v>
      </c>
      <c r="BO200" s="6" t="e">
        <f>SUMIF(#REF!,ECON_PREV!BN200,#REF!)</f>
        <v>#REF!</v>
      </c>
    </row>
    <row r="201" spans="17:67" x14ac:dyDescent="0.3">
      <c r="Q201" s="5" t="s">
        <v>277</v>
      </c>
      <c r="R201" s="6" t="e">
        <f>SUMIF(#REF!,ECON_PREV!Q201,#REF!)</f>
        <v>#REF!</v>
      </c>
      <c r="AG201" s="5" t="s">
        <v>277</v>
      </c>
      <c r="AH201" s="6" t="e">
        <f>SUMIF(#REF!,ECON_PREV!AG201,#REF!)</f>
        <v>#REF!</v>
      </c>
      <c r="AX201" s="5" t="s">
        <v>277</v>
      </c>
      <c r="AY201" s="6" t="e">
        <f>SUMIF(#REF!,ECON_PREV!AX201,#REF!)</f>
        <v>#REF!</v>
      </c>
      <c r="BN201" s="5" t="s">
        <v>277</v>
      </c>
      <c r="BO201" s="6" t="e">
        <f>SUMIF(#REF!,ECON_PREV!BN201,#REF!)</f>
        <v>#REF!</v>
      </c>
    </row>
    <row r="202" spans="17:67" x14ac:dyDescent="0.3">
      <c r="Q202" s="5" t="s">
        <v>278</v>
      </c>
      <c r="R202" s="6" t="e">
        <f>SUMIF(#REF!,ECON_PREV!Q202,#REF!)</f>
        <v>#REF!</v>
      </c>
      <c r="AG202" s="5" t="s">
        <v>278</v>
      </c>
      <c r="AH202" s="6" t="e">
        <f>SUMIF(#REF!,ECON_PREV!AG202,#REF!)</f>
        <v>#REF!</v>
      </c>
      <c r="AX202" s="5" t="s">
        <v>278</v>
      </c>
      <c r="AY202" s="6" t="e">
        <f>SUMIF(#REF!,ECON_PREV!AX202,#REF!)</f>
        <v>#REF!</v>
      </c>
      <c r="BN202" s="5" t="s">
        <v>278</v>
      </c>
      <c r="BO202" s="6" t="e">
        <f>SUMIF(#REF!,ECON_PREV!BN202,#REF!)</f>
        <v>#REF!</v>
      </c>
    </row>
    <row r="203" spans="17:67" x14ac:dyDescent="0.3">
      <c r="Q203" s="5" t="s">
        <v>279</v>
      </c>
      <c r="R203" s="6" t="e">
        <f>SUMIF(#REF!,ECON_PREV!Q203,#REF!)</f>
        <v>#REF!</v>
      </c>
      <c r="AG203" s="5" t="s">
        <v>279</v>
      </c>
      <c r="AH203" s="6" t="e">
        <f>SUMIF(#REF!,ECON_PREV!AG203,#REF!)</f>
        <v>#REF!</v>
      </c>
      <c r="AX203" s="5" t="s">
        <v>279</v>
      </c>
      <c r="AY203" s="6" t="e">
        <f>SUMIF(#REF!,ECON_PREV!AX203,#REF!)</f>
        <v>#REF!</v>
      </c>
      <c r="BN203" s="5" t="s">
        <v>279</v>
      </c>
      <c r="BO203" s="6" t="e">
        <f>SUMIF(#REF!,ECON_PREV!BN203,#REF!)</f>
        <v>#REF!</v>
      </c>
    </row>
    <row r="204" spans="17:67" x14ac:dyDescent="0.3">
      <c r="Q204" s="5" t="s">
        <v>280</v>
      </c>
      <c r="R204" s="6" t="e">
        <f>SUMIF(#REF!,ECON_PREV!Q204,#REF!)</f>
        <v>#REF!</v>
      </c>
      <c r="AG204" s="5" t="s">
        <v>280</v>
      </c>
      <c r="AH204" s="6" t="e">
        <f>SUMIF(#REF!,ECON_PREV!AG204,#REF!)</f>
        <v>#REF!</v>
      </c>
      <c r="AX204" s="5" t="s">
        <v>280</v>
      </c>
      <c r="AY204" s="6" t="e">
        <f>SUMIF(#REF!,ECON_PREV!AX204,#REF!)</f>
        <v>#REF!</v>
      </c>
      <c r="BN204" s="5" t="s">
        <v>280</v>
      </c>
      <c r="BO204" s="6" t="e">
        <f>SUMIF(#REF!,ECON_PREV!BN204,#REF!)</f>
        <v>#REF!</v>
      </c>
    </row>
    <row r="205" spans="17:67" x14ac:dyDescent="0.3">
      <c r="Q205" s="5" t="s">
        <v>281</v>
      </c>
      <c r="R205" s="6" t="e">
        <f>SUMIF(#REF!,ECON_PREV!Q205,#REF!)</f>
        <v>#REF!</v>
      </c>
      <c r="AG205" s="5" t="s">
        <v>281</v>
      </c>
      <c r="AH205" s="6" t="e">
        <f>SUMIF(#REF!,ECON_PREV!AG205,#REF!)</f>
        <v>#REF!</v>
      </c>
      <c r="AX205" s="5" t="s">
        <v>281</v>
      </c>
      <c r="AY205" s="6" t="e">
        <f>SUMIF(#REF!,ECON_PREV!AX205,#REF!)</f>
        <v>#REF!</v>
      </c>
      <c r="BN205" s="5" t="s">
        <v>281</v>
      </c>
      <c r="BO205" s="6" t="e">
        <f>SUMIF(#REF!,ECON_PREV!BN205,#REF!)</f>
        <v>#REF!</v>
      </c>
    </row>
    <row r="206" spans="17:67" x14ac:dyDescent="0.3">
      <c r="Q206" s="5" t="s">
        <v>282</v>
      </c>
      <c r="R206" s="6" t="e">
        <f>SUMIF(#REF!,ECON_PREV!Q206,#REF!)</f>
        <v>#REF!</v>
      </c>
      <c r="AG206" s="5" t="s">
        <v>282</v>
      </c>
      <c r="AH206" s="6" t="e">
        <f>SUMIF(#REF!,ECON_PREV!AG206,#REF!)</f>
        <v>#REF!</v>
      </c>
      <c r="AX206" s="5" t="s">
        <v>282</v>
      </c>
      <c r="AY206" s="6" t="e">
        <f>SUMIF(#REF!,ECON_PREV!AX206,#REF!)</f>
        <v>#REF!</v>
      </c>
      <c r="BN206" s="5" t="s">
        <v>282</v>
      </c>
      <c r="BO206" s="6" t="e">
        <f>SUMIF(#REF!,ECON_PREV!BN206,#REF!)</f>
        <v>#REF!</v>
      </c>
    </row>
    <row r="207" spans="17:67" x14ac:dyDescent="0.3">
      <c r="Q207" s="5" t="s">
        <v>283</v>
      </c>
      <c r="R207" s="6" t="e">
        <f>SUMIF(#REF!,ECON_PREV!Q207,#REF!)</f>
        <v>#REF!</v>
      </c>
      <c r="AG207" s="5" t="s">
        <v>283</v>
      </c>
      <c r="AH207" s="6" t="e">
        <f>SUMIF(#REF!,ECON_PREV!AG207,#REF!)</f>
        <v>#REF!</v>
      </c>
      <c r="AX207" s="5" t="s">
        <v>283</v>
      </c>
      <c r="AY207" s="6" t="e">
        <f>SUMIF(#REF!,ECON_PREV!AX207,#REF!)</f>
        <v>#REF!</v>
      </c>
      <c r="BN207" s="5" t="s">
        <v>283</v>
      </c>
      <c r="BO207" s="6" t="e">
        <f>SUMIF(#REF!,ECON_PREV!BN207,#REF!)</f>
        <v>#REF!</v>
      </c>
    </row>
    <row r="208" spans="17:67" x14ac:dyDescent="0.3">
      <c r="Q208" s="5" t="s">
        <v>284</v>
      </c>
      <c r="R208" s="6" t="e">
        <f>SUMIF(#REF!,ECON_PREV!Q208,#REF!)</f>
        <v>#REF!</v>
      </c>
      <c r="AG208" s="5" t="s">
        <v>284</v>
      </c>
      <c r="AH208" s="6" t="e">
        <f>SUMIF(#REF!,ECON_PREV!AG208,#REF!)</f>
        <v>#REF!</v>
      </c>
      <c r="AX208" s="5" t="s">
        <v>284</v>
      </c>
      <c r="AY208" s="6" t="e">
        <f>SUMIF(#REF!,ECON_PREV!AX208,#REF!)</f>
        <v>#REF!</v>
      </c>
      <c r="BN208" s="5" t="s">
        <v>284</v>
      </c>
      <c r="BO208" s="6" t="e">
        <f>SUMIF(#REF!,ECON_PREV!BN208,#REF!)</f>
        <v>#REF!</v>
      </c>
    </row>
    <row r="209" spans="17:67" x14ac:dyDescent="0.3">
      <c r="Q209" s="5" t="s">
        <v>285</v>
      </c>
      <c r="R209" s="6" t="e">
        <f>SUMIF(#REF!,ECON_PREV!Q209,#REF!)</f>
        <v>#REF!</v>
      </c>
      <c r="AG209" s="5" t="s">
        <v>285</v>
      </c>
      <c r="AH209" s="6" t="e">
        <f>SUMIF(#REF!,ECON_PREV!AG209,#REF!)</f>
        <v>#REF!</v>
      </c>
      <c r="AX209" s="5" t="s">
        <v>285</v>
      </c>
      <c r="AY209" s="6" t="e">
        <f>SUMIF(#REF!,ECON_PREV!AX209,#REF!)</f>
        <v>#REF!</v>
      </c>
      <c r="BN209" s="5" t="s">
        <v>285</v>
      </c>
      <c r="BO209" s="6" t="e">
        <f>SUMIF(#REF!,ECON_PREV!BN209,#REF!)</f>
        <v>#REF!</v>
      </c>
    </row>
    <row r="210" spans="17:67" x14ac:dyDescent="0.3">
      <c r="Q210" s="5" t="s">
        <v>286</v>
      </c>
      <c r="R210" s="6" t="e">
        <f>SUMIF(#REF!,ECON_PREV!Q210,#REF!)</f>
        <v>#REF!</v>
      </c>
      <c r="AG210" s="5" t="s">
        <v>286</v>
      </c>
      <c r="AH210" s="6" t="e">
        <f>SUMIF(#REF!,ECON_PREV!AG210,#REF!)</f>
        <v>#REF!</v>
      </c>
      <c r="AX210" s="5" t="s">
        <v>286</v>
      </c>
      <c r="AY210" s="6" t="e">
        <f>SUMIF(#REF!,ECON_PREV!AX210,#REF!)</f>
        <v>#REF!</v>
      </c>
      <c r="BN210" s="5" t="s">
        <v>286</v>
      </c>
      <c r="BO210" s="6" t="e">
        <f>SUMIF(#REF!,ECON_PREV!BN210,#REF!)</f>
        <v>#REF!</v>
      </c>
    </row>
    <row r="211" spans="17:67" x14ac:dyDescent="0.3">
      <c r="Q211" s="5" t="s">
        <v>287</v>
      </c>
      <c r="R211" s="6" t="e">
        <f>SUMIF(#REF!,ECON_PREV!Q211,#REF!)</f>
        <v>#REF!</v>
      </c>
      <c r="AG211" s="5" t="s">
        <v>287</v>
      </c>
      <c r="AH211" s="6" t="e">
        <f>SUMIF(#REF!,ECON_PREV!AG211,#REF!)</f>
        <v>#REF!</v>
      </c>
      <c r="AX211" s="5" t="s">
        <v>287</v>
      </c>
      <c r="AY211" s="6" t="e">
        <f>SUMIF(#REF!,ECON_PREV!AX211,#REF!)</f>
        <v>#REF!</v>
      </c>
      <c r="BN211" s="5" t="s">
        <v>287</v>
      </c>
      <c r="BO211" s="6" t="e">
        <f>SUMIF(#REF!,ECON_PREV!BN211,#REF!)</f>
        <v>#REF!</v>
      </c>
    </row>
    <row r="212" spans="17:67" x14ac:dyDescent="0.3">
      <c r="Q212" s="5" t="s">
        <v>288</v>
      </c>
      <c r="R212" s="6" t="e">
        <f>SUMIF(#REF!,ECON_PREV!Q212,#REF!)</f>
        <v>#REF!</v>
      </c>
      <c r="AG212" s="5" t="s">
        <v>288</v>
      </c>
      <c r="AH212" s="6" t="e">
        <f>SUMIF(#REF!,ECON_PREV!AG212,#REF!)</f>
        <v>#REF!</v>
      </c>
      <c r="AX212" s="5" t="s">
        <v>288</v>
      </c>
      <c r="AY212" s="6" t="e">
        <f>SUMIF(#REF!,ECON_PREV!AX212,#REF!)</f>
        <v>#REF!</v>
      </c>
      <c r="BN212" s="5" t="s">
        <v>288</v>
      </c>
      <c r="BO212" s="6" t="e">
        <f>SUMIF(#REF!,ECON_PREV!BN212,#REF!)</f>
        <v>#REF!</v>
      </c>
    </row>
    <row r="213" spans="17:67" x14ac:dyDescent="0.3">
      <c r="Q213" s="5" t="s">
        <v>289</v>
      </c>
      <c r="R213" s="6" t="e">
        <f>SUMIF(#REF!,ECON_PREV!Q213,#REF!)</f>
        <v>#REF!</v>
      </c>
      <c r="AG213" s="5" t="s">
        <v>289</v>
      </c>
      <c r="AH213" s="6" t="e">
        <f>SUMIF(#REF!,ECON_PREV!AG213,#REF!)</f>
        <v>#REF!</v>
      </c>
      <c r="AX213" s="5" t="s">
        <v>289</v>
      </c>
      <c r="AY213" s="6" t="e">
        <f>SUMIF(#REF!,ECON_PREV!AX213,#REF!)</f>
        <v>#REF!</v>
      </c>
      <c r="BN213" s="5" t="s">
        <v>289</v>
      </c>
      <c r="BO213" s="6" t="e">
        <f>SUMIF(#REF!,ECON_PREV!BN213,#REF!)</f>
        <v>#REF!</v>
      </c>
    </row>
    <row r="214" spans="17:67" x14ac:dyDescent="0.3">
      <c r="Q214" s="5" t="s">
        <v>290</v>
      </c>
      <c r="R214" s="6" t="e">
        <f>SUMIF(#REF!,ECON_PREV!Q214,#REF!)</f>
        <v>#REF!</v>
      </c>
      <c r="AG214" s="5" t="s">
        <v>290</v>
      </c>
      <c r="AH214" s="6" t="e">
        <f>SUMIF(#REF!,ECON_PREV!AG214,#REF!)</f>
        <v>#REF!</v>
      </c>
      <c r="AX214" s="5" t="s">
        <v>290</v>
      </c>
      <c r="AY214" s="6" t="e">
        <f>SUMIF(#REF!,ECON_PREV!AX214,#REF!)</f>
        <v>#REF!</v>
      </c>
      <c r="BN214" s="5" t="s">
        <v>290</v>
      </c>
      <c r="BO214" s="6" t="e">
        <f>SUMIF(#REF!,ECON_PREV!BN214,#REF!)</f>
        <v>#REF!</v>
      </c>
    </row>
    <row r="215" spans="17:67" x14ac:dyDescent="0.3">
      <c r="Q215" s="5" t="s">
        <v>291</v>
      </c>
      <c r="R215" s="6" t="e">
        <f>SUMIF(#REF!,ECON_PREV!Q215,#REF!)</f>
        <v>#REF!</v>
      </c>
      <c r="AG215" s="5" t="s">
        <v>291</v>
      </c>
      <c r="AH215" s="6" t="e">
        <f>SUMIF(#REF!,ECON_PREV!AG215,#REF!)</f>
        <v>#REF!</v>
      </c>
      <c r="AX215" s="5" t="s">
        <v>291</v>
      </c>
      <c r="AY215" s="6" t="e">
        <f>SUMIF(#REF!,ECON_PREV!AX215,#REF!)</f>
        <v>#REF!</v>
      </c>
      <c r="BN215" s="5" t="s">
        <v>291</v>
      </c>
      <c r="BO215" s="6" t="e">
        <f>SUMIF(#REF!,ECON_PREV!BN215,#REF!)</f>
        <v>#REF!</v>
      </c>
    </row>
    <row r="216" spans="17:67" x14ac:dyDescent="0.3">
      <c r="Q216" s="5" t="s">
        <v>292</v>
      </c>
      <c r="R216" s="6" t="e">
        <f>SUMIF(#REF!,ECON_PREV!Q216,#REF!)</f>
        <v>#REF!</v>
      </c>
      <c r="AG216" s="5" t="s">
        <v>292</v>
      </c>
      <c r="AH216" s="6" t="e">
        <f>SUMIF(#REF!,ECON_PREV!AG216,#REF!)</f>
        <v>#REF!</v>
      </c>
      <c r="AX216" s="5" t="s">
        <v>292</v>
      </c>
      <c r="AY216" s="6" t="e">
        <f>SUMIF(#REF!,ECON_PREV!AX216,#REF!)</f>
        <v>#REF!</v>
      </c>
      <c r="BN216" s="5" t="s">
        <v>292</v>
      </c>
      <c r="BO216" s="6" t="e">
        <f>SUMIF(#REF!,ECON_PREV!BN216,#REF!)</f>
        <v>#REF!</v>
      </c>
    </row>
    <row r="217" spans="17:67" x14ac:dyDescent="0.3">
      <c r="Q217" s="5" t="s">
        <v>293</v>
      </c>
      <c r="R217" s="6" t="e">
        <f>SUMIF(#REF!,ECON_PREV!Q217,#REF!)</f>
        <v>#REF!</v>
      </c>
      <c r="AG217" s="5" t="s">
        <v>293</v>
      </c>
      <c r="AH217" s="6" t="e">
        <f>SUMIF(#REF!,ECON_PREV!AG217,#REF!)</f>
        <v>#REF!</v>
      </c>
      <c r="AX217" s="5" t="s">
        <v>293</v>
      </c>
      <c r="AY217" s="6" t="e">
        <f>SUMIF(#REF!,ECON_PREV!AX217,#REF!)</f>
        <v>#REF!</v>
      </c>
      <c r="BN217" s="5" t="s">
        <v>293</v>
      </c>
      <c r="BO217" s="6" t="e">
        <f>SUMIF(#REF!,ECON_PREV!BN217,#REF!)</f>
        <v>#REF!</v>
      </c>
    </row>
    <row r="218" spans="17:67" x14ac:dyDescent="0.3">
      <c r="Q218" s="5" t="s">
        <v>294</v>
      </c>
      <c r="R218" s="6" t="e">
        <f>SUMIF(#REF!,ECON_PREV!Q218,#REF!)</f>
        <v>#REF!</v>
      </c>
      <c r="AG218" s="5" t="s">
        <v>294</v>
      </c>
      <c r="AH218" s="6" t="e">
        <f>SUMIF(#REF!,ECON_PREV!AG218,#REF!)</f>
        <v>#REF!</v>
      </c>
      <c r="AX218" s="5" t="s">
        <v>294</v>
      </c>
      <c r="AY218" s="6" t="e">
        <f>SUMIF(#REF!,ECON_PREV!AX218,#REF!)</f>
        <v>#REF!</v>
      </c>
      <c r="BN218" s="5" t="s">
        <v>294</v>
      </c>
      <c r="BO218" s="6" t="e">
        <f>SUMIF(#REF!,ECON_PREV!BN218,#REF!)</f>
        <v>#REF!</v>
      </c>
    </row>
    <row r="219" spans="17:67" x14ac:dyDescent="0.3">
      <c r="Q219" s="5" t="s">
        <v>295</v>
      </c>
      <c r="R219" s="6" t="e">
        <f>SUMIF(#REF!,ECON_PREV!Q219,#REF!)</f>
        <v>#REF!</v>
      </c>
      <c r="AG219" s="5" t="s">
        <v>295</v>
      </c>
      <c r="AH219" s="6" t="e">
        <f>SUMIF(#REF!,ECON_PREV!AG219,#REF!)</f>
        <v>#REF!</v>
      </c>
      <c r="AX219" s="5" t="s">
        <v>295</v>
      </c>
      <c r="AY219" s="6" t="e">
        <f>SUMIF(#REF!,ECON_PREV!AX219,#REF!)</f>
        <v>#REF!</v>
      </c>
      <c r="BN219" s="5" t="s">
        <v>295</v>
      </c>
      <c r="BO219" s="6" t="e">
        <f>SUMIF(#REF!,ECON_PREV!BN219,#REF!)</f>
        <v>#REF!</v>
      </c>
    </row>
    <row r="220" spans="17:67" x14ac:dyDescent="0.3">
      <c r="Q220" s="5" t="s">
        <v>296</v>
      </c>
      <c r="R220" s="6" t="e">
        <f>SUMIF(#REF!,ECON_PREV!Q220,#REF!)</f>
        <v>#REF!</v>
      </c>
      <c r="AG220" s="5" t="s">
        <v>296</v>
      </c>
      <c r="AH220" s="6" t="e">
        <f>SUMIF(#REF!,ECON_PREV!AG220,#REF!)</f>
        <v>#REF!</v>
      </c>
      <c r="AX220" s="5" t="s">
        <v>296</v>
      </c>
      <c r="AY220" s="6" t="e">
        <f>SUMIF(#REF!,ECON_PREV!AX220,#REF!)</f>
        <v>#REF!</v>
      </c>
      <c r="BN220" s="5" t="s">
        <v>296</v>
      </c>
      <c r="BO220" s="6" t="e">
        <f>SUMIF(#REF!,ECON_PREV!BN220,#REF!)</f>
        <v>#REF!</v>
      </c>
    </row>
    <row r="221" spans="17:67" x14ac:dyDescent="0.3">
      <c r="Q221" s="5" t="s">
        <v>297</v>
      </c>
      <c r="R221" s="6" t="e">
        <f>SUMIF(#REF!,ECON_PREV!Q221,#REF!)</f>
        <v>#REF!</v>
      </c>
      <c r="AG221" s="5" t="s">
        <v>297</v>
      </c>
      <c r="AH221" s="6" t="e">
        <f>SUMIF(#REF!,ECON_PREV!AG221,#REF!)</f>
        <v>#REF!</v>
      </c>
      <c r="AX221" s="5" t="s">
        <v>297</v>
      </c>
      <c r="AY221" s="6" t="e">
        <f>SUMIF(#REF!,ECON_PREV!AX221,#REF!)</f>
        <v>#REF!</v>
      </c>
      <c r="BN221" s="5" t="s">
        <v>297</v>
      </c>
      <c r="BO221" s="6" t="e">
        <f>SUMIF(#REF!,ECON_PREV!BN221,#REF!)</f>
        <v>#REF!</v>
      </c>
    </row>
    <row r="222" spans="17:67" x14ac:dyDescent="0.3">
      <c r="Q222" s="5" t="s">
        <v>79</v>
      </c>
      <c r="R222" s="6" t="e">
        <f>SUMIF(#REF!,ECON_PREV!Q222,#REF!)</f>
        <v>#REF!</v>
      </c>
      <c r="AG222" s="5" t="s">
        <v>79</v>
      </c>
      <c r="AH222" s="6" t="e">
        <f>SUMIF(#REF!,ECON_PREV!AG222,#REF!)</f>
        <v>#REF!</v>
      </c>
      <c r="AX222" s="5" t="s">
        <v>79</v>
      </c>
      <c r="AY222" s="6" t="e">
        <f>SUMIF(#REF!,ECON_PREV!AX222,#REF!)</f>
        <v>#REF!</v>
      </c>
      <c r="BN222" s="5" t="s">
        <v>79</v>
      </c>
      <c r="BO222" s="6" t="e">
        <f>SUMIF(#REF!,ECON_PREV!BN222,#REF!)</f>
        <v>#REF!</v>
      </c>
    </row>
    <row r="223" spans="17:67" ht="15" thickBot="1" x14ac:dyDescent="0.35">
      <c r="Q223" s="7"/>
      <c r="R223" s="22" t="e">
        <f>SUM(R5:R222)</f>
        <v>#REF!</v>
      </c>
      <c r="AG223" s="7"/>
      <c r="AH223" s="22" t="e">
        <f>SUM(AH5:AH222)</f>
        <v>#REF!</v>
      </c>
      <c r="AX223" s="7"/>
      <c r="AY223" s="22" t="e">
        <f>SUM(AY5:AY222)</f>
        <v>#REF!</v>
      </c>
      <c r="BN223" s="7"/>
      <c r="BO223" s="22" t="e">
        <f>SUM(BO5:BO222)</f>
        <v>#REF!</v>
      </c>
    </row>
    <row r="224" spans="17:67" x14ac:dyDescent="0.3">
      <c r="R224" s="21"/>
      <c r="AH224" s="21"/>
      <c r="AY224" s="21"/>
      <c r="BO224" s="21"/>
    </row>
  </sheetData>
  <mergeCells count="20">
    <mergeCell ref="AO3:AP3"/>
    <mergeCell ref="E3:F3"/>
    <mergeCell ref="H3:I3"/>
    <mergeCell ref="K3:L3"/>
    <mergeCell ref="N3:O3"/>
    <mergeCell ref="Q3:R3"/>
    <mergeCell ref="U3:V3"/>
    <mergeCell ref="X3:Y3"/>
    <mergeCell ref="AA3:AB3"/>
    <mergeCell ref="AD3:AE3"/>
    <mergeCell ref="AG3:AH3"/>
    <mergeCell ref="AL3:AM3"/>
    <mergeCell ref="BK3:BL3"/>
    <mergeCell ref="BN3:BO3"/>
    <mergeCell ref="AR3:AS3"/>
    <mergeCell ref="AU3:AV3"/>
    <mergeCell ref="AX3:AY3"/>
    <mergeCell ref="BB3:BC3"/>
    <mergeCell ref="BE3:BF3"/>
    <mergeCell ref="BH3:BI3"/>
  </mergeCells>
  <pageMargins left="0.7" right="0.7" top="0.75" bottom="0.75" header="0.3" footer="0.3"/>
  <pageSetup orientation="portrait"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CE597D-C210-43E6-A8BD-3C6C4D97A1BF}">
  <sheetPr>
    <pageSetUpPr fitToPage="1"/>
  </sheetPr>
  <dimension ref="A1:W78"/>
  <sheetViews>
    <sheetView workbookViewId="0">
      <selection activeCell="C27" sqref="C27"/>
    </sheetView>
  </sheetViews>
  <sheetFormatPr defaultColWidth="9.109375" defaultRowHeight="13.2" x14ac:dyDescent="0.25"/>
  <cols>
    <col min="1" max="1" width="2.6640625" style="29" customWidth="1"/>
    <col min="2" max="2" width="53" style="29" customWidth="1"/>
    <col min="3" max="4" width="23.6640625" style="175" customWidth="1"/>
    <col min="5" max="5" width="17.6640625" style="162" customWidth="1"/>
    <col min="6" max="16384" width="9.109375" style="29"/>
  </cols>
  <sheetData>
    <row r="1" spans="1:5" s="287" customFormat="1" ht="15.6" x14ac:dyDescent="0.25">
      <c r="A1" s="531" t="s">
        <v>666</v>
      </c>
      <c r="B1" s="501"/>
      <c r="C1" s="501"/>
      <c r="D1" s="501"/>
      <c r="E1" s="501"/>
    </row>
    <row r="2" spans="1:5" s="287" customFormat="1" x14ac:dyDescent="0.25">
      <c r="A2" s="495" t="s">
        <v>321</v>
      </c>
      <c r="B2" s="495"/>
      <c r="C2" s="495"/>
      <c r="D2" s="495"/>
      <c r="E2" s="495"/>
    </row>
    <row r="3" spans="1:5" s="372" customFormat="1" x14ac:dyDescent="0.25">
      <c r="A3" s="164"/>
      <c r="B3" s="164"/>
      <c r="C3" s="165"/>
      <c r="D3" s="165"/>
      <c r="E3" s="383"/>
    </row>
    <row r="4" spans="1:5" s="287" customFormat="1" ht="18.75" customHeight="1" x14ac:dyDescent="0.25">
      <c r="A4" s="532" t="s">
        <v>390</v>
      </c>
      <c r="B4" s="533"/>
      <c r="C4" s="288">
        <v>2022</v>
      </c>
      <c r="D4" s="288">
        <v>2023</v>
      </c>
      <c r="E4" s="508" t="s">
        <v>602</v>
      </c>
    </row>
    <row r="5" spans="1:5" s="287" customFormat="1" ht="24.75" customHeight="1" x14ac:dyDescent="0.25">
      <c r="A5" s="534"/>
      <c r="B5" s="535"/>
      <c r="C5" s="74" t="s">
        <v>604</v>
      </c>
      <c r="D5" s="74" t="s">
        <v>559</v>
      </c>
      <c r="E5" s="509"/>
    </row>
    <row r="6" spans="1:5" s="287" customFormat="1" ht="13.5" customHeight="1" x14ac:dyDescent="0.25">
      <c r="A6" s="536"/>
      <c r="B6" s="537"/>
      <c r="C6" s="249" t="s">
        <v>1</v>
      </c>
      <c r="D6" s="249" t="s">
        <v>2</v>
      </c>
      <c r="E6" s="251" t="s">
        <v>3</v>
      </c>
    </row>
    <row r="7" spans="1:5" x14ac:dyDescent="0.25">
      <c r="A7" s="167"/>
      <c r="B7" s="167"/>
      <c r="C7" s="168">
        <v>0</v>
      </c>
      <c r="D7" s="168">
        <v>0</v>
      </c>
      <c r="E7" s="169"/>
    </row>
    <row r="8" spans="1:5" x14ac:dyDescent="0.25">
      <c r="A8" s="164" t="s">
        <v>19</v>
      </c>
      <c r="B8" s="116"/>
      <c r="C8" s="377">
        <v>116083286589</v>
      </c>
      <c r="D8" s="377">
        <v>104974102199</v>
      </c>
      <c r="E8" s="379">
        <v>-9.5700119426604022</v>
      </c>
    </row>
    <row r="9" spans="1:5" x14ac:dyDescent="0.25">
      <c r="C9" s="378"/>
      <c r="D9" s="378"/>
      <c r="E9" s="380"/>
    </row>
    <row r="10" spans="1:5" x14ac:dyDescent="0.25">
      <c r="A10" s="373" t="s">
        <v>507</v>
      </c>
      <c r="B10" s="374"/>
      <c r="C10" s="377">
        <v>31962811345</v>
      </c>
      <c r="D10" s="377">
        <v>29723493299</v>
      </c>
      <c r="E10" s="379">
        <v>-7.0060108975686219</v>
      </c>
    </row>
    <row r="11" spans="1:5" x14ac:dyDescent="0.25">
      <c r="A11" s="374"/>
      <c r="B11" s="375" t="s">
        <v>508</v>
      </c>
      <c r="C11" s="306">
        <v>6120878062</v>
      </c>
      <c r="D11" s="306">
        <v>6365601054</v>
      </c>
      <c r="E11" s="380">
        <v>3.9981680654496921</v>
      </c>
    </row>
    <row r="12" spans="1:5" x14ac:dyDescent="0.25">
      <c r="A12" s="374"/>
      <c r="B12" s="375" t="s">
        <v>502</v>
      </c>
      <c r="C12" s="306">
        <v>3309466554</v>
      </c>
      <c r="D12" s="306">
        <v>2201411466</v>
      </c>
      <c r="E12" s="380">
        <v>-33.481380455733714</v>
      </c>
    </row>
    <row r="13" spans="1:5" x14ac:dyDescent="0.25">
      <c r="A13" s="374"/>
      <c r="B13" s="171" t="s">
        <v>652</v>
      </c>
      <c r="C13" s="306">
        <v>15885756343</v>
      </c>
      <c r="D13" s="306">
        <v>14577250811</v>
      </c>
      <c r="E13" s="380">
        <v>-8.2369734480825532</v>
      </c>
    </row>
    <row r="14" spans="1:5" ht="26.4" x14ac:dyDescent="0.25">
      <c r="A14" s="375"/>
      <c r="B14" s="172" t="s">
        <v>653</v>
      </c>
      <c r="C14" s="306">
        <v>2467818570</v>
      </c>
      <c r="D14" s="306">
        <v>2606683777</v>
      </c>
      <c r="E14" s="380">
        <v>5.6270427935064937</v>
      </c>
    </row>
    <row r="15" spans="1:5" x14ac:dyDescent="0.25">
      <c r="A15" s="374"/>
      <c r="B15" s="375" t="s">
        <v>509</v>
      </c>
      <c r="C15" s="306">
        <v>2281330825</v>
      </c>
      <c r="D15" s="306">
        <v>1976311099</v>
      </c>
      <c r="E15" s="380">
        <v>-13.37025400513755</v>
      </c>
    </row>
    <row r="16" spans="1:5" ht="26.4" x14ac:dyDescent="0.25">
      <c r="A16" s="374"/>
      <c r="B16" s="173" t="s">
        <v>654</v>
      </c>
      <c r="C16" s="306">
        <v>1897560991</v>
      </c>
      <c r="D16" s="306">
        <v>1996235092</v>
      </c>
      <c r="E16" s="380">
        <v>5.2000489822463889</v>
      </c>
    </row>
    <row r="17" spans="1:5" x14ac:dyDescent="0.25">
      <c r="A17" s="373" t="s">
        <v>510</v>
      </c>
      <c r="B17" s="374"/>
      <c r="C17" s="377">
        <v>44557186792</v>
      </c>
      <c r="D17" s="377">
        <v>37892550557</v>
      </c>
      <c r="E17" s="379">
        <v>-14.957488824668344</v>
      </c>
    </row>
    <row r="18" spans="1:5" x14ac:dyDescent="0.25">
      <c r="A18" s="374"/>
      <c r="B18" s="171" t="s">
        <v>511</v>
      </c>
      <c r="C18" s="294">
        <v>4991478743</v>
      </c>
      <c r="D18" s="294">
        <v>5561482201</v>
      </c>
      <c r="E18" s="380">
        <v>11.41953091154334</v>
      </c>
    </row>
    <row r="19" spans="1:5" x14ac:dyDescent="0.25">
      <c r="A19" s="374"/>
      <c r="B19" s="172" t="s">
        <v>512</v>
      </c>
      <c r="C19" s="306">
        <v>2048659463</v>
      </c>
      <c r="D19" s="306">
        <v>1537502990</v>
      </c>
      <c r="E19" s="380">
        <v>-24.950777922431122</v>
      </c>
    </row>
    <row r="20" spans="1:5" x14ac:dyDescent="0.25">
      <c r="A20" s="374"/>
      <c r="B20" s="171" t="s">
        <v>513</v>
      </c>
      <c r="C20" s="306">
        <v>157943827</v>
      </c>
      <c r="D20" s="306">
        <v>181736322</v>
      </c>
      <c r="E20" s="380">
        <v>15.063896735894591</v>
      </c>
    </row>
    <row r="21" spans="1:5" x14ac:dyDescent="0.25">
      <c r="A21" s="374"/>
      <c r="B21" s="171" t="s">
        <v>655</v>
      </c>
      <c r="C21" s="306">
        <v>92928639</v>
      </c>
      <c r="D21" s="306">
        <v>103635713</v>
      </c>
      <c r="E21" s="380">
        <v>11.521823751233459</v>
      </c>
    </row>
    <row r="22" spans="1:5" x14ac:dyDescent="0.25">
      <c r="A22" s="374"/>
      <c r="B22" s="171" t="s">
        <v>514</v>
      </c>
      <c r="C22" s="294">
        <v>2527162708</v>
      </c>
      <c r="D22" s="294">
        <v>3546686489</v>
      </c>
      <c r="E22" s="380">
        <v>40.342625260043206</v>
      </c>
    </row>
    <row r="23" spans="1:5" x14ac:dyDescent="0.25">
      <c r="A23" s="374"/>
      <c r="B23" s="172" t="s">
        <v>515</v>
      </c>
      <c r="C23" s="306">
        <v>89262094</v>
      </c>
      <c r="D23" s="306">
        <v>64096405</v>
      </c>
      <c r="E23" s="380">
        <v>-28.193030067163782</v>
      </c>
    </row>
    <row r="24" spans="1:5" x14ac:dyDescent="0.25">
      <c r="A24" s="374"/>
      <c r="B24" s="172" t="s">
        <v>516</v>
      </c>
      <c r="C24" s="306">
        <v>21276711</v>
      </c>
      <c r="D24" s="306">
        <v>13658107</v>
      </c>
      <c r="E24" s="380">
        <v>-35.807244832154744</v>
      </c>
    </row>
    <row r="25" spans="1:5" x14ac:dyDescent="0.25">
      <c r="A25" s="374"/>
      <c r="B25" s="172" t="s">
        <v>656</v>
      </c>
      <c r="C25" s="306">
        <v>74943418</v>
      </c>
      <c r="D25" s="306">
        <v>95862261</v>
      </c>
      <c r="E25" s="380">
        <v>27.912848864192451</v>
      </c>
    </row>
    <row r="26" spans="1:5" x14ac:dyDescent="0.25">
      <c r="A26" s="374"/>
      <c r="B26" s="172" t="s">
        <v>517</v>
      </c>
      <c r="C26" s="306">
        <v>1269182444</v>
      </c>
      <c r="D26" s="306">
        <v>2626295793</v>
      </c>
      <c r="E26" s="380">
        <v>106.92815327029533</v>
      </c>
    </row>
    <row r="27" spans="1:5" x14ac:dyDescent="0.25">
      <c r="A27" s="374"/>
      <c r="B27" s="172" t="s">
        <v>518</v>
      </c>
      <c r="C27" s="306">
        <v>1072498041</v>
      </c>
      <c r="D27" s="306">
        <v>746773923</v>
      </c>
      <c r="E27" s="380">
        <v>-30.370602607002805</v>
      </c>
    </row>
    <row r="28" spans="1:5" x14ac:dyDescent="0.25">
      <c r="A28" s="374"/>
      <c r="B28" s="171" t="s">
        <v>519</v>
      </c>
      <c r="C28" s="306">
        <v>164784106</v>
      </c>
      <c r="D28" s="306">
        <v>191920687</v>
      </c>
      <c r="E28" s="380">
        <v>16.467960204851309</v>
      </c>
    </row>
    <row r="29" spans="1:5" x14ac:dyDescent="0.25">
      <c r="A29" s="374"/>
      <c r="B29" s="171" t="s">
        <v>520</v>
      </c>
      <c r="C29" s="294">
        <v>39565708049</v>
      </c>
      <c r="D29" s="294">
        <v>32331068356</v>
      </c>
      <c r="E29" s="380">
        <v>-18.285126312008085</v>
      </c>
    </row>
    <row r="30" spans="1:5" x14ac:dyDescent="0.25">
      <c r="A30" s="374"/>
      <c r="B30" s="171" t="s">
        <v>521</v>
      </c>
      <c r="C30" s="306">
        <v>2033526904</v>
      </c>
      <c r="D30" s="306">
        <v>1857108849</v>
      </c>
      <c r="E30" s="380">
        <v>-8.6754718933386687</v>
      </c>
    </row>
    <row r="31" spans="1:5" x14ac:dyDescent="0.25">
      <c r="A31" s="374"/>
      <c r="B31" s="171" t="s">
        <v>522</v>
      </c>
      <c r="C31" s="306">
        <v>1691344751</v>
      </c>
      <c r="D31" s="306">
        <v>998966371</v>
      </c>
      <c r="E31" s="380">
        <v>-40.936561253442527</v>
      </c>
    </row>
    <row r="32" spans="1:5" x14ac:dyDescent="0.25">
      <c r="A32" s="374"/>
      <c r="B32" s="171" t="s">
        <v>523</v>
      </c>
      <c r="C32" s="294">
        <v>12129815240</v>
      </c>
      <c r="D32" s="294">
        <v>10211843756</v>
      </c>
      <c r="E32" s="380">
        <v>-15.812042030740775</v>
      </c>
    </row>
    <row r="33" spans="1:5" x14ac:dyDescent="0.25">
      <c r="A33" s="374"/>
      <c r="B33" s="172" t="s">
        <v>524</v>
      </c>
      <c r="C33" s="306">
        <v>2459020195</v>
      </c>
      <c r="D33" s="306">
        <v>1851806823</v>
      </c>
      <c r="E33" s="380">
        <v>-24.69330561963929</v>
      </c>
    </row>
    <row r="34" spans="1:5" x14ac:dyDescent="0.25">
      <c r="A34" s="374"/>
      <c r="B34" s="172" t="s">
        <v>657</v>
      </c>
      <c r="C34" s="306">
        <v>2344831018</v>
      </c>
      <c r="D34" s="306">
        <v>1968298939</v>
      </c>
      <c r="E34" s="380">
        <v>-16.05796222028653</v>
      </c>
    </row>
    <row r="35" spans="1:5" x14ac:dyDescent="0.25">
      <c r="A35" s="374"/>
      <c r="B35" s="172" t="s">
        <v>525</v>
      </c>
      <c r="C35" s="306">
        <v>333351321</v>
      </c>
      <c r="D35" s="306">
        <v>303940536</v>
      </c>
      <c r="E35" s="380">
        <v>-8.8227593974346359</v>
      </c>
    </row>
    <row r="36" spans="1:5" x14ac:dyDescent="0.25">
      <c r="A36" s="374"/>
      <c r="B36" s="172" t="s">
        <v>658</v>
      </c>
      <c r="C36" s="306">
        <v>605785144</v>
      </c>
      <c r="D36" s="306">
        <v>431389199</v>
      </c>
      <c r="E36" s="380">
        <v>-28.788415616874225</v>
      </c>
    </row>
    <row r="37" spans="1:5" x14ac:dyDescent="0.25">
      <c r="A37" s="374"/>
      <c r="B37" s="172" t="s">
        <v>526</v>
      </c>
      <c r="C37" s="306">
        <v>2729510592</v>
      </c>
      <c r="D37" s="306">
        <v>2262520343</v>
      </c>
      <c r="E37" s="380">
        <v>-17.108937051525462</v>
      </c>
    </row>
    <row r="38" spans="1:5" x14ac:dyDescent="0.25">
      <c r="A38" s="374"/>
      <c r="B38" s="172" t="s">
        <v>518</v>
      </c>
      <c r="C38" s="306">
        <v>3657316970</v>
      </c>
      <c r="D38" s="306">
        <v>3393887916</v>
      </c>
      <c r="E38" s="380">
        <v>-7.2027952775446753</v>
      </c>
    </row>
    <row r="39" spans="1:5" x14ac:dyDescent="0.25">
      <c r="A39" s="374"/>
      <c r="B39" s="171" t="s">
        <v>527</v>
      </c>
      <c r="C39" s="294">
        <v>13504039695</v>
      </c>
      <c r="D39" s="294">
        <v>12051386972</v>
      </c>
      <c r="E39" s="380">
        <v>-10.757171600568226</v>
      </c>
    </row>
    <row r="40" spans="1:5" x14ac:dyDescent="0.25">
      <c r="A40" s="374"/>
      <c r="B40" s="172" t="s">
        <v>528</v>
      </c>
      <c r="C40" s="306">
        <v>1301873736</v>
      </c>
      <c r="D40" s="306">
        <v>1243706371</v>
      </c>
      <c r="E40" s="380">
        <v>-4.4679728449487675</v>
      </c>
    </row>
    <row r="41" spans="1:5" x14ac:dyDescent="0.25">
      <c r="A41" s="374"/>
      <c r="B41" s="172" t="s">
        <v>529</v>
      </c>
      <c r="C41" s="306">
        <v>1102768504</v>
      </c>
      <c r="D41" s="306">
        <v>1034653523</v>
      </c>
      <c r="E41" s="380">
        <v>-6.1767252830427228</v>
      </c>
    </row>
    <row r="42" spans="1:5" x14ac:dyDescent="0.25">
      <c r="A42" s="374"/>
      <c r="B42" s="172" t="s">
        <v>530</v>
      </c>
      <c r="C42" s="306">
        <v>1747328133</v>
      </c>
      <c r="D42" s="306">
        <v>1575325757</v>
      </c>
      <c r="E42" s="380">
        <v>-9.843736431158348</v>
      </c>
    </row>
    <row r="43" spans="1:5" x14ac:dyDescent="0.25">
      <c r="A43" s="374"/>
      <c r="B43" s="172" t="s">
        <v>531</v>
      </c>
      <c r="C43" s="306">
        <v>5131014512</v>
      </c>
      <c r="D43" s="306">
        <v>3964644109</v>
      </c>
      <c r="E43" s="380">
        <v>-22.731769716733165</v>
      </c>
    </row>
    <row r="44" spans="1:5" x14ac:dyDescent="0.25">
      <c r="A44" s="374"/>
      <c r="B44" s="172" t="s">
        <v>532</v>
      </c>
      <c r="C44" s="306">
        <v>1247376822</v>
      </c>
      <c r="D44" s="306">
        <v>1132831736</v>
      </c>
      <c r="E44" s="380">
        <v>-9.1828775378672223</v>
      </c>
    </row>
    <row r="45" spans="1:5" x14ac:dyDescent="0.25">
      <c r="A45" s="374"/>
      <c r="B45" s="172" t="s">
        <v>533</v>
      </c>
      <c r="C45" s="306">
        <v>1952823350</v>
      </c>
      <c r="D45" s="306">
        <v>2035337129</v>
      </c>
      <c r="E45" s="380">
        <v>4.2253580693819544</v>
      </c>
    </row>
    <row r="46" spans="1:5" x14ac:dyDescent="0.25">
      <c r="A46" s="374"/>
      <c r="B46" s="172" t="s">
        <v>518</v>
      </c>
      <c r="C46" s="306">
        <v>1020854638</v>
      </c>
      <c r="D46" s="306">
        <v>1064888347</v>
      </c>
      <c r="E46" s="380">
        <v>4.3134161672878637</v>
      </c>
    </row>
    <row r="47" spans="1:5" x14ac:dyDescent="0.25">
      <c r="A47" s="374"/>
      <c r="B47" s="171" t="s">
        <v>534</v>
      </c>
      <c r="C47" s="306">
        <v>148685683</v>
      </c>
      <c r="D47" s="306">
        <v>87686615</v>
      </c>
      <c r="E47" s="380">
        <v>-41.025515550142103</v>
      </c>
    </row>
    <row r="48" spans="1:5" ht="26.4" x14ac:dyDescent="0.25">
      <c r="A48" s="374"/>
      <c r="B48" s="136" t="s">
        <v>659</v>
      </c>
      <c r="C48" s="306">
        <v>10058295776</v>
      </c>
      <c r="D48" s="306">
        <v>7124075793</v>
      </c>
      <c r="E48" s="380">
        <v>-29.172138584364493</v>
      </c>
    </row>
    <row r="49" spans="1:5" x14ac:dyDescent="0.25">
      <c r="A49" s="374"/>
      <c r="B49" s="171" t="s">
        <v>535</v>
      </c>
      <c r="C49" s="306" t="s">
        <v>440</v>
      </c>
      <c r="D49" s="306" t="s">
        <v>440</v>
      </c>
      <c r="E49" s="380" t="s">
        <v>441</v>
      </c>
    </row>
    <row r="50" spans="1:5" x14ac:dyDescent="0.25">
      <c r="A50" s="376" t="s">
        <v>475</v>
      </c>
      <c r="B50" s="374"/>
      <c r="C50" s="377">
        <v>20362432913</v>
      </c>
      <c r="D50" s="377">
        <v>16875435403</v>
      </c>
      <c r="E50" s="379">
        <v>-17.124660520176811</v>
      </c>
    </row>
    <row r="51" spans="1:5" x14ac:dyDescent="0.25">
      <c r="A51" s="374"/>
      <c r="B51" s="171" t="s">
        <v>536</v>
      </c>
      <c r="C51" s="306">
        <v>4845292628</v>
      </c>
      <c r="D51" s="306">
        <v>3282924258</v>
      </c>
      <c r="E51" s="380">
        <v>-32.245077644462143</v>
      </c>
    </row>
    <row r="52" spans="1:5" x14ac:dyDescent="0.25">
      <c r="A52" s="374"/>
      <c r="B52" s="171" t="s">
        <v>537</v>
      </c>
      <c r="C52" s="306">
        <v>3090363244</v>
      </c>
      <c r="D52" s="306">
        <v>3183218743</v>
      </c>
      <c r="E52" s="380">
        <v>3.0046791159673782</v>
      </c>
    </row>
    <row r="53" spans="1:5" ht="15.6" x14ac:dyDescent="0.25">
      <c r="A53" s="374"/>
      <c r="B53" s="171" t="s">
        <v>660</v>
      </c>
      <c r="C53" s="306">
        <v>12426777041</v>
      </c>
      <c r="D53" s="306">
        <v>10409292402</v>
      </c>
      <c r="E53" s="380">
        <v>-16.234978967946866</v>
      </c>
    </row>
    <row r="54" spans="1:5" x14ac:dyDescent="0.25">
      <c r="A54" s="373" t="s">
        <v>538</v>
      </c>
      <c r="B54" s="374"/>
      <c r="C54" s="377">
        <v>18533791627</v>
      </c>
      <c r="D54" s="377">
        <v>20086724113</v>
      </c>
      <c r="E54" s="379">
        <v>8.3789249240165748</v>
      </c>
    </row>
    <row r="55" spans="1:5" x14ac:dyDescent="0.25">
      <c r="A55" s="374"/>
      <c r="B55" s="171" t="s">
        <v>539</v>
      </c>
      <c r="C55" s="294">
        <v>8773280415</v>
      </c>
      <c r="D55" s="294">
        <v>10224964169</v>
      </c>
      <c r="E55" s="380">
        <v>16.546647152848358</v>
      </c>
    </row>
    <row r="56" spans="1:5" x14ac:dyDescent="0.25">
      <c r="A56" s="374"/>
      <c r="B56" s="171" t="s">
        <v>540</v>
      </c>
      <c r="C56" s="306">
        <v>4515324982</v>
      </c>
      <c r="D56" s="306">
        <v>5432789424</v>
      </c>
      <c r="E56" s="380">
        <v>20.318901644010172</v>
      </c>
    </row>
    <row r="57" spans="1:5" x14ac:dyDescent="0.25">
      <c r="A57" s="374"/>
      <c r="B57" s="171" t="s">
        <v>541</v>
      </c>
      <c r="C57" s="306">
        <v>820136848</v>
      </c>
      <c r="D57" s="306">
        <v>879167065</v>
      </c>
      <c r="E57" s="380">
        <v>7.1976057585940829</v>
      </c>
    </row>
    <row r="58" spans="1:5" x14ac:dyDescent="0.25">
      <c r="A58" s="374"/>
      <c r="B58" s="171" t="s">
        <v>661</v>
      </c>
      <c r="C58" s="306">
        <v>3437818585</v>
      </c>
      <c r="D58" s="306">
        <v>3913007680</v>
      </c>
      <c r="E58" s="380">
        <v>13.822401713498211</v>
      </c>
    </row>
    <row r="59" spans="1:5" x14ac:dyDescent="0.25">
      <c r="A59" s="374"/>
      <c r="B59" s="171" t="s">
        <v>542</v>
      </c>
      <c r="C59" s="294">
        <v>9760511212</v>
      </c>
      <c r="D59" s="294">
        <v>9861759944</v>
      </c>
      <c r="E59" s="380">
        <v>1.0373302156092028</v>
      </c>
    </row>
    <row r="60" spans="1:5" x14ac:dyDescent="0.25">
      <c r="A60" s="374"/>
      <c r="B60" s="171" t="s">
        <v>543</v>
      </c>
      <c r="C60" s="294">
        <v>8841573349</v>
      </c>
      <c r="D60" s="294">
        <v>8779178666</v>
      </c>
      <c r="E60" s="380">
        <v>-0.70569660553748581</v>
      </c>
    </row>
    <row r="61" spans="1:5" x14ac:dyDescent="0.25">
      <c r="A61" s="374"/>
      <c r="B61" s="172" t="s">
        <v>544</v>
      </c>
      <c r="C61" s="306">
        <v>1373098630</v>
      </c>
      <c r="D61" s="306">
        <v>1107236991</v>
      </c>
      <c r="E61" s="380">
        <v>-19.362166212342665</v>
      </c>
    </row>
    <row r="62" spans="1:5" x14ac:dyDescent="0.25">
      <c r="A62" s="374"/>
      <c r="B62" s="172" t="s">
        <v>545</v>
      </c>
      <c r="C62" s="306">
        <v>613226199</v>
      </c>
      <c r="D62" s="306">
        <v>620468660</v>
      </c>
      <c r="E62" s="380">
        <v>1.1810423318198771</v>
      </c>
    </row>
    <row r="63" spans="1:5" x14ac:dyDescent="0.25">
      <c r="A63" s="374"/>
      <c r="B63" s="172" t="s">
        <v>546</v>
      </c>
      <c r="C63" s="306">
        <v>1041644076</v>
      </c>
      <c r="D63" s="306">
        <v>1212645746</v>
      </c>
      <c r="E63" s="380">
        <v>16.416516345646649</v>
      </c>
    </row>
    <row r="64" spans="1:5" x14ac:dyDescent="0.25">
      <c r="A64" s="374"/>
      <c r="B64" s="172" t="s">
        <v>547</v>
      </c>
      <c r="C64" s="306">
        <v>995554791</v>
      </c>
      <c r="D64" s="306">
        <v>1103812903</v>
      </c>
      <c r="E64" s="380">
        <v>10.874149065292379</v>
      </c>
    </row>
    <row r="65" spans="1:23" x14ac:dyDescent="0.25">
      <c r="A65" s="374"/>
      <c r="B65" s="172" t="s">
        <v>518</v>
      </c>
      <c r="C65" s="306">
        <v>4818049653</v>
      </c>
      <c r="D65" s="306">
        <v>4735014366</v>
      </c>
      <c r="E65" s="380">
        <v>-1.7234211554523389</v>
      </c>
    </row>
    <row r="66" spans="1:23" x14ac:dyDescent="0.25">
      <c r="A66" s="374"/>
      <c r="B66" s="171" t="s">
        <v>662</v>
      </c>
      <c r="C66" s="306">
        <v>371021870</v>
      </c>
      <c r="D66" s="306">
        <v>449143344</v>
      </c>
      <c r="E66" s="380">
        <v>21.055759866662306</v>
      </c>
    </row>
    <row r="67" spans="1:23" x14ac:dyDescent="0.25">
      <c r="A67" s="374"/>
      <c r="B67" s="171" t="s">
        <v>663</v>
      </c>
      <c r="C67" s="306">
        <v>547915993</v>
      </c>
      <c r="D67" s="306">
        <v>633437934</v>
      </c>
      <c r="E67" s="380">
        <v>15.608586369553187</v>
      </c>
    </row>
    <row r="68" spans="1:23" x14ac:dyDescent="0.25">
      <c r="A68" s="373" t="s">
        <v>438</v>
      </c>
      <c r="B68" s="374"/>
      <c r="C68" s="377">
        <v>667063912</v>
      </c>
      <c r="D68" s="377">
        <v>395898827</v>
      </c>
      <c r="E68" s="379">
        <v>-40.650540393796632</v>
      </c>
    </row>
    <row r="69" spans="1:23" x14ac:dyDescent="0.25">
      <c r="A69" s="374"/>
      <c r="B69" s="171" t="s">
        <v>548</v>
      </c>
      <c r="C69" s="306">
        <v>306598292</v>
      </c>
      <c r="D69" s="306">
        <v>5668925</v>
      </c>
      <c r="E69" s="380">
        <v>-98.151025250982158</v>
      </c>
    </row>
    <row r="70" spans="1:23" x14ac:dyDescent="0.25">
      <c r="A70" s="374"/>
      <c r="B70" s="171" t="s">
        <v>389</v>
      </c>
      <c r="C70" s="306">
        <v>360465620</v>
      </c>
      <c r="D70" s="306">
        <v>390229902</v>
      </c>
      <c r="E70" s="380">
        <v>8.2571763709393426</v>
      </c>
    </row>
    <row r="71" spans="1:23" x14ac:dyDescent="0.25">
      <c r="A71" s="147"/>
      <c r="B71" s="147"/>
      <c r="C71" s="381"/>
      <c r="D71" s="382"/>
      <c r="E71" s="160"/>
    </row>
    <row r="72" spans="1:23" x14ac:dyDescent="0.25">
      <c r="D72" s="176"/>
    </row>
    <row r="73" spans="1:23" s="115" customFormat="1" ht="11.4" x14ac:dyDescent="0.2">
      <c r="A73" s="245" t="s">
        <v>648</v>
      </c>
      <c r="C73" s="194"/>
      <c r="E73" s="194"/>
      <c r="G73" s="331"/>
    </row>
    <row r="74" spans="1:23" s="115" customFormat="1" ht="12" x14ac:dyDescent="0.25">
      <c r="A74" s="244" t="s">
        <v>650</v>
      </c>
      <c r="B74" s="120"/>
      <c r="C74" s="195"/>
      <c r="D74" s="192"/>
      <c r="E74" s="195"/>
      <c r="F74" s="192"/>
      <c r="G74" s="363"/>
      <c r="H74" s="192"/>
      <c r="I74" s="192"/>
      <c r="J74" s="192"/>
      <c r="K74" s="192"/>
      <c r="L74" s="192"/>
      <c r="M74" s="192"/>
      <c r="N74" s="192"/>
      <c r="O74" s="192"/>
      <c r="P74" s="192"/>
      <c r="Q74" s="192"/>
      <c r="R74" s="192"/>
      <c r="S74" s="192"/>
      <c r="T74" s="192"/>
      <c r="U74" s="192"/>
      <c r="V74" s="192"/>
      <c r="W74" s="192"/>
    </row>
    <row r="75" spans="1:23" s="115" customFormat="1" ht="12" x14ac:dyDescent="0.25">
      <c r="A75" s="244" t="s">
        <v>665</v>
      </c>
      <c r="B75" s="278"/>
      <c r="C75" s="195"/>
      <c r="D75" s="192"/>
      <c r="E75" s="195"/>
      <c r="F75" s="192"/>
      <c r="G75" s="363"/>
    </row>
    <row r="76" spans="1:23" s="115" customFormat="1" ht="11.4" x14ac:dyDescent="0.2">
      <c r="A76" s="353" t="s">
        <v>332</v>
      </c>
      <c r="C76" s="194"/>
      <c r="E76" s="369"/>
      <c r="G76" s="331"/>
    </row>
    <row r="77" spans="1:23" s="115" customFormat="1" ht="11.4" x14ac:dyDescent="0.2">
      <c r="A77" s="244" t="s">
        <v>610</v>
      </c>
      <c r="F77" s="282"/>
    </row>
    <row r="78" spans="1:23" s="115" customFormat="1" ht="11.4" x14ac:dyDescent="0.2">
      <c r="A78" s="245" t="s">
        <v>333</v>
      </c>
      <c r="B78" s="332"/>
      <c r="C78" s="194"/>
      <c r="E78" s="194"/>
    </row>
  </sheetData>
  <mergeCells count="4">
    <mergeCell ref="A2:E2"/>
    <mergeCell ref="A4:B6"/>
    <mergeCell ref="E4:E5"/>
    <mergeCell ref="A1:E1"/>
  </mergeCells>
  <printOptions horizontalCentered="1"/>
  <pageMargins left="0.39370078740157483" right="0.39370078740157483" top="0.55118110236220474" bottom="0.55118110236220474" header="0.11811023622047244" footer="0.11811023622047244"/>
  <pageSetup paperSize="9" scale="75"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C1B224-B786-4C3A-816A-AC2B6B96EEA8}">
  <sheetPr>
    <pageSetUpPr fitToPage="1"/>
  </sheetPr>
  <dimension ref="A1:Z55"/>
  <sheetViews>
    <sheetView topLeftCell="B1" zoomScale="85" zoomScaleNormal="85" workbookViewId="0">
      <pane xSplit="1" ySplit="6" topLeftCell="D7" activePane="bottomRight" state="frozen"/>
      <selection activeCell="B1" sqref="B1"/>
      <selection pane="topRight" activeCell="C1" sqref="C1"/>
      <selection pane="bottomLeft" activeCell="B7" sqref="B7"/>
      <selection pane="bottomRight" activeCell="G23" sqref="G23"/>
    </sheetView>
  </sheetViews>
  <sheetFormatPr defaultColWidth="9.109375" defaultRowHeight="13.2" x14ac:dyDescent="0.25"/>
  <cols>
    <col min="1" max="1" width="4.88671875" style="40" customWidth="1"/>
    <col min="2" max="2" width="30" style="27" customWidth="1"/>
    <col min="3" max="3" width="13.33203125" style="121" customWidth="1"/>
    <col min="4" max="4" width="9.5546875" style="30" bestFit="1" customWidth="1"/>
    <col min="5" max="5" width="13.33203125" style="27" customWidth="1"/>
    <col min="6" max="6" width="9.5546875" style="30" bestFit="1" customWidth="1"/>
    <col min="7" max="7" width="13.33203125" style="161" customWidth="1"/>
    <col min="8" max="8" width="9.5546875" style="30" bestFit="1" customWidth="1"/>
    <col min="9" max="9" width="13.33203125" style="161" customWidth="1"/>
    <col min="10" max="10" width="9.5546875" style="162" bestFit="1" customWidth="1"/>
    <col min="11" max="12" width="13.6640625" style="30" customWidth="1"/>
    <col min="13" max="16384" width="9.109375" style="29"/>
  </cols>
  <sheetData>
    <row r="1" spans="1:13" ht="12.75" customHeight="1" x14ac:dyDescent="0.25">
      <c r="A1" s="538" t="s">
        <v>667</v>
      </c>
      <c r="B1" s="538"/>
      <c r="C1" s="538"/>
      <c r="D1" s="538"/>
      <c r="E1" s="538"/>
      <c r="F1" s="538"/>
      <c r="G1" s="538"/>
      <c r="H1" s="538"/>
      <c r="I1" s="538"/>
      <c r="J1" s="538"/>
      <c r="K1" s="538"/>
      <c r="L1" s="538"/>
    </row>
    <row r="2" spans="1:13" ht="12.75" customHeight="1" x14ac:dyDescent="0.25">
      <c r="A2" s="518" t="s">
        <v>321</v>
      </c>
      <c r="B2" s="518"/>
      <c r="C2" s="518"/>
      <c r="D2" s="518"/>
      <c r="E2" s="518"/>
      <c r="F2" s="518"/>
      <c r="G2" s="518"/>
      <c r="H2" s="518"/>
      <c r="I2" s="518"/>
      <c r="J2" s="518"/>
      <c r="K2" s="518"/>
      <c r="L2" s="518"/>
    </row>
    <row r="3" spans="1:13" s="121" customFormat="1" x14ac:dyDescent="0.25">
      <c r="A3" s="314"/>
      <c r="B3" s="314"/>
      <c r="C3" s="314"/>
      <c r="D3" s="384"/>
      <c r="E3" s="314"/>
      <c r="F3" s="384"/>
      <c r="G3" s="385"/>
      <c r="H3" s="384"/>
      <c r="I3" s="385"/>
      <c r="J3" s="384"/>
      <c r="K3" s="384"/>
      <c r="L3" s="384"/>
    </row>
    <row r="4" spans="1:13" s="40" customFormat="1" ht="28.5" customHeight="1" x14ac:dyDescent="0.25">
      <c r="A4" s="502" t="s">
        <v>443</v>
      </c>
      <c r="B4" s="498"/>
      <c r="C4" s="515">
        <v>2022</v>
      </c>
      <c r="D4" s="515"/>
      <c r="E4" s="515"/>
      <c r="F4" s="515"/>
      <c r="G4" s="514" t="s">
        <v>613</v>
      </c>
      <c r="H4" s="514"/>
      <c r="I4" s="514"/>
      <c r="J4" s="514"/>
      <c r="K4" s="497" t="s">
        <v>336</v>
      </c>
      <c r="L4" s="516"/>
    </row>
    <row r="5" spans="1:13" s="40" customFormat="1" ht="39.6" x14ac:dyDescent="0.25">
      <c r="A5" s="496"/>
      <c r="B5" s="498"/>
      <c r="C5" s="318" t="s">
        <v>472</v>
      </c>
      <c r="D5" s="51" t="s">
        <v>335</v>
      </c>
      <c r="E5" s="319" t="s">
        <v>604</v>
      </c>
      <c r="F5" s="51" t="s">
        <v>335</v>
      </c>
      <c r="G5" s="318" t="s">
        <v>558</v>
      </c>
      <c r="H5" s="51" t="s">
        <v>335</v>
      </c>
      <c r="I5" s="319" t="s">
        <v>559</v>
      </c>
      <c r="J5" s="51" t="s">
        <v>335</v>
      </c>
      <c r="K5" s="151" t="s">
        <v>14</v>
      </c>
      <c r="L5" s="152" t="s">
        <v>15</v>
      </c>
    </row>
    <row r="6" spans="1:13" x14ac:dyDescent="0.25">
      <c r="A6" s="496"/>
      <c r="B6" s="498"/>
      <c r="C6" s="249" t="s">
        <v>1</v>
      </c>
      <c r="D6" s="320" t="s">
        <v>2</v>
      </c>
      <c r="E6" s="249" t="s">
        <v>3</v>
      </c>
      <c r="F6" s="320" t="s">
        <v>4</v>
      </c>
      <c r="G6" s="249" t="s">
        <v>5</v>
      </c>
      <c r="H6" s="320" t="s">
        <v>6</v>
      </c>
      <c r="I6" s="249" t="s">
        <v>7</v>
      </c>
      <c r="J6" s="320" t="s">
        <v>8</v>
      </c>
      <c r="K6" s="320" t="s">
        <v>16</v>
      </c>
      <c r="L6" s="251" t="s">
        <v>17</v>
      </c>
    </row>
    <row r="7" spans="1:13" x14ac:dyDescent="0.25">
      <c r="A7" s="114"/>
      <c r="B7" s="114"/>
      <c r="C7" s="209"/>
      <c r="D7" s="210"/>
      <c r="E7" s="209"/>
      <c r="F7" s="210"/>
      <c r="G7" s="209"/>
      <c r="H7" s="210"/>
      <c r="I7" s="209"/>
      <c r="J7" s="210"/>
      <c r="K7" s="210"/>
      <c r="L7" s="210"/>
    </row>
    <row r="8" spans="1:13" s="154" customFormat="1" x14ac:dyDescent="0.25">
      <c r="A8" s="141"/>
      <c r="B8" s="31" t="s">
        <v>19</v>
      </c>
      <c r="C8" s="308">
        <v>11024213329</v>
      </c>
      <c r="D8" s="259">
        <v>99.999999999999986</v>
      </c>
      <c r="E8" s="308">
        <v>116083286589</v>
      </c>
      <c r="F8" s="259">
        <v>99.999999999999986</v>
      </c>
      <c r="G8" s="308">
        <v>10539066868</v>
      </c>
      <c r="H8" s="259">
        <v>99.999999999999986</v>
      </c>
      <c r="I8" s="308">
        <v>104974102199</v>
      </c>
      <c r="J8" s="259">
        <v>100</v>
      </c>
      <c r="K8" s="298">
        <v>-4.4007354223070667</v>
      </c>
      <c r="L8" s="298">
        <v>-9.5700119426604058</v>
      </c>
    </row>
    <row r="9" spans="1:13" s="154" customFormat="1" x14ac:dyDescent="0.25">
      <c r="A9" s="141"/>
      <c r="B9" s="31"/>
      <c r="C9" s="308"/>
      <c r="D9" s="259"/>
      <c r="E9" s="308"/>
      <c r="F9" s="259"/>
      <c r="G9" s="308"/>
      <c r="H9" s="259"/>
      <c r="I9" s="308"/>
      <c r="J9" s="259"/>
      <c r="K9" s="298"/>
      <c r="L9" s="298"/>
    </row>
    <row r="10" spans="1:13" x14ac:dyDescent="0.25">
      <c r="B10" s="32" t="s">
        <v>557</v>
      </c>
      <c r="C10" s="308">
        <v>8705839770</v>
      </c>
      <c r="D10" s="259">
        <v>78.97016784951586</v>
      </c>
      <c r="E10" s="308">
        <v>91716201922</v>
      </c>
      <c r="F10" s="259">
        <v>79.008963837082618</v>
      </c>
      <c r="G10" s="308">
        <v>8339802647</v>
      </c>
      <c r="H10" s="259">
        <v>79.132268078897255</v>
      </c>
      <c r="I10" s="308">
        <v>82202401751</v>
      </c>
      <c r="J10" s="259">
        <v>78.307315832212069</v>
      </c>
      <c r="K10" s="298">
        <v>-4.2045010322996106</v>
      </c>
      <c r="L10" s="298">
        <v>-10.37308563986438</v>
      </c>
      <c r="M10" s="143"/>
    </row>
    <row r="11" spans="1:13" x14ac:dyDescent="0.25">
      <c r="C11" s="297"/>
      <c r="D11" s="299"/>
      <c r="E11" s="297"/>
      <c r="F11" s="260"/>
      <c r="G11" s="294"/>
      <c r="H11" s="299"/>
      <c r="I11" s="297"/>
      <c r="J11" s="299"/>
      <c r="K11" s="299"/>
      <c r="L11" s="299"/>
    </row>
    <row r="12" spans="1:13" x14ac:dyDescent="0.25">
      <c r="A12" s="40">
        <v>1</v>
      </c>
      <c r="B12" s="69" t="s">
        <v>615</v>
      </c>
      <c r="C12" s="306">
        <v>2220154360</v>
      </c>
      <c r="D12" s="260">
        <v>20.138891490422463</v>
      </c>
      <c r="E12" s="306">
        <v>23282483122</v>
      </c>
      <c r="F12" s="260">
        <v>20.056705668950485</v>
      </c>
      <c r="G12" s="294">
        <v>2598542989</v>
      </c>
      <c r="H12" s="260">
        <v>24.656290936819207</v>
      </c>
      <c r="I12" s="306">
        <v>24387974028</v>
      </c>
      <c r="J12" s="260">
        <v>23.232372096660164</v>
      </c>
      <c r="K12" s="299">
        <v>17.043347787763729</v>
      </c>
      <c r="L12" s="299">
        <v>4.7481658215201339</v>
      </c>
      <c r="M12" s="121"/>
    </row>
    <row r="13" spans="1:13" x14ac:dyDescent="0.25">
      <c r="A13" s="40">
        <v>2</v>
      </c>
      <c r="B13" s="69" t="s">
        <v>454</v>
      </c>
      <c r="C13" s="306">
        <v>1276327195</v>
      </c>
      <c r="D13" s="260">
        <v>11.577489993254465</v>
      </c>
      <c r="E13" s="306">
        <v>10967255676</v>
      </c>
      <c r="F13" s="260">
        <v>9.4477473874686559</v>
      </c>
      <c r="G13" s="294">
        <v>917533218</v>
      </c>
      <c r="H13" s="260">
        <v>8.7060195128463054</v>
      </c>
      <c r="I13" s="306">
        <v>9576865969</v>
      </c>
      <c r="J13" s="260">
        <v>9.1230748997929805</v>
      </c>
      <c r="K13" s="299">
        <v>-28.111441831340123</v>
      </c>
      <c r="L13" s="299">
        <v>-12.677644691393809</v>
      </c>
      <c r="M13" s="121"/>
    </row>
    <row r="14" spans="1:13" x14ac:dyDescent="0.25">
      <c r="A14" s="40">
        <v>3</v>
      </c>
      <c r="B14" s="69" t="s">
        <v>617</v>
      </c>
      <c r="C14" s="306">
        <v>1016073379</v>
      </c>
      <c r="D14" s="260">
        <v>9.2167427160280422</v>
      </c>
      <c r="E14" s="306">
        <v>10597209556</v>
      </c>
      <c r="F14" s="260">
        <v>9.128970989183026</v>
      </c>
      <c r="G14" s="294">
        <v>834887025</v>
      </c>
      <c r="H14" s="260">
        <v>7.9218306085046848</v>
      </c>
      <c r="I14" s="306">
        <v>8536951779</v>
      </c>
      <c r="J14" s="260">
        <v>8.1324360963015927</v>
      </c>
      <c r="K14" s="299">
        <v>-17.832014669877495</v>
      </c>
      <c r="L14" s="299">
        <v>-19.441512089694491</v>
      </c>
      <c r="M14" s="121"/>
    </row>
    <row r="15" spans="1:13" x14ac:dyDescent="0.25">
      <c r="A15" s="40">
        <v>4</v>
      </c>
      <c r="B15" s="69" t="s">
        <v>668</v>
      </c>
      <c r="C15" s="306">
        <v>920251875</v>
      </c>
      <c r="D15" s="260">
        <v>8.3475514083096538</v>
      </c>
      <c r="E15" s="306">
        <v>10926820773</v>
      </c>
      <c r="F15" s="260">
        <v>9.4129147218988383</v>
      </c>
      <c r="G15" s="294">
        <v>785812422</v>
      </c>
      <c r="H15" s="260">
        <v>7.4561859398195818</v>
      </c>
      <c r="I15" s="306">
        <v>7179743897</v>
      </c>
      <c r="J15" s="260">
        <v>6.8395382733441421</v>
      </c>
      <c r="K15" s="299">
        <v>-14.608984415272175</v>
      </c>
      <c r="L15" s="299">
        <v>-34.292471285508476</v>
      </c>
      <c r="M15" s="121"/>
    </row>
    <row r="16" spans="1:13" x14ac:dyDescent="0.25">
      <c r="A16" s="40">
        <v>5</v>
      </c>
      <c r="B16" s="69" t="s">
        <v>616</v>
      </c>
      <c r="C16" s="306">
        <v>769592621</v>
      </c>
      <c r="D16" s="260">
        <v>6.9809300494533266</v>
      </c>
      <c r="E16" s="306">
        <v>7477202761</v>
      </c>
      <c r="F16" s="260">
        <v>6.4412397173707658</v>
      </c>
      <c r="G16" s="294">
        <v>711771190</v>
      </c>
      <c r="H16" s="260">
        <v>6.7536452602000887</v>
      </c>
      <c r="I16" s="306">
        <v>7008166954</v>
      </c>
      <c r="J16" s="260">
        <v>6.6760913474778558</v>
      </c>
      <c r="K16" s="299">
        <v>-7.5132517415340434</v>
      </c>
      <c r="L16" s="299">
        <v>-6.272877999864102</v>
      </c>
      <c r="M16" s="121"/>
    </row>
    <row r="17" spans="1:13" x14ac:dyDescent="0.25">
      <c r="A17" s="40">
        <v>6</v>
      </c>
      <c r="B17" s="69" t="s">
        <v>446</v>
      </c>
      <c r="C17" s="306">
        <v>589117506</v>
      </c>
      <c r="D17" s="260">
        <v>5.3438507439826415</v>
      </c>
      <c r="E17" s="306">
        <v>6309705633</v>
      </c>
      <c r="F17" s="260">
        <v>5.4354987857467369</v>
      </c>
      <c r="G17" s="294">
        <v>637281168</v>
      </c>
      <c r="H17" s="260">
        <v>6.0468462339392755</v>
      </c>
      <c r="I17" s="306">
        <v>6577380020</v>
      </c>
      <c r="J17" s="260">
        <v>6.2657168598891406</v>
      </c>
      <c r="K17" s="299">
        <v>8.175561158761413</v>
      </c>
      <c r="L17" s="299">
        <v>4.2422642603175076</v>
      </c>
      <c r="M17" s="121"/>
    </row>
    <row r="18" spans="1:13" x14ac:dyDescent="0.25">
      <c r="A18" s="40">
        <v>7</v>
      </c>
      <c r="B18" s="69" t="s">
        <v>445</v>
      </c>
      <c r="C18" s="306">
        <v>567379139</v>
      </c>
      <c r="D18" s="260">
        <v>5.1466632771652527</v>
      </c>
      <c r="E18" s="306">
        <v>7105577328</v>
      </c>
      <c r="F18" s="260">
        <v>6.1211028191833785</v>
      </c>
      <c r="G18" s="294">
        <v>605240577</v>
      </c>
      <c r="H18" s="260">
        <v>5.7428288915948071</v>
      </c>
      <c r="I18" s="306">
        <v>5974350033</v>
      </c>
      <c r="J18" s="260">
        <v>5.6912608994496479</v>
      </c>
      <c r="K18" s="299">
        <v>6.6730401943805084</v>
      </c>
      <c r="L18" s="299">
        <v>-15.920272805171276</v>
      </c>
      <c r="M18" s="121"/>
    </row>
    <row r="19" spans="1:13" x14ac:dyDescent="0.25">
      <c r="A19" s="40">
        <v>8</v>
      </c>
      <c r="B19" s="69" t="s">
        <v>620</v>
      </c>
      <c r="C19" s="306">
        <v>496118777</v>
      </c>
      <c r="D19" s="260">
        <v>4.5002646646443534</v>
      </c>
      <c r="E19" s="306">
        <v>5426950886</v>
      </c>
      <c r="F19" s="260">
        <v>4.6750493076703217</v>
      </c>
      <c r="G19" s="294">
        <v>568384442</v>
      </c>
      <c r="H19" s="260">
        <v>5.3931192307527542</v>
      </c>
      <c r="I19" s="306">
        <v>4949978846</v>
      </c>
      <c r="J19" s="260">
        <v>4.7154286079211207</v>
      </c>
      <c r="K19" s="299">
        <v>14.566202359238666</v>
      </c>
      <c r="L19" s="299">
        <v>-8.7889507389951387</v>
      </c>
      <c r="M19" s="121"/>
    </row>
    <row r="20" spans="1:13" x14ac:dyDescent="0.25">
      <c r="A20" s="40">
        <v>9</v>
      </c>
      <c r="B20" s="69" t="s">
        <v>450</v>
      </c>
      <c r="C20" s="306">
        <v>319050773</v>
      </c>
      <c r="D20" s="260">
        <v>2.894091065534024</v>
      </c>
      <c r="E20" s="306">
        <v>3841129446</v>
      </c>
      <c r="F20" s="260">
        <v>3.3089427073164757</v>
      </c>
      <c r="G20" s="294">
        <v>362195239</v>
      </c>
      <c r="H20" s="260">
        <v>3.436691725524025</v>
      </c>
      <c r="I20" s="306">
        <v>3913679671</v>
      </c>
      <c r="J20" s="260">
        <v>3.7282335252373158</v>
      </c>
      <c r="K20" s="299">
        <v>13.522758648824841</v>
      </c>
      <c r="L20" s="299">
        <v>1.8887732376619226</v>
      </c>
      <c r="M20" s="121"/>
    </row>
    <row r="21" spans="1:13" x14ac:dyDescent="0.25">
      <c r="A21" s="40">
        <v>10</v>
      </c>
      <c r="B21" s="69" t="s">
        <v>669</v>
      </c>
      <c r="C21" s="306">
        <v>531774145</v>
      </c>
      <c r="D21" s="260">
        <v>4.8236924407216355</v>
      </c>
      <c r="E21" s="306">
        <v>5781866741</v>
      </c>
      <c r="F21" s="260">
        <v>4.9807917322939463</v>
      </c>
      <c r="G21" s="294">
        <v>318154377</v>
      </c>
      <c r="H21" s="260">
        <v>3.0188097388965156</v>
      </c>
      <c r="I21" s="306">
        <v>4097310554</v>
      </c>
      <c r="J21" s="260">
        <v>3.9031632261381053</v>
      </c>
      <c r="K21" s="299">
        <v>-40.171145966489206</v>
      </c>
      <c r="L21" s="299">
        <v>-29.135161055418035</v>
      </c>
      <c r="M21" s="121"/>
    </row>
    <row r="22" spans="1:13" x14ac:dyDescent="0.25">
      <c r="B22" s="69"/>
      <c r="C22" s="306"/>
      <c r="D22" s="260"/>
      <c r="E22" s="306"/>
      <c r="F22" s="260"/>
      <c r="G22" s="294"/>
      <c r="H22" s="260"/>
      <c r="I22" s="306"/>
      <c r="J22" s="260"/>
      <c r="K22" s="299"/>
      <c r="L22" s="299"/>
      <c r="M22" s="121"/>
    </row>
    <row r="23" spans="1:13" s="154" customFormat="1" x14ac:dyDescent="0.25">
      <c r="A23" s="141"/>
      <c r="B23" s="32" t="s">
        <v>556</v>
      </c>
      <c r="C23" s="307">
        <v>2318373559</v>
      </c>
      <c r="D23" s="259">
        <v>21.02983215048414</v>
      </c>
      <c r="E23" s="307">
        <v>24367084667</v>
      </c>
      <c r="F23" s="259">
        <v>20.991036162917371</v>
      </c>
      <c r="G23" s="308">
        <v>2199264221</v>
      </c>
      <c r="H23" s="259">
        <v>20.867731921102752</v>
      </c>
      <c r="I23" s="307">
        <v>22771700448</v>
      </c>
      <c r="J23" s="259">
        <v>21.692684167787935</v>
      </c>
      <c r="K23" s="298">
        <v>-5.1376249326867001</v>
      </c>
      <c r="L23" s="298">
        <v>-6.5472921393859087</v>
      </c>
      <c r="M23" s="156"/>
    </row>
    <row r="24" spans="1:13" x14ac:dyDescent="0.25">
      <c r="B24" s="69"/>
      <c r="C24" s="306"/>
      <c r="D24" s="260"/>
      <c r="E24" s="306"/>
      <c r="F24" s="260"/>
      <c r="G24" s="294"/>
      <c r="H24" s="260"/>
      <c r="I24" s="306"/>
      <c r="J24" s="260"/>
      <c r="K24" s="299"/>
      <c r="L24" s="299"/>
      <c r="M24" s="121"/>
    </row>
    <row r="25" spans="1:13" x14ac:dyDescent="0.25">
      <c r="A25" s="40">
        <v>11</v>
      </c>
      <c r="B25" s="69" t="s">
        <v>457</v>
      </c>
      <c r="C25" s="306">
        <v>273467072</v>
      </c>
      <c r="D25" s="260">
        <v>2.480603956389567</v>
      </c>
      <c r="E25" s="306">
        <v>2266214361</v>
      </c>
      <c r="F25" s="260">
        <v>1.9522313914350744</v>
      </c>
      <c r="G25" s="294">
        <v>232307857</v>
      </c>
      <c r="H25" s="260">
        <v>2.2042545123739696</v>
      </c>
      <c r="I25" s="306">
        <v>2973929684</v>
      </c>
      <c r="J25" s="260">
        <v>2.8330127352385492</v>
      </c>
      <c r="K25" s="299">
        <v>-15.050885175674821</v>
      </c>
      <c r="L25" s="299">
        <v>31.228966472867569</v>
      </c>
      <c r="M25" s="121"/>
    </row>
    <row r="26" spans="1:13" x14ac:dyDescent="0.25">
      <c r="A26" s="40">
        <v>12</v>
      </c>
      <c r="B26" s="69" t="s">
        <v>549</v>
      </c>
      <c r="C26" s="321">
        <v>282614569</v>
      </c>
      <c r="D26" s="260">
        <v>2.5635803713681926</v>
      </c>
      <c r="E26" s="306">
        <v>1799157478</v>
      </c>
      <c r="F26" s="260">
        <v>1.5498850272649736</v>
      </c>
      <c r="G26" s="294">
        <v>225139853</v>
      </c>
      <c r="H26" s="260">
        <v>2.1362408628756033</v>
      </c>
      <c r="I26" s="306">
        <v>1786583333</v>
      </c>
      <c r="J26" s="260">
        <v>1.7019277093822283</v>
      </c>
      <c r="K26" s="299">
        <v>-20.336784548428565</v>
      </c>
      <c r="L26" s="299">
        <v>-0.69889073934639168</v>
      </c>
      <c r="M26" s="121"/>
    </row>
    <row r="27" spans="1:13" x14ac:dyDescent="0.25">
      <c r="A27" s="40">
        <v>13</v>
      </c>
      <c r="B27" s="69" t="s">
        <v>449</v>
      </c>
      <c r="C27" s="294">
        <v>139006952</v>
      </c>
      <c r="D27" s="260">
        <v>1.2609240029339057</v>
      </c>
      <c r="E27" s="294">
        <v>1631163402</v>
      </c>
      <c r="F27" s="260">
        <v>1.405166454129813</v>
      </c>
      <c r="G27" s="294">
        <v>190717415</v>
      </c>
      <c r="H27" s="260">
        <v>1.8096233508023321</v>
      </c>
      <c r="I27" s="306">
        <v>1869655206</v>
      </c>
      <c r="J27" s="260">
        <v>1.7810632973604139</v>
      </c>
      <c r="K27" s="299">
        <v>37.199911411624932</v>
      </c>
      <c r="L27" s="299">
        <v>14.620963399962307</v>
      </c>
      <c r="M27" s="121"/>
    </row>
    <row r="28" spans="1:13" x14ac:dyDescent="0.25">
      <c r="A28" s="40">
        <v>14</v>
      </c>
      <c r="B28" s="69" t="s">
        <v>456</v>
      </c>
      <c r="C28" s="294">
        <v>162591271</v>
      </c>
      <c r="D28" s="260">
        <v>1.474855993327812</v>
      </c>
      <c r="E28" s="294">
        <v>1274643844</v>
      </c>
      <c r="F28" s="260">
        <v>1.0980425188278438</v>
      </c>
      <c r="G28" s="294">
        <v>181860730</v>
      </c>
      <c r="H28" s="260">
        <v>1.7255866413770249</v>
      </c>
      <c r="I28" s="306">
        <v>1249667650</v>
      </c>
      <c r="J28" s="260">
        <v>1.1904532868792705</v>
      </c>
      <c r="K28" s="299">
        <v>11.85147202644108</v>
      </c>
      <c r="L28" s="299">
        <v>-1.9594645294501611</v>
      </c>
      <c r="M28" s="121"/>
    </row>
    <row r="29" spans="1:13" x14ac:dyDescent="0.25">
      <c r="A29" s="40">
        <v>15</v>
      </c>
      <c r="B29" s="69" t="s">
        <v>451</v>
      </c>
      <c r="C29" s="294">
        <v>191588057</v>
      </c>
      <c r="D29" s="260">
        <v>1.7378841581014548</v>
      </c>
      <c r="E29" s="294">
        <v>1782819018</v>
      </c>
      <c r="F29" s="260">
        <v>1.5358102534710101</v>
      </c>
      <c r="G29" s="294">
        <v>146502916</v>
      </c>
      <c r="H29" s="260">
        <v>1.3900938084455088</v>
      </c>
      <c r="I29" s="306">
        <v>1618761134</v>
      </c>
      <c r="J29" s="260">
        <v>1.5420576123921548</v>
      </c>
      <c r="K29" s="299">
        <v>-23.532333750845435</v>
      </c>
      <c r="L29" s="299">
        <v>-9.2021614276946213</v>
      </c>
      <c r="M29" s="121"/>
    </row>
    <row r="30" spans="1:13" x14ac:dyDescent="0.25">
      <c r="A30" s="40">
        <v>16</v>
      </c>
      <c r="B30" s="69" t="s">
        <v>550</v>
      </c>
      <c r="C30" s="294">
        <v>89846056</v>
      </c>
      <c r="D30" s="260">
        <v>0.81498836532538221</v>
      </c>
      <c r="E30" s="294">
        <v>1068786785</v>
      </c>
      <c r="F30" s="260">
        <v>0.92070686177598093</v>
      </c>
      <c r="G30" s="294">
        <v>130932133</v>
      </c>
      <c r="H30" s="260">
        <v>1.242350339360234</v>
      </c>
      <c r="I30" s="306">
        <v>1109361505</v>
      </c>
      <c r="J30" s="260">
        <v>1.0567954207381332</v>
      </c>
      <c r="K30" s="299">
        <v>45.729416325186278</v>
      </c>
      <c r="L30" s="299">
        <v>3.7963343642951175</v>
      </c>
      <c r="M30" s="121"/>
    </row>
    <row r="31" spans="1:13" x14ac:dyDescent="0.25">
      <c r="A31" s="40">
        <v>17</v>
      </c>
      <c r="B31" s="27" t="s">
        <v>444</v>
      </c>
      <c r="C31" s="306">
        <v>235766321</v>
      </c>
      <c r="D31" s="260">
        <v>2.1386226296963922</v>
      </c>
      <c r="E31" s="306">
        <v>2703211078</v>
      </c>
      <c r="F31" s="260">
        <v>2.3286824119400449</v>
      </c>
      <c r="G31" s="294">
        <v>128915556</v>
      </c>
      <c r="H31" s="260">
        <v>1.2232160362453826</v>
      </c>
      <c r="I31" s="306">
        <v>1681763263</v>
      </c>
      <c r="J31" s="260">
        <v>1.6020744429058054</v>
      </c>
      <c r="K31" s="299">
        <v>-45.320622787340348</v>
      </c>
      <c r="L31" s="299">
        <v>-37.786461564656257</v>
      </c>
      <c r="M31" s="121"/>
    </row>
    <row r="32" spans="1:13" x14ac:dyDescent="0.25">
      <c r="A32" s="40">
        <v>18</v>
      </c>
      <c r="B32" s="27" t="s">
        <v>551</v>
      </c>
      <c r="C32" s="294">
        <v>21426723</v>
      </c>
      <c r="D32" s="260">
        <v>0.19436056216034425</v>
      </c>
      <c r="E32" s="294">
        <v>409622543</v>
      </c>
      <c r="F32" s="260">
        <v>0.3528695258692095</v>
      </c>
      <c r="G32" s="294">
        <v>78854262</v>
      </c>
      <c r="H32" s="260">
        <v>0.74820914401280558</v>
      </c>
      <c r="I32" s="306">
        <v>267076847</v>
      </c>
      <c r="J32" s="260">
        <v>0.25442165391774524</v>
      </c>
      <c r="K32" s="299">
        <v>268.01830125866661</v>
      </c>
      <c r="L32" s="299">
        <v>-34.799280077708026</v>
      </c>
      <c r="M32" s="121"/>
    </row>
    <row r="33" spans="1:26" x14ac:dyDescent="0.25">
      <c r="A33" s="40">
        <v>19</v>
      </c>
      <c r="B33" s="27" t="s">
        <v>452</v>
      </c>
      <c r="C33" s="294">
        <v>66720317</v>
      </c>
      <c r="D33" s="260">
        <v>0.60521612752619114</v>
      </c>
      <c r="E33" s="294">
        <v>856763220</v>
      </c>
      <c r="F33" s="260">
        <v>0.73805906532731347</v>
      </c>
      <c r="G33" s="294">
        <v>75099864</v>
      </c>
      <c r="H33" s="260">
        <v>0.71258551578249651</v>
      </c>
      <c r="I33" s="306">
        <v>904152145</v>
      </c>
      <c r="J33" s="260">
        <v>0.86130971931152478</v>
      </c>
      <c r="K33" s="299">
        <v>12.559213410212067</v>
      </c>
      <c r="L33" s="299">
        <v>5.5311577217332042</v>
      </c>
      <c r="M33" s="121"/>
    </row>
    <row r="34" spans="1:26" x14ac:dyDescent="0.25">
      <c r="A34" s="40">
        <v>20</v>
      </c>
      <c r="B34" s="27" t="s">
        <v>552</v>
      </c>
      <c r="C34" s="294">
        <v>77719489</v>
      </c>
      <c r="D34" s="260">
        <v>0.70498897908255453</v>
      </c>
      <c r="E34" s="294">
        <v>817495599</v>
      </c>
      <c r="F34" s="260">
        <v>0.70423195536700589</v>
      </c>
      <c r="G34" s="294">
        <v>64209500</v>
      </c>
      <c r="H34" s="260">
        <v>0.60925223081144608</v>
      </c>
      <c r="I34" s="306">
        <v>775704098</v>
      </c>
      <c r="J34" s="260">
        <v>0.73894806599964369</v>
      </c>
      <c r="K34" s="299">
        <v>-17.383013159028881</v>
      </c>
      <c r="L34" s="299">
        <v>-5.1121377351904247</v>
      </c>
      <c r="M34" s="121"/>
    </row>
    <row r="35" spans="1:26" x14ac:dyDescent="0.25">
      <c r="A35" s="40">
        <v>21</v>
      </c>
      <c r="B35" s="27" t="s">
        <v>389</v>
      </c>
      <c r="C35" s="294">
        <v>777626732</v>
      </c>
      <c r="D35" s="260">
        <v>7.0538070045723451</v>
      </c>
      <c r="E35" s="294">
        <v>9757207339</v>
      </c>
      <c r="F35" s="260">
        <v>8.4053506975091015</v>
      </c>
      <c r="G35" s="294">
        <v>744724135</v>
      </c>
      <c r="H35" s="260">
        <v>7.0663194790159478</v>
      </c>
      <c r="I35" s="294">
        <v>8535045583</v>
      </c>
      <c r="J35" s="260">
        <v>8.130620223662465</v>
      </c>
      <c r="K35" s="299">
        <v>-4.2311555976704778</v>
      </c>
      <c r="L35" s="299">
        <v>-12.525733168700469</v>
      </c>
      <c r="M35" s="121"/>
    </row>
    <row r="36" spans="1:26" x14ac:dyDescent="0.25">
      <c r="A36" s="157"/>
      <c r="B36" s="145"/>
      <c r="C36" s="158"/>
      <c r="D36" s="148"/>
      <c r="E36" s="159"/>
      <c r="F36" s="148"/>
      <c r="G36" s="159"/>
      <c r="H36" s="148"/>
      <c r="I36" s="159"/>
      <c r="J36" s="160"/>
      <c r="K36" s="148"/>
      <c r="L36" s="148"/>
    </row>
    <row r="38" spans="1:26" s="115" customFormat="1" ht="11.4" x14ac:dyDescent="0.2">
      <c r="A38" s="245" t="s">
        <v>332</v>
      </c>
      <c r="B38" s="193"/>
      <c r="C38" s="328"/>
      <c r="D38" s="329"/>
      <c r="E38" s="206"/>
      <c r="F38" s="329"/>
      <c r="G38" s="330"/>
      <c r="H38" s="329"/>
      <c r="I38" s="330"/>
      <c r="J38" s="331"/>
      <c r="K38" s="329"/>
      <c r="L38" s="329"/>
      <c r="M38" s="328"/>
      <c r="N38" s="328"/>
      <c r="O38" s="328"/>
      <c r="P38" s="328"/>
      <c r="Q38" s="328"/>
      <c r="R38" s="328"/>
      <c r="S38" s="328"/>
      <c r="T38" s="328"/>
      <c r="U38" s="328"/>
      <c r="V38" s="328"/>
      <c r="W38" s="328"/>
      <c r="X38" s="328"/>
      <c r="Y38" s="328"/>
      <c r="Z38" s="328"/>
    </row>
    <row r="39" spans="1:26" s="115" customFormat="1" ht="11.4" x14ac:dyDescent="0.2">
      <c r="A39" s="245" t="s">
        <v>610</v>
      </c>
      <c r="B39" s="332"/>
      <c r="C39" s="328"/>
      <c r="D39" s="329"/>
      <c r="E39" s="332"/>
      <c r="F39" s="329"/>
      <c r="G39" s="330"/>
      <c r="H39" s="329"/>
      <c r="I39" s="330"/>
      <c r="J39" s="331"/>
      <c r="K39" s="329"/>
      <c r="L39" s="329"/>
    </row>
    <row r="40" spans="1:26" s="272" customFormat="1" ht="12.75" customHeight="1" x14ac:dyDescent="0.25">
      <c r="A40" s="245" t="s">
        <v>333</v>
      </c>
      <c r="B40" s="113"/>
      <c r="C40" s="195"/>
      <c r="D40" s="268"/>
      <c r="E40" s="269"/>
      <c r="F40" s="268"/>
      <c r="G40" s="270"/>
    </row>
    <row r="41" spans="1:26" x14ac:dyDescent="0.25">
      <c r="A41" s="29"/>
      <c r="B41" s="69"/>
      <c r="C41" s="161"/>
    </row>
    <row r="42" spans="1:26" x14ac:dyDescent="0.25">
      <c r="A42" s="29"/>
      <c r="B42" s="69"/>
      <c r="C42" s="161"/>
    </row>
    <row r="43" spans="1:26" x14ac:dyDescent="0.25">
      <c r="B43" s="163"/>
      <c r="C43" s="161"/>
    </row>
    <row r="44" spans="1:26" x14ac:dyDescent="0.25">
      <c r="B44" s="163"/>
      <c r="C44" s="161"/>
    </row>
    <row r="45" spans="1:26" x14ac:dyDescent="0.25">
      <c r="B45" s="163"/>
      <c r="C45" s="161"/>
    </row>
    <row r="46" spans="1:26" x14ac:dyDescent="0.25">
      <c r="B46" s="163"/>
      <c r="C46" s="161"/>
    </row>
    <row r="47" spans="1:26" x14ac:dyDescent="0.25">
      <c r="B47" s="163"/>
      <c r="C47" s="161"/>
    </row>
    <row r="48" spans="1:26" x14ac:dyDescent="0.25">
      <c r="B48" s="163"/>
      <c r="C48" s="161"/>
    </row>
    <row r="49" spans="2:10" x14ac:dyDescent="0.25">
      <c r="B49" s="163"/>
      <c r="C49" s="161"/>
    </row>
    <row r="50" spans="2:10" x14ac:dyDescent="0.25">
      <c r="B50" s="163"/>
      <c r="C50" s="161"/>
    </row>
    <row r="51" spans="2:10" x14ac:dyDescent="0.25">
      <c r="C51" s="161"/>
    </row>
    <row r="54" spans="2:10" x14ac:dyDescent="0.25">
      <c r="B54" s="29"/>
      <c r="C54" s="161"/>
      <c r="E54" s="29"/>
      <c r="G54" s="29"/>
      <c r="I54" s="29"/>
      <c r="J54" s="30"/>
    </row>
    <row r="55" spans="2:10" x14ac:dyDescent="0.25">
      <c r="B55" s="29"/>
      <c r="E55" s="29"/>
      <c r="G55" s="29"/>
      <c r="I55" s="29"/>
      <c r="J55" s="30"/>
    </row>
  </sheetData>
  <mergeCells count="6">
    <mergeCell ref="A4:B6"/>
    <mergeCell ref="G4:J4"/>
    <mergeCell ref="C4:F4"/>
    <mergeCell ref="K4:L4"/>
    <mergeCell ref="A1:L1"/>
    <mergeCell ref="A2:L2"/>
  </mergeCells>
  <pageMargins left="0.39370078740157483" right="0.39370078740157483" top="0.55118110236220474" bottom="0.55118110236220474" header="0.11811023622047244" footer="0.11811023622047244"/>
  <pageSetup paperSize="9" scale="90"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A9DD3F-BE3C-4B34-B63D-37A3100CFE18}">
  <sheetPr>
    <pageSetUpPr fitToPage="1"/>
  </sheetPr>
  <dimension ref="A1:R26"/>
  <sheetViews>
    <sheetView zoomScale="67" zoomScaleNormal="85" workbookViewId="0">
      <pane xSplit="2" ySplit="6" topLeftCell="C7" activePane="bottomRight" state="frozen"/>
      <selection pane="topRight" activeCell="C1" sqref="C1"/>
      <selection pane="bottomLeft" activeCell="A7" sqref="A7"/>
      <selection pane="bottomRight" activeCell="G15" sqref="G15"/>
    </sheetView>
  </sheetViews>
  <sheetFormatPr defaultColWidth="9.109375" defaultRowHeight="13.2" x14ac:dyDescent="0.25"/>
  <cols>
    <col min="1" max="1" width="5.6640625" style="26" customWidth="1"/>
    <col min="2" max="2" width="39.33203125" style="39" customWidth="1"/>
    <col min="3" max="3" width="15.6640625" style="28" customWidth="1"/>
    <col min="4" max="4" width="10.88671875" style="29" customWidth="1"/>
    <col min="5" max="5" width="15.6640625" style="28" customWidth="1"/>
    <col min="6" max="6" width="10.88671875" style="29" customWidth="1"/>
    <col min="7" max="7" width="15.6640625" style="28" customWidth="1"/>
    <col min="8" max="8" width="10.88671875" style="29" customWidth="1"/>
    <col min="9" max="9" width="15.6640625" style="28" customWidth="1"/>
    <col min="10" max="10" width="10.88671875" style="29" customWidth="1"/>
    <col min="11" max="12" width="13.44140625" style="30" customWidth="1"/>
    <col min="13" max="13" width="11" style="29" bestFit="1" customWidth="1"/>
    <col min="14" max="16384" width="9.109375" style="29"/>
  </cols>
  <sheetData>
    <row r="1" spans="1:18" s="335" customFormat="1" ht="15.6" x14ac:dyDescent="0.25">
      <c r="A1" s="478" t="s">
        <v>670</v>
      </c>
      <c r="B1" s="478"/>
      <c r="C1" s="478"/>
      <c r="D1" s="478"/>
      <c r="E1" s="478"/>
      <c r="F1" s="478"/>
      <c r="G1" s="478"/>
      <c r="H1" s="478"/>
      <c r="I1" s="478"/>
      <c r="J1" s="478"/>
      <c r="K1" s="478"/>
      <c r="L1" s="478"/>
      <c r="R1" s="386"/>
    </row>
    <row r="2" spans="1:18" s="335" customFormat="1" ht="13.8" x14ac:dyDescent="0.25">
      <c r="A2" s="480" t="s">
        <v>321</v>
      </c>
      <c r="B2" s="480"/>
      <c r="C2" s="480"/>
      <c r="D2" s="480"/>
      <c r="E2" s="480"/>
      <c r="F2" s="480"/>
      <c r="G2" s="480"/>
      <c r="H2" s="480"/>
      <c r="I2" s="480"/>
      <c r="J2" s="480"/>
      <c r="K2" s="480"/>
      <c r="L2" s="480"/>
    </row>
    <row r="3" spans="1:18" s="335" customFormat="1" ht="13.8" x14ac:dyDescent="0.25">
      <c r="A3" s="26"/>
      <c r="B3" s="27"/>
      <c r="C3" s="27"/>
      <c r="D3" s="27"/>
      <c r="E3" s="28"/>
      <c r="F3" s="29"/>
      <c r="G3" s="30"/>
      <c r="H3" s="29"/>
      <c r="I3" s="84"/>
      <c r="J3" s="29"/>
      <c r="K3" s="30"/>
      <c r="L3" s="30"/>
    </row>
    <row r="4" spans="1:18" s="336" customFormat="1" ht="30" customHeight="1" x14ac:dyDescent="0.25">
      <c r="A4" s="481" t="s">
        <v>18</v>
      </c>
      <c r="B4" s="482"/>
      <c r="C4" s="477">
        <v>2022</v>
      </c>
      <c r="D4" s="477"/>
      <c r="E4" s="477"/>
      <c r="F4" s="477"/>
      <c r="G4" s="477">
        <v>2023</v>
      </c>
      <c r="H4" s="477"/>
      <c r="I4" s="477"/>
      <c r="J4" s="477"/>
      <c r="K4" s="519" t="s">
        <v>336</v>
      </c>
      <c r="L4" s="520"/>
    </row>
    <row r="5" spans="1:18" s="336" customFormat="1" ht="39.6" x14ac:dyDescent="0.25">
      <c r="A5" s="483"/>
      <c r="B5" s="482"/>
      <c r="C5" s="57" t="s">
        <v>472</v>
      </c>
      <c r="D5" s="51" t="s">
        <v>335</v>
      </c>
      <c r="E5" s="57" t="s">
        <v>604</v>
      </c>
      <c r="F5" s="51" t="s">
        <v>335</v>
      </c>
      <c r="G5" s="57" t="s">
        <v>558</v>
      </c>
      <c r="H5" s="51" t="s">
        <v>335</v>
      </c>
      <c r="I5" s="57" t="s">
        <v>559</v>
      </c>
      <c r="J5" s="51" t="s">
        <v>335</v>
      </c>
      <c r="K5" s="337" t="s">
        <v>14</v>
      </c>
      <c r="L5" s="338" t="s">
        <v>15</v>
      </c>
    </row>
    <row r="6" spans="1:18" s="336" customFormat="1" x14ac:dyDescent="0.25">
      <c r="A6" s="483"/>
      <c r="B6" s="482"/>
      <c r="C6" s="339" t="s">
        <v>1</v>
      </c>
      <c r="D6" s="339" t="s">
        <v>2</v>
      </c>
      <c r="E6" s="339" t="s">
        <v>3</v>
      </c>
      <c r="F6" s="339" t="s">
        <v>4</v>
      </c>
      <c r="G6" s="339" t="s">
        <v>5</v>
      </c>
      <c r="H6" s="339" t="s">
        <v>6</v>
      </c>
      <c r="I6" s="339" t="s">
        <v>7</v>
      </c>
      <c r="J6" s="339" t="s">
        <v>8</v>
      </c>
      <c r="K6" s="340" t="s">
        <v>16</v>
      </c>
      <c r="L6" s="341" t="s">
        <v>17</v>
      </c>
      <c r="M6" s="387"/>
    </row>
    <row r="7" spans="1:18" s="40" customFormat="1" x14ac:dyDescent="0.25">
      <c r="A7" s="114"/>
      <c r="B7" s="114"/>
      <c r="C7" s="209"/>
      <c r="D7" s="209"/>
      <c r="E7" s="209"/>
      <c r="F7" s="209"/>
      <c r="G7" s="209"/>
      <c r="H7" s="209"/>
      <c r="I7" s="209"/>
      <c r="J7" s="209"/>
      <c r="K7" s="210"/>
      <c r="L7" s="210"/>
    </row>
    <row r="8" spans="1:18" s="141" customFormat="1" x14ac:dyDescent="0.25">
      <c r="A8" s="31"/>
      <c r="B8" s="32" t="s">
        <v>19</v>
      </c>
      <c r="C8" s="343">
        <v>11024213329</v>
      </c>
      <c r="D8" s="75"/>
      <c r="E8" s="343">
        <v>116083286589</v>
      </c>
      <c r="F8" s="75"/>
      <c r="G8" s="343">
        <v>10539066868</v>
      </c>
      <c r="H8" s="65"/>
      <c r="I8" s="343">
        <v>104974102199</v>
      </c>
      <c r="J8" s="388"/>
      <c r="K8" s="346">
        <v>-4.4007354223070667</v>
      </c>
      <c r="L8" s="346">
        <v>-9.5700119426603951</v>
      </c>
    </row>
    <row r="9" spans="1:18" s="141" customFormat="1" ht="13.8" x14ac:dyDescent="0.25">
      <c r="A9" s="25"/>
      <c r="B9" s="25"/>
      <c r="C9" s="389"/>
      <c r="D9" s="67"/>
      <c r="E9" s="390"/>
      <c r="F9" s="67"/>
      <c r="G9" s="390"/>
      <c r="H9" s="67"/>
      <c r="I9" s="390"/>
      <c r="J9" s="391"/>
      <c r="K9" s="349"/>
      <c r="L9" s="349"/>
    </row>
    <row r="10" spans="1:18" ht="15.6" x14ac:dyDescent="0.25">
      <c r="A10" s="26">
        <v>1</v>
      </c>
      <c r="B10" s="29" t="s">
        <v>621</v>
      </c>
      <c r="C10" s="350">
        <v>9397612355</v>
      </c>
      <c r="D10" s="351">
        <v>85.245196863878633</v>
      </c>
      <c r="E10" s="348">
        <v>99283082466</v>
      </c>
      <c r="F10" s="351">
        <v>85.527456521383527</v>
      </c>
      <c r="G10" s="348">
        <v>8906439398</v>
      </c>
      <c r="H10" s="351">
        <v>84.508804332979594</v>
      </c>
      <c r="I10" s="348">
        <v>88976173582</v>
      </c>
      <c r="J10" s="351">
        <v>84.760118656054203</v>
      </c>
      <c r="K10" s="351">
        <v>-5.2265717976616717</v>
      </c>
      <c r="L10" s="351">
        <v>-10.381334491230831</v>
      </c>
      <c r="N10" s="121"/>
      <c r="O10" s="143"/>
    </row>
    <row r="11" spans="1:18" ht="15.6" x14ac:dyDescent="0.25">
      <c r="A11" s="26">
        <v>2</v>
      </c>
      <c r="B11" s="69" t="s">
        <v>631</v>
      </c>
      <c r="C11" s="350">
        <v>7762071463</v>
      </c>
      <c r="D11" s="351">
        <v>70.409300249853686</v>
      </c>
      <c r="E11" s="348">
        <v>81812986508</v>
      </c>
      <c r="F11" s="351">
        <v>70.477834416993986</v>
      </c>
      <c r="G11" s="348">
        <v>7611724127</v>
      </c>
      <c r="H11" s="351">
        <v>72.223890618927996</v>
      </c>
      <c r="I11" s="348">
        <v>74796832464</v>
      </c>
      <c r="J11" s="351">
        <v>71.25265269924121</v>
      </c>
      <c r="K11" s="351">
        <v>-1.9369486188921425</v>
      </c>
      <c r="L11" s="351">
        <v>-8.5758439380695712</v>
      </c>
      <c r="N11" s="121"/>
      <c r="O11" s="143"/>
    </row>
    <row r="12" spans="1:18" ht="15.6" x14ac:dyDescent="0.25">
      <c r="A12" s="26">
        <v>3</v>
      </c>
      <c r="B12" s="69" t="s">
        <v>632</v>
      </c>
      <c r="C12" s="350">
        <v>4926053631</v>
      </c>
      <c r="D12" s="351">
        <v>44.683946908408011</v>
      </c>
      <c r="E12" s="348">
        <v>53307541061</v>
      </c>
      <c r="F12" s="351">
        <v>45.921805478973582</v>
      </c>
      <c r="G12" s="348">
        <v>4668246811</v>
      </c>
      <c r="H12" s="351">
        <v>44.294688224953774</v>
      </c>
      <c r="I12" s="348">
        <v>45985284579</v>
      </c>
      <c r="J12" s="351">
        <v>43.806313762822604</v>
      </c>
      <c r="K12" s="351">
        <v>-5.2335366058055772</v>
      </c>
      <c r="L12" s="351">
        <v>-13.735873642382268</v>
      </c>
      <c r="N12" s="121"/>
      <c r="O12" s="143"/>
    </row>
    <row r="13" spans="1:18" ht="15.6" x14ac:dyDescent="0.25">
      <c r="A13" s="26">
        <v>4</v>
      </c>
      <c r="B13" s="69" t="s">
        <v>622</v>
      </c>
      <c r="C13" s="350">
        <v>3277274249</v>
      </c>
      <c r="D13" s="351">
        <v>29.727964719068801</v>
      </c>
      <c r="E13" s="348">
        <v>34254784413</v>
      </c>
      <c r="F13" s="351">
        <v>29.508799603754476</v>
      </c>
      <c r="G13" s="348">
        <v>3131898029</v>
      </c>
      <c r="H13" s="351">
        <v>29.717033473897491</v>
      </c>
      <c r="I13" s="348">
        <v>31349684499</v>
      </c>
      <c r="J13" s="351">
        <v>29.864208259262103</v>
      </c>
      <c r="K13" s="351">
        <v>-4.4358881483403163</v>
      </c>
      <c r="L13" s="351">
        <v>-8.4808588458010874</v>
      </c>
      <c r="N13" s="121"/>
      <c r="O13" s="143"/>
    </row>
    <row r="14" spans="1:18" ht="15.6" x14ac:dyDescent="0.25">
      <c r="A14" s="26">
        <v>5</v>
      </c>
      <c r="B14" s="69" t="s">
        <v>623</v>
      </c>
      <c r="C14" s="350">
        <v>566445984</v>
      </c>
      <c r="D14" s="351">
        <v>5.1381986822581016</v>
      </c>
      <c r="E14" s="348">
        <v>6542090846</v>
      </c>
      <c r="F14" s="351">
        <v>5.6356871331207863</v>
      </c>
      <c r="G14" s="348">
        <v>591502364</v>
      </c>
      <c r="H14" s="351">
        <v>5.6124737740870732</v>
      </c>
      <c r="I14" s="348">
        <v>6389285196</v>
      </c>
      <c r="J14" s="351">
        <v>6.0865347377658878</v>
      </c>
      <c r="K14" s="351">
        <v>4.4234367808670072</v>
      </c>
      <c r="L14" s="351">
        <v>-2.3357310926586994</v>
      </c>
      <c r="N14" s="121"/>
      <c r="O14" s="143"/>
    </row>
    <row r="15" spans="1:18" ht="15.6" x14ac:dyDescent="0.25">
      <c r="A15" s="26">
        <v>6</v>
      </c>
      <c r="B15" s="27" t="s">
        <v>624</v>
      </c>
      <c r="C15" s="350">
        <v>1038294817</v>
      </c>
      <c r="D15" s="351">
        <v>9.4183120918813277</v>
      </c>
      <c r="E15" s="348">
        <v>10016830852</v>
      </c>
      <c r="F15" s="351">
        <v>8.6290034907998461</v>
      </c>
      <c r="G15" s="348">
        <v>1019267193</v>
      </c>
      <c r="H15" s="351">
        <v>9.6713229526498541</v>
      </c>
      <c r="I15" s="348">
        <v>9339393265</v>
      </c>
      <c r="J15" s="351">
        <v>8.896854623529201</v>
      </c>
      <c r="K15" s="351">
        <v>-1.8325839336246985</v>
      </c>
      <c r="L15" s="351">
        <v>-6.7629931762772877</v>
      </c>
      <c r="N15" s="121"/>
      <c r="O15" s="143"/>
    </row>
    <row r="16" spans="1:18" x14ac:dyDescent="0.25">
      <c r="A16" s="144"/>
      <c r="B16" s="145"/>
      <c r="C16" s="146"/>
      <c r="D16" s="147"/>
      <c r="E16" s="146"/>
      <c r="F16" s="147"/>
      <c r="G16" s="146"/>
      <c r="H16" s="147"/>
      <c r="I16" s="146"/>
      <c r="J16" s="147"/>
      <c r="K16" s="148"/>
      <c r="L16" s="148"/>
    </row>
    <row r="17" spans="1:12" x14ac:dyDescent="0.25">
      <c r="B17" s="27"/>
    </row>
    <row r="18" spans="1:12" s="278" customFormat="1" ht="26.25" customHeight="1" x14ac:dyDescent="0.2">
      <c r="A18" s="522" t="s">
        <v>625</v>
      </c>
      <c r="B18" s="522"/>
      <c r="C18" s="522"/>
      <c r="D18" s="522"/>
      <c r="E18" s="522"/>
      <c r="F18" s="522"/>
      <c r="G18" s="522"/>
      <c r="H18" s="522"/>
      <c r="I18" s="522"/>
      <c r="J18" s="522"/>
      <c r="K18" s="522"/>
      <c r="L18" s="522"/>
    </row>
    <row r="19" spans="1:12" s="278" customFormat="1" ht="11.4" x14ac:dyDescent="0.2">
      <c r="A19" s="522" t="s">
        <v>633</v>
      </c>
      <c r="B19" s="522"/>
      <c r="C19" s="522"/>
      <c r="D19" s="522"/>
      <c r="E19" s="522"/>
      <c r="F19" s="522"/>
      <c r="G19" s="522"/>
      <c r="H19" s="522"/>
      <c r="I19" s="522"/>
      <c r="J19" s="522"/>
      <c r="K19" s="522"/>
      <c r="L19" s="522"/>
    </row>
    <row r="20" spans="1:12" s="278" customFormat="1" ht="11.4" x14ac:dyDescent="0.2">
      <c r="A20" s="522" t="s">
        <v>634</v>
      </c>
      <c r="B20" s="522"/>
      <c r="C20" s="522"/>
      <c r="D20" s="522"/>
      <c r="E20" s="522"/>
      <c r="F20" s="522"/>
      <c r="G20" s="522"/>
      <c r="H20" s="522"/>
      <c r="I20" s="522"/>
      <c r="J20" s="522"/>
      <c r="K20" s="522"/>
      <c r="L20" s="522"/>
    </row>
    <row r="21" spans="1:12" s="278" customFormat="1" ht="11.4" x14ac:dyDescent="0.2">
      <c r="A21" s="522" t="s">
        <v>626</v>
      </c>
      <c r="B21" s="522"/>
      <c r="C21" s="522"/>
      <c r="D21" s="522"/>
      <c r="E21" s="522"/>
      <c r="F21" s="522"/>
      <c r="G21" s="522"/>
      <c r="H21" s="522"/>
      <c r="I21" s="522"/>
      <c r="J21" s="522"/>
      <c r="K21" s="522"/>
      <c r="L21" s="522"/>
    </row>
    <row r="22" spans="1:12" s="278" customFormat="1" ht="25.5" customHeight="1" x14ac:dyDescent="0.2">
      <c r="A22" s="521" t="s">
        <v>627</v>
      </c>
      <c r="B22" s="521"/>
      <c r="C22" s="521"/>
      <c r="D22" s="521"/>
      <c r="E22" s="521"/>
      <c r="F22" s="521"/>
      <c r="G22" s="521"/>
      <c r="H22" s="521"/>
      <c r="I22" s="521"/>
      <c r="J22" s="521"/>
      <c r="K22" s="521"/>
      <c r="L22" s="521"/>
    </row>
    <row r="23" spans="1:12" s="278" customFormat="1" ht="11.4" x14ac:dyDescent="0.2">
      <c r="A23" s="521" t="s">
        <v>628</v>
      </c>
      <c r="B23" s="521"/>
      <c r="C23" s="521"/>
      <c r="D23" s="521"/>
      <c r="E23" s="521"/>
      <c r="F23" s="521"/>
      <c r="G23" s="521"/>
      <c r="H23" s="521"/>
      <c r="I23" s="521"/>
      <c r="J23" s="521"/>
      <c r="K23" s="521"/>
      <c r="L23" s="521"/>
    </row>
    <row r="24" spans="1:12" s="278" customFormat="1" ht="11.4" x14ac:dyDescent="0.2">
      <c r="A24" s="353" t="s">
        <v>332</v>
      </c>
      <c r="B24" s="353"/>
      <c r="C24" s="353"/>
      <c r="D24" s="353"/>
      <c r="E24" s="353"/>
      <c r="F24" s="353"/>
      <c r="G24" s="354"/>
      <c r="H24" s="355"/>
      <c r="I24" s="354"/>
      <c r="J24" s="355"/>
      <c r="K24" s="356"/>
      <c r="L24" s="356"/>
    </row>
    <row r="25" spans="1:12" s="278" customFormat="1" ht="11.4" x14ac:dyDescent="0.2">
      <c r="A25" s="353" t="s">
        <v>629</v>
      </c>
      <c r="B25" s="353"/>
      <c r="C25" s="353"/>
      <c r="D25" s="353"/>
      <c r="E25" s="353"/>
      <c r="F25" s="353"/>
      <c r="G25" s="354"/>
      <c r="H25" s="355"/>
      <c r="I25" s="354"/>
      <c r="J25" s="355"/>
      <c r="K25" s="356"/>
      <c r="L25" s="356"/>
    </row>
    <row r="26" spans="1:12" s="272" customFormat="1" ht="12" x14ac:dyDescent="0.25">
      <c r="A26" s="245" t="s">
        <v>333</v>
      </c>
      <c r="B26" s="245"/>
      <c r="C26" s="357"/>
      <c r="D26" s="358"/>
      <c r="E26" s="359"/>
      <c r="F26" s="358"/>
      <c r="G26" s="360"/>
      <c r="H26" s="361"/>
      <c r="I26" s="361"/>
      <c r="J26" s="361"/>
      <c r="K26" s="361"/>
      <c r="L26" s="361"/>
    </row>
  </sheetData>
  <mergeCells count="12">
    <mergeCell ref="A22:L22"/>
    <mergeCell ref="A23:L23"/>
    <mergeCell ref="A18:L18"/>
    <mergeCell ref="A19:L19"/>
    <mergeCell ref="A20:L20"/>
    <mergeCell ref="A21:L21"/>
    <mergeCell ref="A2:L2"/>
    <mergeCell ref="A1:L1"/>
    <mergeCell ref="A4:B6"/>
    <mergeCell ref="C4:F4"/>
    <mergeCell ref="G4:J4"/>
    <mergeCell ref="K4:L4"/>
  </mergeCells>
  <printOptions horizontalCentered="1"/>
  <pageMargins left="0.39370078740157483" right="0.39370078740157483" top="0.55118110236220474" bottom="0.55118110236220474" header="0.11811023622047244" footer="0.11811023622047244"/>
  <pageSetup paperSize="9" scale="74"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134534-3B72-452A-A32D-CD238BB8D4AB}">
  <sheetPr>
    <pageSetUpPr fitToPage="1"/>
  </sheetPr>
  <dimension ref="A1:L82"/>
  <sheetViews>
    <sheetView zoomScaleNormal="100" workbookViewId="0">
      <selection activeCell="C27" sqref="C27"/>
    </sheetView>
  </sheetViews>
  <sheetFormatPr defaultColWidth="9.109375" defaultRowHeight="13.2" x14ac:dyDescent="0.25"/>
  <cols>
    <col min="1" max="1" width="5.5546875" style="138" customWidth="1"/>
    <col min="2" max="2" width="33.109375" style="138" customWidth="1"/>
    <col min="3" max="3" width="24.33203125" style="121" customWidth="1"/>
    <col min="4" max="5" width="22" style="29" customWidth="1"/>
    <col min="6" max="6" width="27.109375" style="122" bestFit="1" customWidth="1"/>
    <col min="7" max="16384" width="9.109375" style="29"/>
  </cols>
  <sheetData>
    <row r="1" spans="1:7" s="287" customFormat="1" ht="15.6" x14ac:dyDescent="0.25">
      <c r="A1" s="495" t="s">
        <v>675</v>
      </c>
      <c r="B1" s="495"/>
      <c r="C1" s="495"/>
      <c r="D1" s="495"/>
      <c r="E1" s="495"/>
      <c r="F1" s="495"/>
    </row>
    <row r="2" spans="1:7" s="287" customFormat="1" x14ac:dyDescent="0.25">
      <c r="A2" s="495" t="s">
        <v>321</v>
      </c>
      <c r="B2" s="495"/>
      <c r="C2" s="495"/>
      <c r="D2" s="495"/>
      <c r="E2" s="495"/>
      <c r="F2" s="495"/>
    </row>
    <row r="3" spans="1:7" s="287" customFormat="1" x14ac:dyDescent="0.25">
      <c r="A3" s="29"/>
      <c r="B3" s="29"/>
      <c r="C3" s="392"/>
      <c r="D3" s="29"/>
      <c r="E3" s="29"/>
      <c r="F3" s="122"/>
    </row>
    <row r="4" spans="1:7" s="287" customFormat="1" ht="14.25" customHeight="1" x14ac:dyDescent="0.25">
      <c r="A4" s="496" t="s">
        <v>443</v>
      </c>
      <c r="B4" s="498"/>
      <c r="C4" s="117" t="s">
        <v>671</v>
      </c>
      <c r="D4" s="117" t="s">
        <v>672</v>
      </c>
      <c r="E4" s="117" t="s">
        <v>673</v>
      </c>
      <c r="F4" s="118" t="s">
        <v>674</v>
      </c>
    </row>
    <row r="5" spans="1:7" s="287" customFormat="1" x14ac:dyDescent="0.25">
      <c r="A5" s="496"/>
      <c r="B5" s="498"/>
      <c r="C5" s="249" t="s">
        <v>1</v>
      </c>
      <c r="D5" s="249" t="s">
        <v>2</v>
      </c>
      <c r="E5" s="249" t="s">
        <v>3</v>
      </c>
      <c r="F5" s="393" t="s">
        <v>4</v>
      </c>
    </row>
    <row r="6" spans="1:7" x14ac:dyDescent="0.25">
      <c r="A6" s="114"/>
      <c r="B6" s="123"/>
      <c r="C6" s="207"/>
      <c r="D6" s="207"/>
      <c r="E6" s="207"/>
      <c r="F6" s="208"/>
    </row>
    <row r="7" spans="1:7" s="50" customFormat="1" x14ac:dyDescent="0.25">
      <c r="A7" s="50" t="s">
        <v>553</v>
      </c>
      <c r="B7" s="394" t="s">
        <v>343</v>
      </c>
      <c r="C7" s="396">
        <v>16903433642</v>
      </c>
      <c r="D7" s="396">
        <v>10539066868</v>
      </c>
      <c r="E7" s="396">
        <v>6364366774</v>
      </c>
      <c r="F7" s="402">
        <v>-4174700094</v>
      </c>
    </row>
    <row r="8" spans="1:7" s="50" customFormat="1" x14ac:dyDescent="0.25">
      <c r="B8" s="35"/>
      <c r="C8" s="397"/>
      <c r="D8" s="398"/>
      <c r="E8" s="397"/>
      <c r="F8" s="403"/>
    </row>
    <row r="9" spans="1:7" s="50" customFormat="1" x14ac:dyDescent="0.25">
      <c r="A9" s="89">
        <v>1</v>
      </c>
      <c r="B9" s="68" t="s">
        <v>615</v>
      </c>
      <c r="C9" s="399">
        <v>3478913370</v>
      </c>
      <c r="D9" s="400">
        <v>2598542989</v>
      </c>
      <c r="E9" s="400">
        <v>880370381</v>
      </c>
      <c r="F9" s="403">
        <v>-1718172608</v>
      </c>
      <c r="G9" s="124"/>
    </row>
    <row r="10" spans="1:7" s="50" customFormat="1" x14ac:dyDescent="0.25">
      <c r="A10" s="89">
        <v>2</v>
      </c>
      <c r="B10" s="68" t="s">
        <v>554</v>
      </c>
      <c r="C10" s="399">
        <v>1737534552</v>
      </c>
      <c r="D10" s="401">
        <v>834887025</v>
      </c>
      <c r="E10" s="401">
        <v>902647527</v>
      </c>
      <c r="F10" s="403">
        <v>67760502</v>
      </c>
      <c r="G10" s="124"/>
    </row>
    <row r="11" spans="1:7" s="50" customFormat="1" x14ac:dyDescent="0.25">
      <c r="A11" s="89">
        <v>3</v>
      </c>
      <c r="B11" s="395" t="s">
        <v>676</v>
      </c>
      <c r="C11" s="399">
        <v>1733057432</v>
      </c>
      <c r="D11" s="400">
        <v>711771190</v>
      </c>
      <c r="E11" s="400">
        <v>1021286242</v>
      </c>
      <c r="F11" s="403">
        <v>309515052</v>
      </c>
      <c r="G11" s="124"/>
    </row>
    <row r="12" spans="1:7" s="50" customFormat="1" x14ac:dyDescent="0.25">
      <c r="A12" s="89">
        <v>4</v>
      </c>
      <c r="B12" s="70" t="s">
        <v>618</v>
      </c>
      <c r="C12" s="399">
        <v>1103194472</v>
      </c>
      <c r="D12" s="401">
        <v>785812422</v>
      </c>
      <c r="E12" s="401">
        <v>317382050</v>
      </c>
      <c r="F12" s="403">
        <v>-468430372</v>
      </c>
      <c r="G12" s="124"/>
    </row>
    <row r="13" spans="1:7" s="50" customFormat="1" x14ac:dyDescent="0.25">
      <c r="A13" s="89">
        <v>5</v>
      </c>
      <c r="B13" s="70" t="s">
        <v>454</v>
      </c>
      <c r="C13" s="399">
        <v>996714077</v>
      </c>
      <c r="D13" s="401">
        <v>917533218</v>
      </c>
      <c r="E13" s="401">
        <v>79180859</v>
      </c>
      <c r="F13" s="403">
        <v>-838352359</v>
      </c>
      <c r="G13" s="124"/>
    </row>
    <row r="14" spans="1:7" s="50" customFormat="1" x14ac:dyDescent="0.25">
      <c r="A14" s="89">
        <v>6</v>
      </c>
      <c r="B14" s="70" t="s">
        <v>446</v>
      </c>
      <c r="C14" s="399">
        <v>910396135</v>
      </c>
      <c r="D14" s="401">
        <v>637281168</v>
      </c>
      <c r="E14" s="401">
        <v>273114967</v>
      </c>
      <c r="F14" s="403">
        <v>-364166201</v>
      </c>
      <c r="G14" s="124"/>
    </row>
    <row r="15" spans="1:7" s="50" customFormat="1" x14ac:dyDescent="0.25">
      <c r="A15" s="89">
        <v>7</v>
      </c>
      <c r="B15" s="68" t="s">
        <v>444</v>
      </c>
      <c r="C15" s="399">
        <v>887931336</v>
      </c>
      <c r="D15" s="401">
        <v>128915556</v>
      </c>
      <c r="E15" s="401">
        <v>759015780</v>
      </c>
      <c r="F15" s="403">
        <v>630100224</v>
      </c>
      <c r="G15" s="124"/>
    </row>
    <row r="16" spans="1:7" s="50" customFormat="1" x14ac:dyDescent="0.25">
      <c r="A16" s="89">
        <v>8</v>
      </c>
      <c r="B16" s="70" t="s">
        <v>445</v>
      </c>
      <c r="C16" s="399">
        <v>881840034</v>
      </c>
      <c r="D16" s="401">
        <v>605240577</v>
      </c>
      <c r="E16" s="401">
        <v>276599457</v>
      </c>
      <c r="F16" s="403">
        <v>-328641120</v>
      </c>
      <c r="G16" s="124"/>
    </row>
    <row r="17" spans="1:12" s="50" customFormat="1" x14ac:dyDescent="0.25">
      <c r="A17" s="89">
        <v>9</v>
      </c>
      <c r="B17" s="70" t="s">
        <v>555</v>
      </c>
      <c r="C17" s="399">
        <v>778468073</v>
      </c>
      <c r="D17" s="400">
        <v>568384442</v>
      </c>
      <c r="E17" s="400">
        <v>210083631</v>
      </c>
      <c r="F17" s="403">
        <v>-358300811</v>
      </c>
      <c r="G17" s="124"/>
    </row>
    <row r="18" spans="1:12" s="50" customFormat="1" x14ac:dyDescent="0.25">
      <c r="A18" s="89">
        <v>10</v>
      </c>
      <c r="B18" s="68" t="s">
        <v>448</v>
      </c>
      <c r="C18" s="399">
        <v>548759124</v>
      </c>
      <c r="D18" s="401">
        <v>318154377</v>
      </c>
      <c r="E18" s="401">
        <v>230604747</v>
      </c>
      <c r="F18" s="403">
        <v>-87549630</v>
      </c>
      <c r="G18" s="124"/>
    </row>
    <row r="19" spans="1:12" s="50" customFormat="1" x14ac:dyDescent="0.25">
      <c r="A19" s="89">
        <v>11</v>
      </c>
      <c r="B19" s="70" t="s">
        <v>450</v>
      </c>
      <c r="C19" s="399">
        <v>543649406</v>
      </c>
      <c r="D19" s="401">
        <v>362195239</v>
      </c>
      <c r="E19" s="401">
        <v>181454167</v>
      </c>
      <c r="F19" s="403">
        <v>-180741072</v>
      </c>
      <c r="G19" s="124"/>
    </row>
    <row r="20" spans="1:12" s="50" customFormat="1" x14ac:dyDescent="0.25">
      <c r="A20" s="89">
        <v>12</v>
      </c>
      <c r="B20" s="70" t="s">
        <v>449</v>
      </c>
      <c r="C20" s="399">
        <v>376245584</v>
      </c>
      <c r="D20" s="401">
        <v>190717415</v>
      </c>
      <c r="E20" s="401">
        <v>185528169</v>
      </c>
      <c r="F20" s="403">
        <v>-5189246</v>
      </c>
      <c r="G20" s="124"/>
    </row>
    <row r="21" spans="1:12" s="50" customFormat="1" x14ac:dyDescent="0.25">
      <c r="A21" s="89">
        <v>13</v>
      </c>
      <c r="B21" s="70" t="s">
        <v>447</v>
      </c>
      <c r="C21" s="399">
        <v>316915808</v>
      </c>
      <c r="D21" s="401">
        <v>53968706</v>
      </c>
      <c r="E21" s="401">
        <v>262947102</v>
      </c>
      <c r="F21" s="403">
        <v>208978396</v>
      </c>
      <c r="G21" s="124"/>
    </row>
    <row r="22" spans="1:12" s="50" customFormat="1" x14ac:dyDescent="0.25">
      <c r="A22" s="89">
        <v>14</v>
      </c>
      <c r="B22" s="70" t="s">
        <v>457</v>
      </c>
      <c r="C22" s="399">
        <v>276196114</v>
      </c>
      <c r="D22" s="401">
        <v>232307857</v>
      </c>
      <c r="E22" s="401">
        <v>43888257</v>
      </c>
      <c r="F22" s="403">
        <v>-188419600</v>
      </c>
      <c r="G22" s="124"/>
    </row>
    <row r="23" spans="1:12" s="50" customFormat="1" x14ac:dyDescent="0.25">
      <c r="A23" s="89">
        <v>15</v>
      </c>
      <c r="B23" s="70" t="s">
        <v>451</v>
      </c>
      <c r="C23" s="399">
        <v>239514714</v>
      </c>
      <c r="D23" s="401">
        <v>146502916</v>
      </c>
      <c r="E23" s="401">
        <v>93011798</v>
      </c>
      <c r="F23" s="403">
        <v>-53491118</v>
      </c>
      <c r="G23" s="124"/>
    </row>
    <row r="24" spans="1:12" s="50" customFormat="1" x14ac:dyDescent="0.25">
      <c r="A24" s="89">
        <v>16</v>
      </c>
      <c r="B24" s="70" t="s">
        <v>549</v>
      </c>
      <c r="C24" s="399">
        <v>231612575</v>
      </c>
      <c r="D24" s="401">
        <v>225139853</v>
      </c>
      <c r="E24" s="401">
        <v>6472722</v>
      </c>
      <c r="F24" s="403">
        <v>-218667131</v>
      </c>
      <c r="G24" s="124"/>
    </row>
    <row r="25" spans="1:12" s="50" customFormat="1" x14ac:dyDescent="0.25">
      <c r="A25" s="89">
        <v>17</v>
      </c>
      <c r="B25" s="70" t="s">
        <v>456</v>
      </c>
      <c r="C25" s="399">
        <v>230002184</v>
      </c>
      <c r="D25" s="401">
        <v>181860730</v>
      </c>
      <c r="E25" s="401">
        <v>48141454</v>
      </c>
      <c r="F25" s="403">
        <v>-133719276</v>
      </c>
      <c r="G25" s="124"/>
    </row>
    <row r="26" spans="1:12" s="50" customFormat="1" x14ac:dyDescent="0.25">
      <c r="A26" s="89">
        <v>18</v>
      </c>
      <c r="B26" s="70" t="s">
        <v>452</v>
      </c>
      <c r="C26" s="399">
        <v>159339434</v>
      </c>
      <c r="D26" s="401">
        <v>75099864</v>
      </c>
      <c r="E26" s="401">
        <v>84239570</v>
      </c>
      <c r="F26" s="403">
        <v>9139706</v>
      </c>
      <c r="G26" s="124"/>
    </row>
    <row r="27" spans="1:12" s="50" customFormat="1" x14ac:dyDescent="0.25">
      <c r="A27" s="89">
        <v>19</v>
      </c>
      <c r="B27" s="70" t="s">
        <v>550</v>
      </c>
      <c r="C27" s="399">
        <v>151934786</v>
      </c>
      <c r="D27" s="401">
        <v>130932133</v>
      </c>
      <c r="E27" s="401">
        <v>21002653</v>
      </c>
      <c r="F27" s="403">
        <v>-109929480</v>
      </c>
      <c r="G27" s="124"/>
    </row>
    <row r="28" spans="1:12" s="50" customFormat="1" x14ac:dyDescent="0.25">
      <c r="A28" s="89">
        <v>20</v>
      </c>
      <c r="B28" s="70" t="s">
        <v>453</v>
      </c>
      <c r="C28" s="399">
        <v>142105110</v>
      </c>
      <c r="D28" s="401">
        <v>58514566</v>
      </c>
      <c r="E28" s="401">
        <v>83590544</v>
      </c>
      <c r="F28" s="403">
        <v>25075978</v>
      </c>
      <c r="G28" s="124"/>
    </row>
    <row r="29" spans="1:12" s="50" customFormat="1" x14ac:dyDescent="0.25">
      <c r="A29" s="89">
        <v>21</v>
      </c>
      <c r="B29" s="70" t="s">
        <v>389</v>
      </c>
      <c r="C29" s="399">
        <v>1179109322</v>
      </c>
      <c r="D29" s="401">
        <v>775304625</v>
      </c>
      <c r="E29" s="401">
        <v>403804697</v>
      </c>
      <c r="F29" s="403">
        <v>-371499928</v>
      </c>
      <c r="G29" s="124"/>
    </row>
    <row r="30" spans="1:12" s="50" customFormat="1" x14ac:dyDescent="0.25">
      <c r="A30" s="125"/>
      <c r="B30" s="126"/>
      <c r="C30" s="139"/>
      <c r="D30" s="140"/>
      <c r="E30" s="140"/>
      <c r="F30" s="404"/>
    </row>
    <row r="31" spans="1:12" s="50" customFormat="1" x14ac:dyDescent="0.25">
      <c r="C31" s="134"/>
      <c r="D31" s="134"/>
      <c r="E31" s="134"/>
      <c r="F31" s="132"/>
    </row>
    <row r="32" spans="1:12" s="278" customFormat="1" ht="11.4" x14ac:dyDescent="0.2">
      <c r="A32" s="353" t="s">
        <v>332</v>
      </c>
      <c r="B32" s="42"/>
      <c r="C32" s="43"/>
      <c r="D32" s="44"/>
      <c r="E32" s="43"/>
      <c r="F32" s="44"/>
      <c r="G32" s="43"/>
      <c r="H32" s="44"/>
      <c r="I32" s="43"/>
      <c r="J32" s="44"/>
      <c r="K32" s="405"/>
      <c r="L32" s="405"/>
    </row>
    <row r="33" spans="1:7" s="115" customFormat="1" ht="11.4" x14ac:dyDescent="0.2">
      <c r="A33" s="245" t="s">
        <v>610</v>
      </c>
      <c r="C33" s="406"/>
      <c r="D33" s="406"/>
      <c r="E33" s="406"/>
      <c r="F33" s="407"/>
    </row>
    <row r="34" spans="1:7" s="272" customFormat="1" ht="12.75" customHeight="1" x14ac:dyDescent="0.25">
      <c r="A34" s="245" t="s">
        <v>333</v>
      </c>
      <c r="B34" s="113"/>
      <c r="C34" s="195"/>
      <c r="D34" s="268"/>
      <c r="E34" s="269"/>
      <c r="F34" s="268"/>
      <c r="G34" s="270"/>
    </row>
    <row r="35" spans="1:7" x14ac:dyDescent="0.25">
      <c r="C35" s="178"/>
    </row>
    <row r="36" spans="1:7" x14ac:dyDescent="0.25">
      <c r="C36" s="178"/>
    </row>
    <row r="37" spans="1:7" x14ac:dyDescent="0.25">
      <c r="C37" s="178"/>
    </row>
    <row r="38" spans="1:7" x14ac:dyDescent="0.25">
      <c r="C38" s="178"/>
    </row>
    <row r="39" spans="1:7" x14ac:dyDescent="0.25">
      <c r="C39" s="178"/>
    </row>
    <row r="40" spans="1:7" s="50" customFormat="1" x14ac:dyDescent="0.25">
      <c r="A40" s="133"/>
      <c r="B40" s="133"/>
      <c r="C40" s="135"/>
      <c r="F40" s="132"/>
    </row>
    <row r="41" spans="1:7" s="50" customFormat="1" x14ac:dyDescent="0.25">
      <c r="A41" s="133"/>
      <c r="B41" s="133"/>
      <c r="C41" s="135"/>
      <c r="F41" s="132"/>
    </row>
    <row r="42" spans="1:7" s="50" customFormat="1" x14ac:dyDescent="0.25">
      <c r="A42" s="133"/>
      <c r="B42" s="133"/>
      <c r="C42" s="135"/>
      <c r="F42" s="132"/>
    </row>
    <row r="43" spans="1:7" s="50" customFormat="1" x14ac:dyDescent="0.25">
      <c r="A43" s="133"/>
      <c r="B43" s="133"/>
      <c r="C43" s="135"/>
      <c r="F43" s="132"/>
    </row>
    <row r="44" spans="1:7" s="50" customFormat="1" x14ac:dyDescent="0.25">
      <c r="A44" s="133"/>
      <c r="B44" s="133"/>
      <c r="C44" s="135"/>
      <c r="F44" s="132"/>
    </row>
    <row r="45" spans="1:7" s="50" customFormat="1" x14ac:dyDescent="0.25">
      <c r="A45" s="133"/>
      <c r="B45" s="133"/>
      <c r="C45" s="135"/>
      <c r="F45" s="132"/>
    </row>
    <row r="46" spans="1:7" s="50" customFormat="1" x14ac:dyDescent="0.25">
      <c r="A46" s="133"/>
      <c r="B46" s="133"/>
      <c r="C46" s="135"/>
      <c r="F46" s="132"/>
    </row>
    <row r="47" spans="1:7" s="50" customFormat="1" x14ac:dyDescent="0.25">
      <c r="A47" s="133"/>
      <c r="B47" s="133"/>
      <c r="C47" s="135"/>
      <c r="F47" s="132"/>
    </row>
    <row r="48" spans="1:7" s="50" customFormat="1" x14ac:dyDescent="0.25">
      <c r="A48" s="133"/>
      <c r="B48" s="133"/>
      <c r="C48" s="135"/>
      <c r="F48" s="132"/>
    </row>
    <row r="49" spans="1:6" s="50" customFormat="1" x14ac:dyDescent="0.25">
      <c r="A49" s="133"/>
      <c r="B49" s="133"/>
      <c r="C49" s="135"/>
      <c r="F49" s="132"/>
    </row>
    <row r="50" spans="1:6" s="50" customFormat="1" x14ac:dyDescent="0.25">
      <c r="A50" s="133"/>
      <c r="B50" s="133"/>
      <c r="C50" s="135"/>
      <c r="F50" s="132"/>
    </row>
    <row r="51" spans="1:6" s="50" customFormat="1" x14ac:dyDescent="0.25">
      <c r="A51" s="133"/>
      <c r="B51" s="133"/>
      <c r="C51" s="135"/>
      <c r="F51" s="132"/>
    </row>
    <row r="52" spans="1:6" s="50" customFormat="1" x14ac:dyDescent="0.25">
      <c r="A52" s="133"/>
      <c r="B52" s="133"/>
      <c r="C52" s="135"/>
      <c r="F52" s="132"/>
    </row>
    <row r="53" spans="1:6" s="50" customFormat="1" x14ac:dyDescent="0.25">
      <c r="A53" s="133"/>
      <c r="B53" s="133"/>
      <c r="C53" s="135"/>
      <c r="F53" s="132"/>
    </row>
    <row r="54" spans="1:6" s="50" customFormat="1" x14ac:dyDescent="0.25">
      <c r="A54" s="133"/>
      <c r="B54" s="133"/>
      <c r="C54" s="135"/>
      <c r="F54" s="132"/>
    </row>
    <row r="55" spans="1:6" s="50" customFormat="1" x14ac:dyDescent="0.25">
      <c r="A55" s="133"/>
      <c r="B55" s="133"/>
      <c r="C55" s="135"/>
      <c r="F55" s="132"/>
    </row>
    <row r="56" spans="1:6" s="50" customFormat="1" x14ac:dyDescent="0.25">
      <c r="A56" s="133"/>
      <c r="B56" s="133"/>
      <c r="C56" s="135"/>
      <c r="F56" s="132"/>
    </row>
    <row r="57" spans="1:6" s="50" customFormat="1" x14ac:dyDescent="0.25">
      <c r="A57" s="133"/>
      <c r="B57" s="133"/>
      <c r="C57" s="137"/>
      <c r="F57" s="132"/>
    </row>
    <row r="58" spans="1:6" s="50" customFormat="1" x14ac:dyDescent="0.25">
      <c r="A58" s="133"/>
      <c r="B58" s="133"/>
      <c r="C58" s="137"/>
      <c r="F58" s="132"/>
    </row>
    <row r="59" spans="1:6" s="50" customFormat="1" x14ac:dyDescent="0.25">
      <c r="A59" s="133"/>
      <c r="B59" s="133"/>
      <c r="C59" s="137"/>
      <c r="F59" s="132"/>
    </row>
    <row r="60" spans="1:6" s="50" customFormat="1" x14ac:dyDescent="0.25">
      <c r="A60" s="133"/>
      <c r="B60" s="133"/>
      <c r="C60" s="137"/>
      <c r="F60" s="132"/>
    </row>
    <row r="61" spans="1:6" s="50" customFormat="1" x14ac:dyDescent="0.25">
      <c r="A61" s="133"/>
      <c r="B61" s="133"/>
      <c r="C61" s="137"/>
      <c r="F61" s="132"/>
    </row>
    <row r="62" spans="1:6" s="50" customFormat="1" x14ac:dyDescent="0.25">
      <c r="A62" s="133"/>
      <c r="B62" s="133"/>
      <c r="C62" s="137"/>
      <c r="F62" s="132"/>
    </row>
    <row r="63" spans="1:6" s="50" customFormat="1" x14ac:dyDescent="0.25">
      <c r="A63" s="133"/>
      <c r="B63" s="133"/>
      <c r="C63" s="137"/>
      <c r="F63" s="132"/>
    </row>
    <row r="64" spans="1:6" s="50" customFormat="1" x14ac:dyDescent="0.25">
      <c r="A64" s="133"/>
      <c r="B64" s="133"/>
      <c r="C64" s="137"/>
      <c r="F64" s="132"/>
    </row>
    <row r="65" spans="1:6" s="50" customFormat="1" x14ac:dyDescent="0.25">
      <c r="A65" s="133"/>
      <c r="B65" s="133"/>
      <c r="C65" s="137"/>
      <c r="F65" s="132"/>
    </row>
    <row r="66" spans="1:6" s="50" customFormat="1" x14ac:dyDescent="0.25">
      <c r="A66" s="133"/>
      <c r="B66" s="133"/>
      <c r="C66" s="137"/>
      <c r="F66" s="132"/>
    </row>
    <row r="67" spans="1:6" s="50" customFormat="1" x14ac:dyDescent="0.25">
      <c r="A67" s="133"/>
      <c r="B67" s="133"/>
      <c r="C67" s="137"/>
      <c r="F67" s="132"/>
    </row>
    <row r="68" spans="1:6" s="50" customFormat="1" x14ac:dyDescent="0.25">
      <c r="A68" s="133"/>
      <c r="B68" s="133"/>
      <c r="C68" s="137"/>
      <c r="F68" s="132"/>
    </row>
    <row r="69" spans="1:6" s="50" customFormat="1" x14ac:dyDescent="0.25">
      <c r="A69" s="133"/>
      <c r="B69" s="133"/>
      <c r="C69" s="137"/>
      <c r="F69" s="132"/>
    </row>
    <row r="70" spans="1:6" s="50" customFormat="1" x14ac:dyDescent="0.25">
      <c r="A70" s="133"/>
      <c r="B70" s="133"/>
      <c r="C70" s="137"/>
      <c r="F70" s="132"/>
    </row>
    <row r="71" spans="1:6" s="50" customFormat="1" x14ac:dyDescent="0.25">
      <c r="A71" s="133"/>
      <c r="B71" s="133"/>
      <c r="C71" s="137"/>
      <c r="F71" s="132"/>
    </row>
    <row r="72" spans="1:6" s="50" customFormat="1" x14ac:dyDescent="0.25">
      <c r="A72" s="133"/>
      <c r="B72" s="133"/>
      <c r="C72" s="137"/>
      <c r="F72" s="132"/>
    </row>
    <row r="73" spans="1:6" s="50" customFormat="1" x14ac:dyDescent="0.25">
      <c r="A73" s="133"/>
      <c r="B73" s="133"/>
      <c r="C73" s="137"/>
      <c r="F73" s="132"/>
    </row>
    <row r="74" spans="1:6" s="50" customFormat="1" x14ac:dyDescent="0.25">
      <c r="A74" s="133"/>
      <c r="B74" s="133"/>
      <c r="C74" s="137"/>
      <c r="F74" s="132"/>
    </row>
    <row r="75" spans="1:6" s="50" customFormat="1" x14ac:dyDescent="0.25">
      <c r="A75" s="133"/>
      <c r="B75" s="133"/>
      <c r="C75" s="137"/>
      <c r="F75" s="132"/>
    </row>
    <row r="76" spans="1:6" s="50" customFormat="1" x14ac:dyDescent="0.25">
      <c r="A76" s="133"/>
      <c r="B76" s="133"/>
      <c r="C76" s="137"/>
      <c r="F76" s="132"/>
    </row>
    <row r="77" spans="1:6" s="50" customFormat="1" x14ac:dyDescent="0.25">
      <c r="A77" s="133"/>
      <c r="B77" s="133"/>
      <c r="C77" s="137"/>
      <c r="F77" s="132"/>
    </row>
    <row r="78" spans="1:6" s="50" customFormat="1" x14ac:dyDescent="0.25">
      <c r="A78" s="133"/>
      <c r="B78" s="133"/>
      <c r="C78" s="137"/>
      <c r="F78" s="132"/>
    </row>
    <row r="79" spans="1:6" s="50" customFormat="1" x14ac:dyDescent="0.25">
      <c r="A79" s="133"/>
      <c r="B79" s="133"/>
      <c r="C79" s="137"/>
      <c r="F79" s="132"/>
    </row>
    <row r="80" spans="1:6" s="50" customFormat="1" x14ac:dyDescent="0.25">
      <c r="A80" s="133"/>
      <c r="B80" s="133"/>
      <c r="C80" s="137"/>
      <c r="F80" s="132"/>
    </row>
    <row r="81" spans="1:6" s="50" customFormat="1" x14ac:dyDescent="0.25">
      <c r="A81" s="133"/>
      <c r="B81" s="133"/>
      <c r="C81" s="137"/>
      <c r="F81" s="132"/>
    </row>
    <row r="82" spans="1:6" s="50" customFormat="1" x14ac:dyDescent="0.25">
      <c r="A82" s="133"/>
      <c r="B82" s="133"/>
      <c r="C82" s="137"/>
      <c r="F82" s="132"/>
    </row>
  </sheetData>
  <mergeCells count="3">
    <mergeCell ref="A4:B5"/>
    <mergeCell ref="A1:F1"/>
    <mergeCell ref="A2:F2"/>
  </mergeCells>
  <printOptions horizontalCentered="1"/>
  <pageMargins left="0.39370078740157483" right="0.39370078740157483" top="0.55118110236220474" bottom="0.55118110236220474" header="0.11811023622047244" footer="0.11811023622047244"/>
  <pageSetup paperSize="9" fitToHeight="0"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4D0D34-CB90-45AF-864D-B8209327E34B}">
  <sheetPr>
    <pageSetUpPr fitToPage="1"/>
  </sheetPr>
  <dimension ref="A1:L63"/>
  <sheetViews>
    <sheetView workbookViewId="0">
      <selection activeCell="C27" sqref="C27"/>
    </sheetView>
  </sheetViews>
  <sheetFormatPr defaultColWidth="9.109375" defaultRowHeight="13.2" x14ac:dyDescent="0.25"/>
  <cols>
    <col min="1" max="1" width="5.88671875" style="138" customWidth="1"/>
    <col min="2" max="2" width="52" style="138" customWidth="1"/>
    <col min="3" max="3" width="26.6640625" style="121" customWidth="1"/>
    <col min="4" max="5" width="26.6640625" style="29" customWidth="1"/>
    <col min="6" max="6" width="30.6640625" style="122" customWidth="1"/>
    <col min="7" max="16384" width="9.109375" style="29"/>
  </cols>
  <sheetData>
    <row r="1" spans="1:7" ht="15.6" x14ac:dyDescent="0.25">
      <c r="A1" s="495" t="s">
        <v>677</v>
      </c>
      <c r="B1" s="495"/>
      <c r="C1" s="495"/>
      <c r="D1" s="495"/>
      <c r="E1" s="495"/>
      <c r="F1" s="495"/>
    </row>
    <row r="2" spans="1:7" x14ac:dyDescent="0.25">
      <c r="A2" s="495" t="s">
        <v>321</v>
      </c>
      <c r="B2" s="495"/>
      <c r="C2" s="495"/>
      <c r="D2" s="495"/>
      <c r="E2" s="495"/>
      <c r="F2" s="495"/>
    </row>
    <row r="3" spans="1:7" s="335" customFormat="1" ht="13.8" x14ac:dyDescent="0.25">
      <c r="A3" s="336"/>
      <c r="B3" s="336"/>
      <c r="C3" s="336"/>
      <c r="D3" s="336"/>
      <c r="E3" s="336"/>
      <c r="F3" s="336"/>
    </row>
    <row r="4" spans="1:7" s="408" customFormat="1" ht="15.6" x14ac:dyDescent="0.3">
      <c r="A4" s="539" t="s">
        <v>18</v>
      </c>
      <c r="B4" s="540"/>
      <c r="C4" s="117" t="s">
        <v>671</v>
      </c>
      <c r="D4" s="117" t="s">
        <v>672</v>
      </c>
      <c r="E4" s="117" t="s">
        <v>673</v>
      </c>
      <c r="F4" s="118" t="s">
        <v>674</v>
      </c>
    </row>
    <row r="5" spans="1:7" s="408" customFormat="1" x14ac:dyDescent="0.3">
      <c r="A5" s="541"/>
      <c r="B5" s="542"/>
      <c r="C5" s="409" t="s">
        <v>1</v>
      </c>
      <c r="D5" s="409" t="s">
        <v>2</v>
      </c>
      <c r="E5" s="409" t="s">
        <v>3</v>
      </c>
      <c r="F5" s="410" t="s">
        <v>4</v>
      </c>
    </row>
    <row r="6" spans="1:7" x14ac:dyDescent="0.25">
      <c r="A6" s="114"/>
      <c r="B6" s="123"/>
      <c r="C6" s="207"/>
      <c r="D6" s="207"/>
      <c r="E6" s="207"/>
      <c r="F6" s="208"/>
    </row>
    <row r="7" spans="1:7" s="415" customFormat="1" x14ac:dyDescent="0.25">
      <c r="A7" s="411"/>
      <c r="B7" s="100" t="s">
        <v>343</v>
      </c>
      <c r="C7" s="412">
        <v>16903433642</v>
      </c>
      <c r="D7" s="413">
        <v>10539066868</v>
      </c>
      <c r="E7" s="413">
        <v>6364366774</v>
      </c>
      <c r="F7" s="414">
        <v>-4174700094</v>
      </c>
    </row>
    <row r="8" spans="1:7" s="50" customFormat="1" x14ac:dyDescent="0.25">
      <c r="A8" s="37"/>
      <c r="B8" s="91"/>
      <c r="C8" s="416"/>
      <c r="D8" s="417"/>
      <c r="E8" s="417"/>
      <c r="F8" s="418"/>
    </row>
    <row r="9" spans="1:7" s="50" customFormat="1" ht="15.6" x14ac:dyDescent="0.25">
      <c r="A9" s="89">
        <v>1</v>
      </c>
      <c r="B9" s="419" t="s">
        <v>621</v>
      </c>
      <c r="C9" s="416">
        <v>14247032466</v>
      </c>
      <c r="D9" s="417">
        <v>8906439398</v>
      </c>
      <c r="E9" s="417">
        <v>5340593068</v>
      </c>
      <c r="F9" s="418">
        <v>-3565846330</v>
      </c>
      <c r="G9" s="124"/>
    </row>
    <row r="10" spans="1:7" s="50" customFormat="1" ht="15.6" x14ac:dyDescent="0.25">
      <c r="A10" s="89">
        <v>2</v>
      </c>
      <c r="B10" s="68" t="s">
        <v>631</v>
      </c>
      <c r="C10" s="416">
        <v>10793684348</v>
      </c>
      <c r="D10" s="417">
        <v>7611724127</v>
      </c>
      <c r="E10" s="417">
        <v>3181960221</v>
      </c>
      <c r="F10" s="418">
        <v>-4429763906</v>
      </c>
      <c r="G10" s="124"/>
    </row>
    <row r="11" spans="1:7" s="50" customFormat="1" ht="15.6" x14ac:dyDescent="0.25">
      <c r="A11" s="89">
        <v>3</v>
      </c>
      <c r="B11" s="68" t="s">
        <v>632</v>
      </c>
      <c r="C11" s="416">
        <v>7759800565</v>
      </c>
      <c r="D11" s="417">
        <v>4668246811</v>
      </c>
      <c r="E11" s="417">
        <v>3091553754</v>
      </c>
      <c r="F11" s="418">
        <v>-1576693057</v>
      </c>
      <c r="G11" s="124"/>
    </row>
    <row r="12" spans="1:7" s="50" customFormat="1" ht="15.6" x14ac:dyDescent="0.25">
      <c r="A12" s="89">
        <v>4</v>
      </c>
      <c r="B12" s="68" t="s">
        <v>622</v>
      </c>
      <c r="C12" s="416">
        <v>4162759235</v>
      </c>
      <c r="D12" s="417">
        <v>3131898029</v>
      </c>
      <c r="E12" s="417">
        <v>1030861206</v>
      </c>
      <c r="F12" s="418">
        <v>-2101036823</v>
      </c>
      <c r="G12" s="124"/>
    </row>
    <row r="13" spans="1:7" s="50" customFormat="1" ht="15.6" x14ac:dyDescent="0.25">
      <c r="A13" s="89">
        <v>5</v>
      </c>
      <c r="B13" s="68" t="s">
        <v>623</v>
      </c>
      <c r="C13" s="416">
        <v>1291548964</v>
      </c>
      <c r="D13" s="417">
        <v>591502364</v>
      </c>
      <c r="E13" s="417">
        <v>700046600</v>
      </c>
      <c r="F13" s="418">
        <v>108544236</v>
      </c>
      <c r="G13" s="124"/>
    </row>
    <row r="14" spans="1:7" s="50" customFormat="1" ht="15.6" x14ac:dyDescent="0.25">
      <c r="A14" s="89">
        <v>6</v>
      </c>
      <c r="B14" s="70" t="s">
        <v>624</v>
      </c>
      <c r="C14" s="416">
        <v>1335469044</v>
      </c>
      <c r="D14" s="417">
        <v>1019267193</v>
      </c>
      <c r="E14" s="417">
        <v>316201851</v>
      </c>
      <c r="F14" s="418">
        <v>-703065342</v>
      </c>
    </row>
    <row r="15" spans="1:7" s="50" customFormat="1" x14ac:dyDescent="0.25">
      <c r="A15" s="125"/>
      <c r="B15" s="126"/>
      <c r="C15" s="127"/>
      <c r="D15" s="128"/>
      <c r="E15" s="128"/>
      <c r="F15" s="129"/>
    </row>
    <row r="16" spans="1:7" s="50" customFormat="1" x14ac:dyDescent="0.25">
      <c r="A16" s="89"/>
      <c r="B16" s="69"/>
      <c r="C16" s="130"/>
      <c r="D16" s="131"/>
      <c r="E16" s="131"/>
      <c r="F16" s="132"/>
    </row>
    <row r="17" spans="1:12" s="278" customFormat="1" ht="23.25" customHeight="1" x14ac:dyDescent="0.2">
      <c r="A17" s="522" t="s">
        <v>625</v>
      </c>
      <c r="B17" s="522"/>
      <c r="C17" s="522"/>
      <c r="D17" s="522"/>
      <c r="E17" s="522"/>
      <c r="F17" s="522"/>
      <c r="G17" s="420"/>
      <c r="H17" s="420"/>
      <c r="I17" s="420"/>
      <c r="J17" s="420"/>
      <c r="K17" s="420"/>
      <c r="L17" s="420"/>
    </row>
    <row r="18" spans="1:12" s="278" customFormat="1" ht="12" customHeight="1" x14ac:dyDescent="0.2">
      <c r="A18" s="522" t="s">
        <v>633</v>
      </c>
      <c r="B18" s="522"/>
      <c r="C18" s="522"/>
      <c r="D18" s="522"/>
      <c r="E18" s="522"/>
      <c r="F18" s="522"/>
      <c r="G18" s="420"/>
      <c r="H18" s="420"/>
      <c r="I18" s="420"/>
      <c r="J18" s="420"/>
      <c r="K18" s="420"/>
      <c r="L18" s="420"/>
    </row>
    <row r="19" spans="1:12" s="278" customFormat="1" ht="12" customHeight="1" x14ac:dyDescent="0.2">
      <c r="A19" s="522" t="s">
        <v>634</v>
      </c>
      <c r="B19" s="522"/>
      <c r="C19" s="522"/>
      <c r="D19" s="522"/>
      <c r="E19" s="522"/>
      <c r="F19" s="522"/>
      <c r="G19" s="420"/>
      <c r="H19" s="420"/>
      <c r="I19" s="420"/>
      <c r="J19" s="420"/>
      <c r="K19" s="420"/>
      <c r="L19" s="420"/>
    </row>
    <row r="20" spans="1:12" s="278" customFormat="1" ht="12" customHeight="1" x14ac:dyDescent="0.2">
      <c r="A20" s="522" t="s">
        <v>626</v>
      </c>
      <c r="B20" s="522"/>
      <c r="C20" s="522"/>
      <c r="D20" s="522"/>
      <c r="E20" s="522"/>
      <c r="F20" s="522"/>
      <c r="G20" s="420"/>
      <c r="H20" s="420"/>
      <c r="I20" s="420"/>
      <c r="J20" s="420"/>
      <c r="K20" s="420"/>
      <c r="L20" s="420"/>
    </row>
    <row r="21" spans="1:12" s="278" customFormat="1" ht="25.5" customHeight="1" x14ac:dyDescent="0.2">
      <c r="A21" s="521" t="s">
        <v>627</v>
      </c>
      <c r="B21" s="521"/>
      <c r="C21" s="521"/>
      <c r="D21" s="521"/>
      <c r="E21" s="521"/>
      <c r="F21" s="521"/>
      <c r="G21" s="421"/>
      <c r="H21" s="421"/>
      <c r="I21" s="421"/>
      <c r="J21" s="421"/>
      <c r="K21" s="421"/>
      <c r="L21" s="421"/>
    </row>
    <row r="22" spans="1:12" s="278" customFormat="1" ht="12" customHeight="1" x14ac:dyDescent="0.2">
      <c r="A22" s="521" t="s">
        <v>628</v>
      </c>
      <c r="B22" s="521"/>
      <c r="C22" s="521"/>
      <c r="D22" s="521"/>
      <c r="E22" s="521"/>
      <c r="F22" s="521"/>
      <c r="G22" s="421"/>
      <c r="H22" s="421"/>
      <c r="I22" s="421"/>
      <c r="J22" s="421"/>
      <c r="K22" s="421"/>
      <c r="L22" s="421"/>
    </row>
    <row r="23" spans="1:12" s="278" customFormat="1" ht="11.4" x14ac:dyDescent="0.2">
      <c r="A23" s="353" t="s">
        <v>332</v>
      </c>
      <c r="B23" s="353"/>
      <c r="C23" s="353"/>
      <c r="D23" s="353"/>
      <c r="E23" s="353"/>
      <c r="F23" s="353"/>
      <c r="G23" s="354"/>
      <c r="H23" s="355"/>
      <c r="I23" s="354"/>
      <c r="J23" s="355"/>
      <c r="K23" s="356"/>
      <c r="L23" s="356"/>
    </row>
    <row r="24" spans="1:12" s="278" customFormat="1" ht="11.4" x14ac:dyDescent="0.2">
      <c r="A24" s="353" t="s">
        <v>629</v>
      </c>
      <c r="B24" s="353"/>
      <c r="C24" s="353"/>
      <c r="D24" s="353"/>
      <c r="E24" s="353"/>
      <c r="F24" s="353"/>
      <c r="G24" s="354"/>
      <c r="H24" s="355"/>
      <c r="I24" s="354"/>
      <c r="J24" s="355"/>
      <c r="K24" s="356"/>
      <c r="L24" s="356"/>
    </row>
    <row r="25" spans="1:12" s="272" customFormat="1" ht="12" x14ac:dyDescent="0.25">
      <c r="A25" s="245" t="s">
        <v>333</v>
      </c>
      <c r="B25" s="245"/>
      <c r="C25" s="357"/>
      <c r="D25" s="358"/>
      <c r="E25" s="359"/>
      <c r="F25" s="358"/>
      <c r="G25" s="360"/>
      <c r="H25" s="361"/>
      <c r="I25" s="361"/>
      <c r="J25" s="361"/>
      <c r="K25" s="361"/>
      <c r="L25" s="361"/>
    </row>
    <row r="26" spans="1:12" s="50" customFormat="1" x14ac:dyDescent="0.25">
      <c r="A26" s="133"/>
      <c r="B26" s="133"/>
      <c r="C26" s="135"/>
      <c r="F26" s="132"/>
    </row>
    <row r="27" spans="1:12" s="50" customFormat="1" x14ac:dyDescent="0.25">
      <c r="A27" s="133"/>
      <c r="B27" s="133"/>
      <c r="C27" s="135"/>
      <c r="F27" s="132"/>
    </row>
    <row r="28" spans="1:12" s="50" customFormat="1" x14ac:dyDescent="0.25">
      <c r="A28" s="133"/>
      <c r="B28" s="133"/>
      <c r="C28" s="135"/>
      <c r="F28" s="132"/>
    </row>
    <row r="29" spans="1:12" s="50" customFormat="1" x14ac:dyDescent="0.25">
      <c r="A29" s="133"/>
      <c r="B29" s="133"/>
      <c r="C29" s="135"/>
      <c r="F29" s="132"/>
    </row>
    <row r="30" spans="1:12" s="50" customFormat="1" x14ac:dyDescent="0.25">
      <c r="A30" s="133"/>
      <c r="B30" s="133"/>
      <c r="C30" s="135"/>
      <c r="F30" s="132"/>
    </row>
    <row r="31" spans="1:12" s="50" customFormat="1" x14ac:dyDescent="0.25">
      <c r="A31" s="133"/>
      <c r="B31" s="133"/>
      <c r="C31" s="135"/>
      <c r="F31" s="132"/>
    </row>
    <row r="32" spans="1:12" s="50" customFormat="1" x14ac:dyDescent="0.25">
      <c r="A32" s="133"/>
      <c r="B32" s="133"/>
      <c r="C32" s="135"/>
      <c r="F32" s="132"/>
    </row>
    <row r="33" spans="1:6" s="50" customFormat="1" x14ac:dyDescent="0.25">
      <c r="A33" s="133"/>
      <c r="B33" s="133"/>
      <c r="C33" s="135"/>
      <c r="F33" s="132"/>
    </row>
    <row r="34" spans="1:6" s="50" customFormat="1" x14ac:dyDescent="0.25">
      <c r="A34" s="133"/>
      <c r="B34" s="133"/>
      <c r="C34" s="135"/>
      <c r="F34" s="132"/>
    </row>
    <row r="35" spans="1:6" s="50" customFormat="1" x14ac:dyDescent="0.25">
      <c r="A35" s="133"/>
      <c r="B35" s="133"/>
      <c r="C35" s="135"/>
      <c r="F35" s="132"/>
    </row>
    <row r="36" spans="1:6" s="50" customFormat="1" x14ac:dyDescent="0.25">
      <c r="A36" s="133"/>
      <c r="B36" s="133"/>
      <c r="C36" s="135"/>
      <c r="F36" s="132"/>
    </row>
    <row r="37" spans="1:6" s="50" customFormat="1" x14ac:dyDescent="0.25">
      <c r="A37" s="133"/>
      <c r="B37" s="133"/>
      <c r="C37" s="135"/>
      <c r="F37" s="132"/>
    </row>
    <row r="38" spans="1:6" s="50" customFormat="1" x14ac:dyDescent="0.25">
      <c r="A38" s="133"/>
      <c r="B38" s="133"/>
      <c r="C38" s="137"/>
      <c r="F38" s="132"/>
    </row>
    <row r="39" spans="1:6" s="50" customFormat="1" x14ac:dyDescent="0.25">
      <c r="A39" s="133"/>
      <c r="B39" s="133"/>
      <c r="C39" s="137"/>
      <c r="F39" s="132"/>
    </row>
    <row r="40" spans="1:6" s="50" customFormat="1" x14ac:dyDescent="0.25">
      <c r="A40" s="133"/>
      <c r="B40" s="133"/>
      <c r="C40" s="137"/>
      <c r="F40" s="132"/>
    </row>
    <row r="41" spans="1:6" s="50" customFormat="1" x14ac:dyDescent="0.25">
      <c r="A41" s="133"/>
      <c r="B41" s="133"/>
      <c r="C41" s="137"/>
      <c r="F41" s="132"/>
    </row>
    <row r="42" spans="1:6" s="50" customFormat="1" x14ac:dyDescent="0.25">
      <c r="A42" s="133"/>
      <c r="B42" s="133"/>
      <c r="C42" s="137"/>
      <c r="F42" s="132"/>
    </row>
    <row r="43" spans="1:6" s="50" customFormat="1" x14ac:dyDescent="0.25">
      <c r="A43" s="133"/>
      <c r="B43" s="133"/>
      <c r="C43" s="137"/>
      <c r="F43" s="132"/>
    </row>
    <row r="44" spans="1:6" s="50" customFormat="1" x14ac:dyDescent="0.25">
      <c r="A44" s="133"/>
      <c r="B44" s="133"/>
      <c r="C44" s="137"/>
      <c r="F44" s="132"/>
    </row>
    <row r="45" spans="1:6" s="50" customFormat="1" x14ac:dyDescent="0.25">
      <c r="A45" s="133"/>
      <c r="B45" s="133"/>
      <c r="C45" s="137"/>
      <c r="F45" s="132"/>
    </row>
    <row r="46" spans="1:6" s="50" customFormat="1" x14ac:dyDescent="0.25">
      <c r="A46" s="133"/>
      <c r="B46" s="133"/>
      <c r="C46" s="137"/>
      <c r="F46" s="132"/>
    </row>
    <row r="47" spans="1:6" s="50" customFormat="1" x14ac:dyDescent="0.25">
      <c r="A47" s="133"/>
      <c r="B47" s="133"/>
      <c r="C47" s="137"/>
      <c r="F47" s="132"/>
    </row>
    <row r="48" spans="1:6" s="50" customFormat="1" x14ac:dyDescent="0.25">
      <c r="A48" s="133"/>
      <c r="B48" s="133"/>
      <c r="C48" s="137"/>
      <c r="F48" s="132"/>
    </row>
    <row r="49" spans="1:6" s="50" customFormat="1" x14ac:dyDescent="0.25">
      <c r="A49" s="133"/>
      <c r="B49" s="133"/>
      <c r="C49" s="137"/>
      <c r="F49" s="132"/>
    </row>
    <row r="50" spans="1:6" s="50" customFormat="1" x14ac:dyDescent="0.25">
      <c r="A50" s="133"/>
      <c r="B50" s="133"/>
      <c r="C50" s="137"/>
      <c r="F50" s="132"/>
    </row>
    <row r="51" spans="1:6" s="50" customFormat="1" x14ac:dyDescent="0.25">
      <c r="A51" s="133"/>
      <c r="B51" s="133"/>
      <c r="C51" s="137"/>
      <c r="F51" s="132"/>
    </row>
    <row r="52" spans="1:6" s="50" customFormat="1" x14ac:dyDescent="0.25">
      <c r="A52" s="133"/>
      <c r="B52" s="133"/>
      <c r="C52" s="137"/>
      <c r="F52" s="132"/>
    </row>
    <row r="53" spans="1:6" s="50" customFormat="1" x14ac:dyDescent="0.25">
      <c r="A53" s="133"/>
      <c r="B53" s="133"/>
      <c r="C53" s="137"/>
      <c r="F53" s="132"/>
    </row>
    <row r="54" spans="1:6" s="50" customFormat="1" x14ac:dyDescent="0.25">
      <c r="A54" s="133"/>
      <c r="B54" s="133"/>
      <c r="C54" s="137"/>
      <c r="F54" s="132"/>
    </row>
    <row r="55" spans="1:6" s="50" customFormat="1" x14ac:dyDescent="0.25">
      <c r="A55" s="133"/>
      <c r="B55" s="133"/>
      <c r="C55" s="137"/>
      <c r="F55" s="132"/>
    </row>
    <row r="56" spans="1:6" s="50" customFormat="1" x14ac:dyDescent="0.25">
      <c r="A56" s="133"/>
      <c r="B56" s="133"/>
      <c r="C56" s="137"/>
      <c r="F56" s="132"/>
    </row>
    <row r="57" spans="1:6" s="50" customFormat="1" x14ac:dyDescent="0.25">
      <c r="A57" s="133"/>
      <c r="B57" s="133"/>
      <c r="C57" s="137"/>
      <c r="F57" s="132"/>
    </row>
    <row r="58" spans="1:6" s="50" customFormat="1" x14ac:dyDescent="0.25">
      <c r="A58" s="133"/>
      <c r="B58" s="133"/>
      <c r="C58" s="137"/>
      <c r="F58" s="132"/>
    </row>
    <row r="59" spans="1:6" s="50" customFormat="1" x14ac:dyDescent="0.25">
      <c r="A59" s="133"/>
      <c r="B59" s="133"/>
      <c r="C59" s="137"/>
      <c r="F59" s="132"/>
    </row>
    <row r="60" spans="1:6" s="50" customFormat="1" x14ac:dyDescent="0.25">
      <c r="A60" s="133"/>
      <c r="B60" s="133"/>
      <c r="C60" s="137"/>
      <c r="F60" s="132"/>
    </row>
    <row r="61" spans="1:6" s="50" customFormat="1" x14ac:dyDescent="0.25">
      <c r="A61" s="133"/>
      <c r="B61" s="133"/>
      <c r="C61" s="137"/>
      <c r="F61" s="132"/>
    </row>
    <row r="62" spans="1:6" s="50" customFormat="1" x14ac:dyDescent="0.25">
      <c r="A62" s="133"/>
      <c r="B62" s="133"/>
      <c r="C62" s="137"/>
      <c r="F62" s="132"/>
    </row>
    <row r="63" spans="1:6" s="50" customFormat="1" x14ac:dyDescent="0.25">
      <c r="A63" s="133"/>
      <c r="B63" s="133"/>
      <c r="C63" s="137"/>
      <c r="F63" s="132"/>
    </row>
  </sheetData>
  <mergeCells count="9">
    <mergeCell ref="A22:F22"/>
    <mergeCell ref="A4:B5"/>
    <mergeCell ref="A1:F1"/>
    <mergeCell ref="A2:F2"/>
    <mergeCell ref="A17:F17"/>
    <mergeCell ref="A18:F18"/>
    <mergeCell ref="A19:F19"/>
    <mergeCell ref="A20:F20"/>
    <mergeCell ref="A21:F21"/>
  </mergeCells>
  <printOptions horizontalCentered="1"/>
  <pageMargins left="0.39370078740157483" right="0.39370078740157483" top="0.55118110236220474" bottom="0.55118110236220474" header="0.11811023622047244" footer="0.11811023622047244"/>
  <pageSetup paperSize="9" scale="82" fitToHeight="0"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1D13C6-C6E2-423A-A59F-5EF037133E18}">
  <sheetPr>
    <pageSetUpPr fitToPage="1"/>
  </sheetPr>
  <dimension ref="A1:N64"/>
  <sheetViews>
    <sheetView zoomScale="77" workbookViewId="0">
      <pane xSplit="2" ySplit="5" topLeftCell="H8" activePane="bottomRight" state="frozen"/>
      <selection pane="topRight" activeCell="C1" sqref="C1"/>
      <selection pane="bottomLeft" activeCell="A6" sqref="A6"/>
      <selection pane="bottomRight" activeCell="K5" sqref="K5"/>
    </sheetView>
  </sheetViews>
  <sheetFormatPr defaultColWidth="9.109375" defaultRowHeight="13.2" x14ac:dyDescent="0.25"/>
  <cols>
    <col min="1" max="1" width="6.33203125" style="336" customWidth="1"/>
    <col min="2" max="2" width="23.88671875" style="336" customWidth="1"/>
    <col min="3" max="3" width="13.5546875" style="336" customWidth="1"/>
    <col min="4" max="4" width="13.88671875" style="336" customWidth="1"/>
    <col min="5" max="5" width="13.109375" style="336" customWidth="1"/>
    <col min="6" max="6" width="9.88671875" style="424" customWidth="1"/>
    <col min="7" max="7" width="13.6640625" style="336" customWidth="1"/>
    <col min="8" max="8" width="10.5546875" style="424" customWidth="1"/>
    <col min="9" max="9" width="16.44140625" style="336" customWidth="1"/>
    <col min="10" max="10" width="12" style="424" customWidth="1"/>
    <col min="11" max="11" width="16.44140625" style="336" customWidth="1"/>
    <col min="12" max="12" width="12" style="336" customWidth="1"/>
    <col min="13" max="14" width="16.44140625" style="336" customWidth="1"/>
    <col min="15" max="33" width="11" style="336" bestFit="1" customWidth="1"/>
    <col min="34" max="46" width="12" style="336" bestFit="1" customWidth="1"/>
    <col min="47" max="127" width="11" style="336" bestFit="1" customWidth="1"/>
    <col min="128" max="128" width="7.33203125" style="336" bestFit="1" customWidth="1"/>
    <col min="129" max="129" width="12" style="336" bestFit="1" customWidth="1"/>
    <col min="130" max="16384" width="9.109375" style="336"/>
  </cols>
  <sheetData>
    <row r="1" spans="1:14" s="29" customFormat="1" ht="15" customHeight="1" x14ac:dyDescent="0.25">
      <c r="A1" s="544" t="s">
        <v>713</v>
      </c>
      <c r="B1" s="544"/>
      <c r="C1" s="544"/>
      <c r="D1" s="544"/>
      <c r="E1" s="544"/>
      <c r="F1" s="544"/>
      <c r="G1" s="544"/>
      <c r="H1" s="544"/>
      <c r="I1" s="544"/>
      <c r="J1" s="544"/>
      <c r="K1" s="544"/>
      <c r="L1" s="544"/>
      <c r="M1" s="544"/>
      <c r="N1" s="544"/>
    </row>
    <row r="2" spans="1:14" s="29" customFormat="1" ht="15" customHeight="1" x14ac:dyDescent="0.25">
      <c r="A2" s="495" t="s">
        <v>561</v>
      </c>
      <c r="B2" s="495"/>
      <c r="C2" s="495"/>
      <c r="D2" s="495"/>
      <c r="E2" s="495"/>
      <c r="F2" s="495"/>
      <c r="G2" s="495"/>
      <c r="H2" s="495"/>
      <c r="I2" s="495"/>
      <c r="J2" s="495"/>
      <c r="K2" s="495"/>
      <c r="L2" s="495"/>
      <c r="M2" s="495"/>
      <c r="N2" s="495"/>
    </row>
    <row r="3" spans="1:14" x14ac:dyDescent="0.25">
      <c r="F3" s="336"/>
      <c r="H3" s="336"/>
      <c r="J3" s="336"/>
    </row>
    <row r="4" spans="1:14" ht="18" customHeight="1" x14ac:dyDescent="0.25">
      <c r="A4" s="532" t="s">
        <v>678</v>
      </c>
      <c r="B4" s="533"/>
      <c r="C4" s="545" t="s">
        <v>460</v>
      </c>
      <c r="D4" s="545"/>
      <c r="E4" s="545" t="s">
        <v>679</v>
      </c>
      <c r="F4" s="545"/>
      <c r="G4" s="545"/>
      <c r="H4" s="545"/>
      <c r="I4" s="545" t="s">
        <v>680</v>
      </c>
      <c r="J4" s="545"/>
      <c r="K4" s="545"/>
      <c r="L4" s="545"/>
      <c r="M4" s="545" t="s">
        <v>461</v>
      </c>
      <c r="N4" s="546"/>
    </row>
    <row r="5" spans="1:14" ht="39.6" x14ac:dyDescent="0.25">
      <c r="A5" s="536"/>
      <c r="B5" s="537"/>
      <c r="C5" s="422" t="s">
        <v>714</v>
      </c>
      <c r="D5" s="422" t="s">
        <v>715</v>
      </c>
      <c r="E5" s="422" t="s">
        <v>714</v>
      </c>
      <c r="F5" s="51" t="s">
        <v>335</v>
      </c>
      <c r="G5" s="422" t="s">
        <v>715</v>
      </c>
      <c r="H5" s="51" t="s">
        <v>335</v>
      </c>
      <c r="I5" s="422" t="s">
        <v>714</v>
      </c>
      <c r="J5" s="51" t="s">
        <v>335</v>
      </c>
      <c r="K5" s="422" t="s">
        <v>715</v>
      </c>
      <c r="L5" s="51" t="s">
        <v>335</v>
      </c>
      <c r="M5" s="422" t="s">
        <v>714</v>
      </c>
      <c r="N5" s="423" t="s">
        <v>715</v>
      </c>
    </row>
    <row r="6" spans="1:14" x14ac:dyDescent="0.25">
      <c r="C6" s="462"/>
      <c r="D6" s="462"/>
      <c r="E6" s="462"/>
      <c r="F6" s="462"/>
      <c r="G6" s="462"/>
      <c r="H6" s="462"/>
      <c r="I6" s="462"/>
      <c r="J6" s="462"/>
      <c r="K6" s="462"/>
      <c r="L6" s="462"/>
      <c r="M6" s="462"/>
      <c r="N6" s="462"/>
    </row>
    <row r="7" spans="1:14" s="387" customFormat="1" x14ac:dyDescent="0.25">
      <c r="B7" s="425" t="s">
        <v>343</v>
      </c>
      <c r="C7" s="426">
        <v>18735330340</v>
      </c>
      <c r="D7" s="426">
        <v>16903433642</v>
      </c>
      <c r="E7" s="426">
        <v>7711117011</v>
      </c>
      <c r="F7" s="427">
        <v>100.00000000000001</v>
      </c>
      <c r="G7" s="426">
        <v>6364366774</v>
      </c>
      <c r="H7" s="427">
        <v>100.00119534604164</v>
      </c>
      <c r="I7" s="426">
        <v>11024213329</v>
      </c>
      <c r="J7" s="427">
        <v>100</v>
      </c>
      <c r="K7" s="426">
        <v>10539066868</v>
      </c>
      <c r="L7" s="427">
        <v>99.999999999999972</v>
      </c>
      <c r="M7" s="428">
        <v>-3313096318</v>
      </c>
      <c r="N7" s="428">
        <v>-4174700094</v>
      </c>
    </row>
    <row r="8" spans="1:14" x14ac:dyDescent="0.25">
      <c r="F8" s="336"/>
      <c r="H8" s="336"/>
      <c r="J8" s="336"/>
    </row>
    <row r="9" spans="1:14" ht="15.6" x14ac:dyDescent="0.25">
      <c r="A9" s="432">
        <v>1</v>
      </c>
      <c r="B9" s="336" t="s">
        <v>681</v>
      </c>
      <c r="C9" s="429">
        <v>8799595135</v>
      </c>
      <c r="D9" s="429">
        <v>7759800565</v>
      </c>
      <c r="E9" s="429">
        <v>3873541504</v>
      </c>
      <c r="F9" s="430">
        <v>50.233208735833571</v>
      </c>
      <c r="G9" s="429">
        <v>3091553754</v>
      </c>
      <c r="H9" s="430">
        <v>48.575983499721538</v>
      </c>
      <c r="I9" s="429">
        <v>4926053631</v>
      </c>
      <c r="J9" s="430">
        <v>44.683946908408018</v>
      </c>
      <c r="K9" s="429">
        <v>4668246811</v>
      </c>
      <c r="L9" s="430">
        <v>44.294688224953774</v>
      </c>
      <c r="M9" s="431">
        <v>-1052512127</v>
      </c>
      <c r="N9" s="431">
        <v>-1576693057</v>
      </c>
    </row>
    <row r="10" spans="1:14" ht="15.6" x14ac:dyDescent="0.25">
      <c r="A10" s="432">
        <v>2</v>
      </c>
      <c r="B10" s="336" t="s">
        <v>682</v>
      </c>
      <c r="C10" s="429">
        <v>4454728429</v>
      </c>
      <c r="D10" s="429">
        <v>4162775292</v>
      </c>
      <c r="E10" s="429">
        <v>1177454180</v>
      </c>
      <c r="F10" s="430">
        <v>15.269567020191078</v>
      </c>
      <c r="G10" s="429">
        <v>1030877010</v>
      </c>
      <c r="H10" s="430">
        <v>16.197636726585049</v>
      </c>
      <c r="I10" s="429">
        <v>3277274249</v>
      </c>
      <c r="J10" s="430">
        <v>29.727964719068801</v>
      </c>
      <c r="K10" s="429">
        <v>3131898282</v>
      </c>
      <c r="L10" s="430">
        <v>29.717035874489529</v>
      </c>
      <c r="M10" s="431">
        <v>-2099820069</v>
      </c>
      <c r="N10" s="431">
        <v>-2101021272</v>
      </c>
    </row>
    <row r="11" spans="1:14" ht="15.6" x14ac:dyDescent="0.25">
      <c r="A11" s="432">
        <v>3</v>
      </c>
      <c r="B11" s="336" t="s">
        <v>683</v>
      </c>
      <c r="C11" s="429">
        <v>2076738201</v>
      </c>
      <c r="D11" s="429">
        <v>1844756067</v>
      </c>
      <c r="E11" s="429">
        <v>1226256765</v>
      </c>
      <c r="F11" s="430">
        <v>15.902453084951636</v>
      </c>
      <c r="G11" s="429">
        <v>1079935941</v>
      </c>
      <c r="H11" s="430">
        <v>16.968474309365753</v>
      </c>
      <c r="I11" s="429">
        <v>850481436</v>
      </c>
      <c r="J11" s="430">
        <v>7.7146678009463621</v>
      </c>
      <c r="K11" s="429">
        <v>764820126</v>
      </c>
      <c r="L11" s="430">
        <v>7.2570004116990674</v>
      </c>
      <c r="M11" s="431">
        <v>375775329</v>
      </c>
      <c r="N11" s="431">
        <v>315115815</v>
      </c>
    </row>
    <row r="12" spans="1:14" ht="15.6" x14ac:dyDescent="0.25">
      <c r="A12" s="432">
        <v>4</v>
      </c>
      <c r="B12" s="336" t="s">
        <v>684</v>
      </c>
      <c r="C12" s="429">
        <v>1161843995</v>
      </c>
      <c r="D12" s="429">
        <v>995889669</v>
      </c>
      <c r="E12" s="429">
        <v>832130780</v>
      </c>
      <c r="F12" s="430">
        <v>10.791313097868384</v>
      </c>
      <c r="G12" s="429">
        <v>595878080</v>
      </c>
      <c r="H12" s="430">
        <v>9.3627237580698246</v>
      </c>
      <c r="I12" s="429">
        <v>329713215</v>
      </c>
      <c r="J12" s="430">
        <v>2.9908094587816554</v>
      </c>
      <c r="K12" s="429">
        <v>400011589</v>
      </c>
      <c r="L12" s="430">
        <v>3.795512392226716</v>
      </c>
      <c r="M12" s="431">
        <v>502417565</v>
      </c>
      <c r="N12" s="431">
        <v>195866491</v>
      </c>
    </row>
    <row r="13" spans="1:14" ht="15.6" x14ac:dyDescent="0.25">
      <c r="A13" s="432">
        <v>5</v>
      </c>
      <c r="B13" s="336" t="s">
        <v>685</v>
      </c>
      <c r="C13" s="429">
        <v>566787822</v>
      </c>
      <c r="D13" s="429">
        <v>641310664</v>
      </c>
      <c r="E13" s="429">
        <v>71529556</v>
      </c>
      <c r="F13" s="430">
        <v>0.927616010727917</v>
      </c>
      <c r="G13" s="429">
        <v>81509264</v>
      </c>
      <c r="H13" s="430">
        <v>1.2807128642080361</v>
      </c>
      <c r="I13" s="429">
        <v>495258266</v>
      </c>
      <c r="J13" s="430">
        <v>4.4924590192498082</v>
      </c>
      <c r="K13" s="429">
        <v>559801400</v>
      </c>
      <c r="L13" s="430">
        <v>5.3116789845952805</v>
      </c>
      <c r="M13" s="431">
        <v>-423728710</v>
      </c>
      <c r="N13" s="431">
        <v>-478292136</v>
      </c>
    </row>
    <row r="14" spans="1:14" ht="15.6" x14ac:dyDescent="0.25">
      <c r="A14" s="432">
        <v>6</v>
      </c>
      <c r="B14" s="336" t="s">
        <v>686</v>
      </c>
      <c r="C14" s="429">
        <v>375708700</v>
      </c>
      <c r="D14" s="429">
        <v>311282719</v>
      </c>
      <c r="E14" s="429">
        <v>47391100</v>
      </c>
      <c r="F14" s="430">
        <v>0.61458151824691587</v>
      </c>
      <c r="G14" s="429">
        <v>50699057</v>
      </c>
      <c r="H14" s="430">
        <v>0.79660803345146747</v>
      </c>
      <c r="I14" s="429">
        <v>328317600</v>
      </c>
      <c r="J14" s="430">
        <v>2.9781499160247247</v>
      </c>
      <c r="K14" s="429">
        <v>260583662</v>
      </c>
      <c r="L14" s="430">
        <v>2.4725496598870236</v>
      </c>
      <c r="M14" s="431">
        <v>-280926500</v>
      </c>
      <c r="N14" s="431">
        <v>-209884605</v>
      </c>
    </row>
    <row r="15" spans="1:14" ht="15.6" x14ac:dyDescent="0.25">
      <c r="A15" s="432">
        <v>7</v>
      </c>
      <c r="B15" s="336" t="s">
        <v>687</v>
      </c>
      <c r="C15" s="429">
        <v>297026764</v>
      </c>
      <c r="D15" s="429">
        <v>264938621</v>
      </c>
      <c r="E15" s="429">
        <v>88738815</v>
      </c>
      <c r="F15" s="430">
        <v>1.1507906685038372</v>
      </c>
      <c r="G15" s="429">
        <v>102986051</v>
      </c>
      <c r="H15" s="430">
        <v>1.6181664988372966</v>
      </c>
      <c r="I15" s="429">
        <v>208287949</v>
      </c>
      <c r="J15" s="430">
        <v>1.889367910289647</v>
      </c>
      <c r="K15" s="429">
        <v>161952570</v>
      </c>
      <c r="L15" s="430">
        <v>1.536687944278446</v>
      </c>
      <c r="M15" s="431">
        <v>-119549134</v>
      </c>
      <c r="N15" s="431">
        <v>-58966519</v>
      </c>
    </row>
    <row r="16" spans="1:14" ht="15.6" x14ac:dyDescent="0.25">
      <c r="A16" s="432">
        <v>8</v>
      </c>
      <c r="B16" s="336" t="s">
        <v>688</v>
      </c>
      <c r="C16" s="429">
        <v>162193604</v>
      </c>
      <c r="D16" s="429">
        <v>223259166</v>
      </c>
      <c r="E16" s="429">
        <v>40872365</v>
      </c>
      <c r="F16" s="430">
        <v>0.53004467370544484</v>
      </c>
      <c r="G16" s="429">
        <v>36602836</v>
      </c>
      <c r="H16" s="430">
        <v>0.57512141112815129</v>
      </c>
      <c r="I16" s="429">
        <v>121321239</v>
      </c>
      <c r="J16" s="430">
        <v>1.1004979256057719</v>
      </c>
      <c r="K16" s="429">
        <v>186656330</v>
      </c>
      <c r="L16" s="430">
        <v>1.7710897211094534</v>
      </c>
      <c r="M16" s="431">
        <v>-80448874</v>
      </c>
      <c r="N16" s="431">
        <v>-150053494</v>
      </c>
    </row>
    <row r="17" spans="1:14" ht="15.6" x14ac:dyDescent="0.25">
      <c r="A17" s="432">
        <v>9</v>
      </c>
      <c r="B17" s="336" t="s">
        <v>689</v>
      </c>
      <c r="C17" s="429">
        <v>275959952</v>
      </c>
      <c r="D17" s="429">
        <v>190171286</v>
      </c>
      <c r="E17" s="429">
        <v>113034418</v>
      </c>
      <c r="F17" s="430">
        <v>1.4658630888204012</v>
      </c>
      <c r="G17" s="429">
        <v>62034749</v>
      </c>
      <c r="H17" s="430">
        <v>0.97471989284821192</v>
      </c>
      <c r="I17" s="429">
        <v>162925534</v>
      </c>
      <c r="J17" s="430">
        <v>1.4778880736225637</v>
      </c>
      <c r="K17" s="429">
        <v>128136537</v>
      </c>
      <c r="L17" s="430">
        <v>1.2158243097314789</v>
      </c>
      <c r="M17" s="431">
        <v>-49891116</v>
      </c>
      <c r="N17" s="431">
        <v>-66101788</v>
      </c>
    </row>
    <row r="18" spans="1:14" ht="15.6" x14ac:dyDescent="0.25">
      <c r="A18" s="432">
        <v>10</v>
      </c>
      <c r="B18" s="336" t="s">
        <v>690</v>
      </c>
      <c r="C18" s="429">
        <v>209060465</v>
      </c>
      <c r="D18" s="429">
        <v>170396605</v>
      </c>
      <c r="E18" s="429">
        <v>52429434</v>
      </c>
      <c r="F18" s="430">
        <v>0.67992009361560446</v>
      </c>
      <c r="G18" s="429">
        <v>45778753</v>
      </c>
      <c r="H18" s="430">
        <v>0.71929784416287001</v>
      </c>
      <c r="I18" s="429">
        <v>156631031</v>
      </c>
      <c r="J18" s="430">
        <v>1.4207910018211514</v>
      </c>
      <c r="K18" s="429">
        <v>124617852</v>
      </c>
      <c r="L18" s="430">
        <v>1.182437245733585</v>
      </c>
      <c r="M18" s="431">
        <v>-104201597</v>
      </c>
      <c r="N18" s="431">
        <v>-78839099</v>
      </c>
    </row>
    <row r="19" spans="1:14" ht="15.6" x14ac:dyDescent="0.25">
      <c r="A19" s="432">
        <v>11</v>
      </c>
      <c r="B19" s="336" t="s">
        <v>691</v>
      </c>
      <c r="C19" s="429">
        <v>156079276</v>
      </c>
      <c r="D19" s="429">
        <v>150014857</v>
      </c>
      <c r="E19" s="429">
        <v>96112773</v>
      </c>
      <c r="F19" s="430">
        <v>1.2464182927440213</v>
      </c>
      <c r="G19" s="429">
        <v>87444136</v>
      </c>
      <c r="H19" s="430">
        <v>1.3739644351929992</v>
      </c>
      <c r="I19" s="429">
        <v>59966503</v>
      </c>
      <c r="J19" s="430">
        <v>0.54395267227144206</v>
      </c>
      <c r="K19" s="429">
        <v>62570721</v>
      </c>
      <c r="L19" s="430">
        <v>0.59370266631465118</v>
      </c>
      <c r="M19" s="431">
        <v>36146270</v>
      </c>
      <c r="N19" s="431">
        <v>24873415</v>
      </c>
    </row>
    <row r="20" spans="1:14" ht="15.6" x14ac:dyDescent="0.25">
      <c r="A20" s="432">
        <v>12</v>
      </c>
      <c r="B20" s="336" t="s">
        <v>692</v>
      </c>
      <c r="C20" s="429">
        <v>117182208</v>
      </c>
      <c r="D20" s="429">
        <v>96473189</v>
      </c>
      <c r="E20" s="429">
        <v>66139702</v>
      </c>
      <c r="F20" s="430">
        <v>0.8577188221323957</v>
      </c>
      <c r="G20" s="429">
        <v>63764786</v>
      </c>
      <c r="H20" s="430">
        <v>1.0019030685109915</v>
      </c>
      <c r="I20" s="429">
        <v>51042506</v>
      </c>
      <c r="J20" s="430">
        <v>0.46300361283583791</v>
      </c>
      <c r="K20" s="429">
        <v>32708403</v>
      </c>
      <c r="L20" s="430">
        <v>0.31035388056330909</v>
      </c>
      <c r="M20" s="431">
        <v>15097196</v>
      </c>
      <c r="N20" s="431">
        <v>31056383</v>
      </c>
    </row>
    <row r="21" spans="1:14" ht="15.6" x14ac:dyDescent="0.25">
      <c r="A21" s="432">
        <v>13</v>
      </c>
      <c r="B21" s="336" t="s">
        <v>693</v>
      </c>
      <c r="C21" s="429">
        <v>2088472</v>
      </c>
      <c r="D21" s="429">
        <v>38995161</v>
      </c>
      <c r="E21" s="429">
        <v>1907766</v>
      </c>
      <c r="F21" s="430">
        <v>2.4740462338705908E-2</v>
      </c>
      <c r="G21" s="429">
        <v>2589511</v>
      </c>
      <c r="H21" s="430">
        <v>4.0687645636307258E-2</v>
      </c>
      <c r="I21" s="429">
        <v>180706</v>
      </c>
      <c r="J21" s="430">
        <v>1.6391736499205764E-3</v>
      </c>
      <c r="K21" s="429">
        <v>36405650</v>
      </c>
      <c r="L21" s="430">
        <v>0.3454352311829359</v>
      </c>
      <c r="M21" s="431">
        <v>1727060</v>
      </c>
      <c r="N21" s="431">
        <v>-33816139</v>
      </c>
    </row>
    <row r="22" spans="1:14" ht="15.6" x14ac:dyDescent="0.25">
      <c r="A22" s="432">
        <v>14</v>
      </c>
      <c r="B22" s="336" t="s">
        <v>694</v>
      </c>
      <c r="C22" s="429">
        <v>18406502</v>
      </c>
      <c r="D22" s="429">
        <v>17675091</v>
      </c>
      <c r="E22" s="429">
        <v>10718077</v>
      </c>
      <c r="F22" s="430">
        <v>0.13899512852302118</v>
      </c>
      <c r="G22" s="429">
        <v>12149356</v>
      </c>
      <c r="H22" s="430">
        <v>0.1908965405581762</v>
      </c>
      <c r="I22" s="429">
        <v>7688425</v>
      </c>
      <c r="J22" s="430">
        <v>6.9741257453491357E-2</v>
      </c>
      <c r="K22" s="429">
        <v>5525735</v>
      </c>
      <c r="L22" s="430">
        <v>5.2430970115370554E-2</v>
      </c>
      <c r="M22" s="431">
        <v>3029652</v>
      </c>
      <c r="N22" s="431">
        <v>6623621</v>
      </c>
    </row>
    <row r="23" spans="1:14" ht="15.6" x14ac:dyDescent="0.25">
      <c r="A23" s="432">
        <v>15</v>
      </c>
      <c r="B23" s="336" t="s">
        <v>695</v>
      </c>
      <c r="C23" s="429">
        <v>10159475</v>
      </c>
      <c r="D23" s="429">
        <v>11731299</v>
      </c>
      <c r="E23" s="429">
        <v>4228146</v>
      </c>
      <c r="F23" s="430">
        <v>5.4831822600649165E-2</v>
      </c>
      <c r="G23" s="429">
        <v>4873948</v>
      </c>
      <c r="H23" s="430">
        <v>7.6581821461190344E-2</v>
      </c>
      <c r="I23" s="429">
        <v>5931329</v>
      </c>
      <c r="J23" s="430">
        <v>5.3802741501719722E-2</v>
      </c>
      <c r="K23" s="429">
        <v>6857351</v>
      </c>
      <c r="L23" s="430">
        <v>6.5066016620704117E-2</v>
      </c>
      <c r="M23" s="431">
        <v>-1703183</v>
      </c>
      <c r="N23" s="431">
        <v>-1983403</v>
      </c>
    </row>
    <row r="24" spans="1:14" ht="15.6" x14ac:dyDescent="0.25">
      <c r="A24" s="432">
        <v>16</v>
      </c>
      <c r="B24" s="336" t="s">
        <v>696</v>
      </c>
      <c r="C24" s="429">
        <v>51771340</v>
      </c>
      <c r="D24" s="429">
        <v>23963391</v>
      </c>
      <c r="E24" s="429">
        <v>8631630</v>
      </c>
      <c r="F24" s="430">
        <v>0.11193747919642354</v>
      </c>
      <c r="G24" s="429">
        <v>15689542</v>
      </c>
      <c r="H24" s="430">
        <v>0.24652165026213807</v>
      </c>
      <c r="I24" s="429">
        <v>43139710</v>
      </c>
      <c r="J24" s="430">
        <v>0.39131780846908898</v>
      </c>
      <c r="K24" s="429">
        <v>8273849</v>
      </c>
      <c r="L24" s="430">
        <v>7.8506466498680927E-2</v>
      </c>
      <c r="M24" s="431">
        <v>-34508080</v>
      </c>
      <c r="N24" s="431">
        <v>7415693</v>
      </c>
    </row>
    <row r="25" spans="1:14" x14ac:dyDescent="0.25">
      <c r="A25" s="433"/>
      <c r="B25" s="434"/>
      <c r="C25" s="435"/>
      <c r="D25" s="436"/>
      <c r="E25" s="435"/>
      <c r="F25" s="436"/>
      <c r="G25" s="435"/>
      <c r="H25" s="436"/>
      <c r="I25" s="435"/>
      <c r="J25" s="436"/>
      <c r="K25" s="435"/>
      <c r="L25" s="435"/>
      <c r="M25" s="435"/>
      <c r="N25" s="435"/>
    </row>
    <row r="26" spans="1:14" x14ac:dyDescent="0.25">
      <c r="A26" s="437"/>
      <c r="C26" s="438"/>
      <c r="D26" s="424"/>
      <c r="E26" s="438"/>
      <c r="G26" s="424"/>
      <c r="I26" s="438"/>
      <c r="K26" s="438"/>
      <c r="L26" s="424"/>
      <c r="M26" s="438"/>
      <c r="N26" s="438"/>
    </row>
    <row r="27" spans="1:14" s="278" customFormat="1" ht="12" customHeight="1" x14ac:dyDescent="0.2">
      <c r="A27" s="439" t="s">
        <v>697</v>
      </c>
      <c r="B27" s="352"/>
      <c r="C27" s="352"/>
      <c r="D27" s="352"/>
      <c r="E27" s="352"/>
      <c r="F27" s="352"/>
      <c r="G27" s="420"/>
      <c r="H27" s="420"/>
      <c r="I27" s="420"/>
      <c r="J27" s="420"/>
      <c r="K27" s="420"/>
      <c r="L27" s="420"/>
      <c r="M27" s="440"/>
      <c r="N27" s="440"/>
    </row>
    <row r="28" spans="1:14" x14ac:dyDescent="0.25">
      <c r="A28" s="441" t="s">
        <v>698</v>
      </c>
      <c r="B28" s="442"/>
      <c r="C28" s="440"/>
      <c r="D28" s="440"/>
      <c r="E28" s="440"/>
      <c r="F28" s="443"/>
      <c r="G28" s="440"/>
      <c r="H28" s="443"/>
      <c r="I28" s="440"/>
      <c r="J28" s="443"/>
      <c r="K28" s="440"/>
      <c r="L28" s="443"/>
      <c r="M28" s="440"/>
      <c r="N28" s="440"/>
    </row>
    <row r="29" spans="1:14" x14ac:dyDescent="0.25">
      <c r="A29" s="441" t="s">
        <v>699</v>
      </c>
      <c r="B29" s="442"/>
      <c r="C29" s="440"/>
      <c r="D29" s="440"/>
      <c r="E29" s="440"/>
      <c r="F29" s="443"/>
      <c r="G29" s="440"/>
      <c r="H29" s="443"/>
      <c r="I29" s="440"/>
      <c r="J29" s="443"/>
      <c r="K29" s="440"/>
      <c r="L29" s="443"/>
      <c r="M29" s="440"/>
      <c r="N29" s="440"/>
    </row>
    <row r="30" spans="1:14" x14ac:dyDescent="0.25">
      <c r="A30" s="441" t="s">
        <v>700</v>
      </c>
      <c r="B30" s="442"/>
      <c r="C30" s="440"/>
      <c r="D30" s="440"/>
      <c r="E30" s="440"/>
      <c r="F30" s="443"/>
      <c r="G30" s="440"/>
      <c r="H30" s="443"/>
      <c r="I30" s="440"/>
      <c r="J30" s="443"/>
      <c r="K30" s="440"/>
      <c r="L30" s="443"/>
      <c r="M30" s="440"/>
      <c r="N30" s="440"/>
    </row>
    <row r="31" spans="1:14" x14ac:dyDescent="0.25">
      <c r="A31" s="441" t="s">
        <v>701</v>
      </c>
      <c r="B31" s="444"/>
      <c r="C31" s="445"/>
      <c r="D31" s="445"/>
      <c r="E31" s="445"/>
      <c r="F31" s="445"/>
      <c r="G31" s="445"/>
      <c r="H31" s="445"/>
      <c r="I31" s="445"/>
      <c r="J31" s="445"/>
      <c r="K31" s="445"/>
      <c r="L31" s="445"/>
      <c r="M31" s="445"/>
      <c r="N31" s="445"/>
    </row>
    <row r="32" spans="1:14" x14ac:dyDescent="0.25">
      <c r="A32" s="442" t="s">
        <v>702</v>
      </c>
      <c r="B32" s="442"/>
      <c r="C32" s="440"/>
      <c r="D32" s="440"/>
      <c r="E32" s="440"/>
      <c r="F32" s="440"/>
      <c r="G32" s="440"/>
      <c r="H32" s="440"/>
      <c r="I32" s="440"/>
      <c r="J32" s="440"/>
      <c r="K32" s="440"/>
      <c r="L32" s="440"/>
      <c r="M32" s="440"/>
      <c r="N32" s="440"/>
    </row>
    <row r="33" spans="1:14" x14ac:dyDescent="0.25">
      <c r="A33" s="442" t="s">
        <v>703</v>
      </c>
      <c r="B33" s="442"/>
      <c r="C33" s="440"/>
      <c r="D33" s="440"/>
      <c r="E33" s="440"/>
      <c r="F33" s="440"/>
      <c r="G33" s="440"/>
      <c r="H33" s="440"/>
      <c r="I33" s="440"/>
      <c r="J33" s="440"/>
      <c r="K33" s="440"/>
      <c r="L33" s="440"/>
      <c r="M33" s="440"/>
      <c r="N33" s="440"/>
    </row>
    <row r="34" spans="1:14" x14ac:dyDescent="0.25">
      <c r="A34" s="543" t="s">
        <v>704</v>
      </c>
      <c r="B34" s="543"/>
      <c r="C34" s="543"/>
      <c r="D34" s="543"/>
      <c r="E34" s="543"/>
      <c r="F34" s="543"/>
      <c r="G34" s="543"/>
      <c r="H34" s="543"/>
      <c r="I34" s="543"/>
      <c r="J34" s="543"/>
      <c r="K34" s="543"/>
      <c r="L34" s="543"/>
      <c r="M34" s="543"/>
      <c r="N34" s="543"/>
    </row>
    <row r="35" spans="1:14" x14ac:dyDescent="0.25">
      <c r="A35" s="442" t="s">
        <v>705</v>
      </c>
      <c r="B35" s="442"/>
      <c r="C35" s="440"/>
      <c r="D35" s="440"/>
      <c r="E35" s="440"/>
      <c r="F35" s="440"/>
      <c r="G35" s="440"/>
      <c r="H35" s="440"/>
      <c r="I35" s="440"/>
      <c r="J35" s="440"/>
      <c r="K35" s="440"/>
      <c r="L35" s="440"/>
      <c r="M35" s="440"/>
      <c r="N35" s="440"/>
    </row>
    <row r="36" spans="1:14" s="447" customFormat="1" ht="11.4" x14ac:dyDescent="0.2">
      <c r="A36" s="441" t="s">
        <v>706</v>
      </c>
      <c r="B36" s="446"/>
      <c r="C36" s="446"/>
      <c r="D36" s="446"/>
      <c r="E36" s="446"/>
      <c r="F36" s="446"/>
      <c r="G36" s="446"/>
      <c r="H36" s="446"/>
      <c r="I36" s="446"/>
      <c r="J36" s="446"/>
      <c r="K36" s="446"/>
      <c r="L36" s="446"/>
      <c r="M36" s="446"/>
      <c r="N36" s="446"/>
    </row>
    <row r="37" spans="1:14" x14ac:dyDescent="0.25">
      <c r="A37" s="442" t="s">
        <v>707</v>
      </c>
      <c r="B37" s="442"/>
      <c r="C37" s="440"/>
      <c r="D37" s="440"/>
      <c r="E37" s="440"/>
      <c r="F37" s="443"/>
      <c r="G37" s="440"/>
      <c r="H37" s="443"/>
      <c r="I37" s="440"/>
      <c r="J37" s="443"/>
      <c r="K37" s="440"/>
      <c r="L37" s="443"/>
      <c r="M37" s="440"/>
      <c r="N37" s="440"/>
    </row>
    <row r="38" spans="1:14" x14ac:dyDescent="0.25">
      <c r="A38" s="442" t="s">
        <v>708</v>
      </c>
      <c r="B38" s="442"/>
      <c r="C38" s="440"/>
      <c r="D38" s="440"/>
      <c r="E38" s="440"/>
      <c r="F38" s="443"/>
      <c r="G38" s="440"/>
      <c r="H38" s="443"/>
      <c r="I38" s="440"/>
      <c r="J38" s="443"/>
      <c r="K38" s="440"/>
      <c r="L38" s="443"/>
      <c r="M38" s="440"/>
      <c r="N38" s="440"/>
    </row>
    <row r="39" spans="1:14" s="448" customFormat="1" x14ac:dyDescent="0.25">
      <c r="A39" s="543" t="s">
        <v>709</v>
      </c>
      <c r="B39" s="543"/>
      <c r="C39" s="543"/>
      <c r="D39" s="543"/>
      <c r="E39" s="543"/>
      <c r="F39" s="543"/>
      <c r="G39" s="543"/>
      <c r="H39" s="543"/>
      <c r="I39" s="543"/>
      <c r="J39" s="543"/>
      <c r="K39" s="543"/>
      <c r="L39" s="543"/>
      <c r="M39" s="543"/>
      <c r="N39" s="543"/>
    </row>
    <row r="40" spans="1:14" s="452" customFormat="1" x14ac:dyDescent="0.25">
      <c r="A40" s="449" t="s">
        <v>710</v>
      </c>
      <c r="B40" s="449"/>
      <c r="C40" s="450"/>
      <c r="D40" s="450"/>
      <c r="E40" s="450"/>
      <c r="F40" s="451"/>
      <c r="G40" s="450"/>
      <c r="H40" s="451"/>
      <c r="I40" s="450"/>
      <c r="J40" s="451"/>
      <c r="K40" s="450"/>
      <c r="L40" s="451"/>
      <c r="M40" s="450"/>
      <c r="N40" s="450"/>
    </row>
    <row r="41" spans="1:14" x14ac:dyDescent="0.25">
      <c r="A41" s="442" t="s">
        <v>711</v>
      </c>
      <c r="B41" s="442"/>
      <c r="C41" s="440"/>
      <c r="D41" s="440"/>
      <c r="E41" s="440"/>
      <c r="F41" s="443"/>
      <c r="G41" s="440"/>
      <c r="H41" s="443"/>
      <c r="I41" s="440"/>
      <c r="J41" s="443"/>
      <c r="K41" s="440"/>
      <c r="L41" s="443"/>
      <c r="M41" s="440"/>
      <c r="N41" s="440"/>
    </row>
    <row r="42" spans="1:14" s="447" customFormat="1" ht="11.4" x14ac:dyDescent="0.2">
      <c r="A42" s="441" t="s">
        <v>712</v>
      </c>
      <c r="B42" s="453"/>
      <c r="C42" s="454"/>
      <c r="D42" s="454"/>
      <c r="E42" s="454"/>
      <c r="F42" s="454"/>
      <c r="G42" s="454"/>
      <c r="H42" s="454"/>
      <c r="I42" s="454"/>
      <c r="J42" s="454"/>
      <c r="K42" s="454"/>
      <c r="L42" s="454"/>
      <c r="M42" s="454"/>
      <c r="N42" s="454"/>
    </row>
    <row r="43" spans="1:14" s="113" customFormat="1" ht="11.4" x14ac:dyDescent="0.2">
      <c r="A43" s="244" t="s">
        <v>594</v>
      </c>
      <c r="B43" s="245"/>
      <c r="C43" s="455"/>
      <c r="D43" s="456"/>
      <c r="E43" s="455"/>
      <c r="F43" s="456"/>
      <c r="G43" s="457"/>
      <c r="H43" s="456"/>
      <c r="I43" s="456"/>
      <c r="J43" s="456"/>
      <c r="K43" s="456"/>
      <c r="L43" s="456"/>
      <c r="M43" s="456"/>
      <c r="N43" s="456"/>
    </row>
    <row r="44" spans="1:14" s="447" customFormat="1" ht="11.4" x14ac:dyDescent="0.2">
      <c r="A44" s="458" t="s">
        <v>332</v>
      </c>
      <c r="B44" s="453"/>
      <c r="C44" s="454"/>
      <c r="D44" s="454"/>
      <c r="E44" s="454"/>
      <c r="F44" s="454"/>
      <c r="G44" s="454"/>
      <c r="H44" s="454"/>
      <c r="I44" s="454"/>
      <c r="J44" s="454"/>
      <c r="K44" s="454"/>
      <c r="L44" s="454"/>
      <c r="M44" s="454"/>
      <c r="N44" s="454"/>
    </row>
    <row r="45" spans="1:14" s="386" customFormat="1" ht="13.8" x14ac:dyDescent="0.25">
      <c r="A45" s="245" t="s">
        <v>610</v>
      </c>
      <c r="B45" s="454"/>
      <c r="C45" s="459"/>
      <c r="D45" s="459"/>
      <c r="E45" s="460"/>
      <c r="F45" s="460"/>
      <c r="G45" s="454"/>
      <c r="H45" s="460"/>
      <c r="I45" s="460"/>
      <c r="J45" s="460"/>
      <c r="K45" s="454"/>
      <c r="L45" s="459"/>
      <c r="M45" s="461"/>
      <c r="N45" s="459"/>
    </row>
    <row r="46" spans="1:14" s="272" customFormat="1" ht="12" x14ac:dyDescent="0.25">
      <c r="A46" s="245" t="s">
        <v>333</v>
      </c>
      <c r="B46" s="245"/>
      <c r="C46" s="357"/>
      <c r="D46" s="358"/>
      <c r="E46" s="359"/>
      <c r="F46" s="358"/>
      <c r="G46" s="360"/>
      <c r="H46" s="361"/>
      <c r="I46" s="361"/>
      <c r="J46" s="361"/>
      <c r="K46" s="361"/>
      <c r="L46" s="361"/>
      <c r="M46" s="361"/>
      <c r="N46" s="361"/>
    </row>
    <row r="47" spans="1:14" x14ac:dyDescent="0.25">
      <c r="L47" s="424"/>
    </row>
    <row r="48" spans="1:14" x14ac:dyDescent="0.25">
      <c r="C48" s="462"/>
      <c r="D48" s="462"/>
      <c r="E48" s="462"/>
      <c r="F48" s="462"/>
      <c r="G48" s="462"/>
      <c r="H48" s="462"/>
      <c r="I48" s="462"/>
      <c r="J48" s="462"/>
      <c r="K48" s="462"/>
      <c r="L48" s="462"/>
      <c r="M48" s="462"/>
      <c r="N48" s="462"/>
    </row>
    <row r="49" spans="6:12" x14ac:dyDescent="0.25">
      <c r="F49" s="336"/>
      <c r="H49" s="336"/>
      <c r="J49" s="336"/>
    </row>
    <row r="51" spans="6:12" x14ac:dyDescent="0.25">
      <c r="L51" s="424"/>
    </row>
    <row r="52" spans="6:12" x14ac:dyDescent="0.25">
      <c r="L52" s="424"/>
    </row>
    <row r="53" spans="6:12" x14ac:dyDescent="0.25">
      <c r="L53" s="424"/>
    </row>
    <row r="58" spans="6:12" x14ac:dyDescent="0.25">
      <c r="L58" s="424"/>
    </row>
    <row r="59" spans="6:12" x14ac:dyDescent="0.25">
      <c r="L59" s="424"/>
    </row>
    <row r="60" spans="6:12" x14ac:dyDescent="0.25">
      <c r="L60" s="424"/>
    </row>
    <row r="61" spans="6:12" x14ac:dyDescent="0.25">
      <c r="L61" s="424"/>
    </row>
    <row r="62" spans="6:12" x14ac:dyDescent="0.25">
      <c r="L62" s="424"/>
    </row>
    <row r="64" spans="6:12" x14ac:dyDescent="0.25">
      <c r="L64" s="424"/>
    </row>
  </sheetData>
  <mergeCells count="9">
    <mergeCell ref="A34:N34"/>
    <mergeCell ref="A39:N39"/>
    <mergeCell ref="A1:N1"/>
    <mergeCell ref="A2:N2"/>
    <mergeCell ref="A4:B5"/>
    <mergeCell ref="C4:D4"/>
    <mergeCell ref="E4:H4"/>
    <mergeCell ref="I4:L4"/>
    <mergeCell ref="M4:N4"/>
  </mergeCells>
  <pageMargins left="0.39370078740157483" right="0.39370078740157483" top="0.55118110236220474" bottom="0.55118110236220474" header="0.11811023622047244" footer="0.11811023622047244"/>
  <pageSetup paperSize="9" scale="6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4464AE-CAED-4E18-8C2A-00F74C17C80F}">
  <sheetPr codeName="Sheet8"/>
  <dimension ref="A1:R27"/>
  <sheetViews>
    <sheetView zoomScaleNormal="100" zoomScaleSheetLayoutView="100" workbookViewId="0">
      <selection activeCell="K8" sqref="K8:L14"/>
    </sheetView>
  </sheetViews>
  <sheetFormatPr defaultColWidth="9.109375" defaultRowHeight="13.8" x14ac:dyDescent="0.25"/>
  <cols>
    <col min="1" max="1" width="8.6640625" style="25" customWidth="1"/>
    <col min="2" max="2" width="23.44140625" style="25" customWidth="1"/>
    <col min="3" max="3" width="14.33203125" style="25" customWidth="1"/>
    <col min="4" max="4" width="10.109375" style="25" customWidth="1"/>
    <col min="5" max="5" width="14.33203125" style="25" customWidth="1"/>
    <col min="6" max="13" width="11.44140625" style="25" customWidth="1"/>
    <col min="14" max="16384" width="9.109375" style="25"/>
  </cols>
  <sheetData>
    <row r="1" spans="1:18" x14ac:dyDescent="0.25">
      <c r="A1" s="478" t="e">
        <f>CONCATENATE(TITLE!C3,"",TITLE!D3,"",TITLE!E3," ",TITLE!F3," ",TITLE!G3,"",TITLE!D6)</f>
        <v>#REF!</v>
      </c>
      <c r="B1" s="479"/>
      <c r="C1" s="479"/>
      <c r="D1" s="479"/>
      <c r="E1" s="479"/>
      <c r="F1" s="479"/>
      <c r="G1" s="479"/>
      <c r="H1" s="479"/>
      <c r="I1" s="479"/>
      <c r="J1" s="479"/>
      <c r="K1" s="479"/>
      <c r="L1" s="479"/>
    </row>
    <row r="2" spans="1:18" x14ac:dyDescent="0.25">
      <c r="A2" s="480" t="s">
        <v>321</v>
      </c>
      <c r="B2" s="480"/>
      <c r="C2" s="480"/>
      <c r="D2" s="480"/>
      <c r="E2" s="480"/>
      <c r="F2" s="480"/>
      <c r="G2" s="480"/>
      <c r="H2" s="480"/>
      <c r="I2" s="480"/>
      <c r="J2" s="480"/>
      <c r="K2" s="480"/>
      <c r="L2" s="480"/>
    </row>
    <row r="3" spans="1:18" x14ac:dyDescent="0.25">
      <c r="A3" s="26"/>
      <c r="B3" s="27"/>
      <c r="C3" s="27"/>
      <c r="D3" s="27"/>
      <c r="E3" s="27"/>
      <c r="F3" s="27"/>
      <c r="G3" s="28"/>
      <c r="H3" s="29"/>
      <c r="I3" s="28"/>
      <c r="J3" s="29"/>
      <c r="K3" s="30"/>
      <c r="L3" s="30"/>
    </row>
    <row r="4" spans="1:18" ht="28.5" customHeight="1" x14ac:dyDescent="0.25">
      <c r="A4" s="481" t="s">
        <v>18</v>
      </c>
      <c r="B4" s="482"/>
      <c r="C4" s="477" t="e">
        <f>TITLE!E3</f>
        <v>#REF!</v>
      </c>
      <c r="D4" s="477"/>
      <c r="E4" s="477"/>
      <c r="F4" s="477"/>
      <c r="G4" s="477" t="e">
        <f>TITLE!G3</f>
        <v>#REF!</v>
      </c>
      <c r="H4" s="477"/>
      <c r="I4" s="477"/>
      <c r="J4" s="477"/>
      <c r="K4" s="484" t="s">
        <v>336</v>
      </c>
      <c r="L4" s="485"/>
    </row>
    <row r="5" spans="1:18" ht="39.6" x14ac:dyDescent="0.25">
      <c r="A5" s="483"/>
      <c r="B5" s="482"/>
      <c r="C5" s="57" t="e">
        <f>TITLE!D9</f>
        <v>#REF!</v>
      </c>
      <c r="D5" s="51" t="s">
        <v>335</v>
      </c>
      <c r="E5" s="57" t="e">
        <f>TITLE!D14</f>
        <v>#REF!</v>
      </c>
      <c r="F5" s="51" t="s">
        <v>335</v>
      </c>
      <c r="G5" s="57" t="e">
        <f>TITLE!D10</f>
        <v>#REF!</v>
      </c>
      <c r="H5" s="51" t="s">
        <v>335</v>
      </c>
      <c r="I5" s="57" t="e">
        <f>TITLE!D12</f>
        <v>#REF!</v>
      </c>
      <c r="J5" s="51" t="s">
        <v>335</v>
      </c>
      <c r="K5" s="58" t="s">
        <v>14</v>
      </c>
      <c r="L5" s="59" t="s">
        <v>15</v>
      </c>
    </row>
    <row r="6" spans="1:18" x14ac:dyDescent="0.25">
      <c r="A6" s="483"/>
      <c r="B6" s="482"/>
      <c r="C6" s="47" t="s">
        <v>1</v>
      </c>
      <c r="D6" s="47" t="s">
        <v>2</v>
      </c>
      <c r="E6" s="47" t="s">
        <v>3</v>
      </c>
      <c r="F6" s="47" t="s">
        <v>4</v>
      </c>
      <c r="G6" s="47" t="s">
        <v>5</v>
      </c>
      <c r="H6" s="47" t="s">
        <v>6</v>
      </c>
      <c r="I6" s="47" t="s">
        <v>7</v>
      </c>
      <c r="J6" s="47" t="s">
        <v>8</v>
      </c>
      <c r="K6" s="48" t="s">
        <v>16</v>
      </c>
      <c r="L6" s="49" t="s">
        <v>17</v>
      </c>
    </row>
    <row r="8" spans="1:18" x14ac:dyDescent="0.25">
      <c r="A8" s="31"/>
      <c r="B8" s="32" t="s">
        <v>12</v>
      </c>
      <c r="C8" s="56" t="e">
        <f>ECON_PREV!C3</f>
        <v>#REF!</v>
      </c>
      <c r="D8" s="56"/>
      <c r="E8" s="52" t="e">
        <f>ECON_PREV!C9</f>
        <v>#REF!</v>
      </c>
      <c r="F8" s="56"/>
      <c r="G8" s="53" t="e">
        <f>ECON_CUR!C3</f>
        <v>#REF!</v>
      </c>
      <c r="H8" s="54"/>
      <c r="I8" s="52" t="e">
        <f>ECON_CUR!C9</f>
        <v>#REF!</v>
      </c>
      <c r="J8" s="55"/>
      <c r="K8" s="111" t="e">
        <f>((G8/C8)-1)*100</f>
        <v>#REF!</v>
      </c>
      <c r="L8" s="111" t="e">
        <f>((I8/E8)-1)*100</f>
        <v>#REF!</v>
      </c>
      <c r="N8" s="34"/>
      <c r="O8" s="34"/>
      <c r="Q8" s="63"/>
      <c r="R8" s="63"/>
    </row>
    <row r="9" spans="1:18" x14ac:dyDescent="0.25">
      <c r="G9" s="33"/>
      <c r="K9" s="112"/>
      <c r="L9" s="112"/>
      <c r="N9" s="34"/>
      <c r="O9" s="34"/>
      <c r="Q9" s="63"/>
      <c r="R9" s="63"/>
    </row>
    <row r="10" spans="1:18" ht="15.6" x14ac:dyDescent="0.25">
      <c r="A10" s="26">
        <v>1</v>
      </c>
      <c r="B10" s="50" t="s">
        <v>322</v>
      </c>
      <c r="C10" s="82" t="e">
        <f>ECON_PREV!F4</f>
        <v>#REF!</v>
      </c>
      <c r="D10" s="110" t="e">
        <f>C10/$C$8*100</f>
        <v>#REF!</v>
      </c>
      <c r="E10" s="33" t="e">
        <f>ECON_PREV!AM4</f>
        <v>#REF!</v>
      </c>
      <c r="F10" s="110" t="e">
        <f>E10/$E$8*100</f>
        <v>#REF!</v>
      </c>
      <c r="G10" s="33" t="e">
        <f>ECON_CUR!F4</f>
        <v>#REF!</v>
      </c>
      <c r="H10" s="110" t="e">
        <f>G10/$G$8*100</f>
        <v>#REF!</v>
      </c>
      <c r="I10" s="33" t="e">
        <f>ECON_CUR!AM4</f>
        <v>#REF!</v>
      </c>
      <c r="J10" s="110" t="e">
        <f>I10/$I$8*100</f>
        <v>#REF!</v>
      </c>
      <c r="K10" s="110" t="e">
        <f>((G10/C10)-1)*100</f>
        <v>#REF!</v>
      </c>
      <c r="L10" s="110" t="e">
        <f>((I10/E10)-1)*100</f>
        <v>#REF!</v>
      </c>
      <c r="M10" s="36"/>
      <c r="N10" s="34"/>
      <c r="O10" s="34"/>
      <c r="Q10" s="63"/>
      <c r="R10" s="63"/>
    </row>
    <row r="11" spans="1:18" ht="15.6" x14ac:dyDescent="0.25">
      <c r="A11" s="26">
        <v>2</v>
      </c>
      <c r="B11" s="69" t="s">
        <v>323</v>
      </c>
      <c r="C11" s="82" t="e">
        <f>ECON_PREV!I4</f>
        <v>#REF!</v>
      </c>
      <c r="D11" s="110" t="e">
        <f>C11/$C$8*100</f>
        <v>#REF!</v>
      </c>
      <c r="E11" s="33" t="e">
        <f>ECON_PREV!AP4</f>
        <v>#REF!</v>
      </c>
      <c r="F11" s="110" t="e">
        <f>E11/$E$8*100</f>
        <v>#REF!</v>
      </c>
      <c r="G11" s="33" t="e">
        <f>ECON_CUR!I4</f>
        <v>#REF!</v>
      </c>
      <c r="H11" s="110" t="e">
        <f t="shared" ref="H11:H14" si="0">G11/$G$8*100</f>
        <v>#REF!</v>
      </c>
      <c r="I11" s="33" t="e">
        <f>ECON_CUR!AP4</f>
        <v>#REF!</v>
      </c>
      <c r="J11" s="110" t="e">
        <f t="shared" ref="J11:J14" si="1">I11/$I$8*100</f>
        <v>#REF!</v>
      </c>
      <c r="K11" s="110" t="e">
        <f t="shared" ref="K11:K14" si="2">((G11/C11)-1)*100</f>
        <v>#REF!</v>
      </c>
      <c r="L11" s="110" t="e">
        <f>((I11/E11)-1)*100</f>
        <v>#REF!</v>
      </c>
      <c r="M11" s="36"/>
      <c r="N11" s="34"/>
      <c r="O11" s="34"/>
      <c r="Q11" s="63"/>
      <c r="R11" s="63"/>
    </row>
    <row r="12" spans="1:18" ht="15.6" x14ac:dyDescent="0.25">
      <c r="A12" s="26">
        <v>3</v>
      </c>
      <c r="B12" s="69" t="s">
        <v>324</v>
      </c>
      <c r="C12" s="82" t="e">
        <f>ECON_PREV!L4</f>
        <v>#REF!</v>
      </c>
      <c r="D12" s="110" t="e">
        <f>C12/$C$8*100</f>
        <v>#REF!</v>
      </c>
      <c r="E12" s="33" t="e">
        <f>ECON_PREV!AS4</f>
        <v>#REF!</v>
      </c>
      <c r="F12" s="110" t="e">
        <f>E12/$E$8*100</f>
        <v>#REF!</v>
      </c>
      <c r="G12" s="33" t="e">
        <f>ECON_CUR!L4</f>
        <v>#REF!</v>
      </c>
      <c r="H12" s="110" t="e">
        <f t="shared" si="0"/>
        <v>#REF!</v>
      </c>
      <c r="I12" s="33" t="e">
        <f>ECON_CUR!AS4</f>
        <v>#REF!</v>
      </c>
      <c r="J12" s="110" t="e">
        <f t="shared" si="1"/>
        <v>#REF!</v>
      </c>
      <c r="K12" s="110" t="e">
        <f t="shared" si="2"/>
        <v>#REF!</v>
      </c>
      <c r="L12" s="110" t="e">
        <f>((I12/E12)-1)*100</f>
        <v>#REF!</v>
      </c>
      <c r="M12" s="36"/>
      <c r="N12" s="34"/>
      <c r="O12" s="34"/>
      <c r="Q12" s="63"/>
      <c r="R12" s="63"/>
    </row>
    <row r="13" spans="1:18" ht="15.6" x14ac:dyDescent="0.25">
      <c r="A13" s="26">
        <v>4</v>
      </c>
      <c r="B13" s="69" t="s">
        <v>325</v>
      </c>
      <c r="C13" s="82" t="e">
        <f>ECON_PREV!O4</f>
        <v>#REF!</v>
      </c>
      <c r="D13" s="110" t="e">
        <f>C13/$C$8*100</f>
        <v>#REF!</v>
      </c>
      <c r="E13" s="33" t="e">
        <f>ECON_PREV!AV4</f>
        <v>#REF!</v>
      </c>
      <c r="F13" s="110" t="e">
        <f>E13/$E$8*100</f>
        <v>#REF!</v>
      </c>
      <c r="G13" s="33" t="e">
        <f>ECON_CUR!O4</f>
        <v>#REF!</v>
      </c>
      <c r="H13" s="110" t="e">
        <f t="shared" si="0"/>
        <v>#REF!</v>
      </c>
      <c r="I13" s="33" t="e">
        <f>ECON_CUR!AV4</f>
        <v>#REF!</v>
      </c>
      <c r="J13" s="110" t="e">
        <f t="shared" si="1"/>
        <v>#REF!</v>
      </c>
      <c r="K13" s="110" t="e">
        <f t="shared" si="2"/>
        <v>#REF!</v>
      </c>
      <c r="L13" s="110" t="e">
        <f>((I13/E13)-1)*100</f>
        <v>#REF!</v>
      </c>
      <c r="M13" s="36"/>
      <c r="N13" s="34"/>
      <c r="O13" s="34"/>
      <c r="Q13" s="63"/>
      <c r="R13" s="63"/>
    </row>
    <row r="14" spans="1:18" ht="15.6" x14ac:dyDescent="0.25">
      <c r="A14" s="26">
        <v>5</v>
      </c>
      <c r="B14" s="27" t="s">
        <v>326</v>
      </c>
      <c r="C14" s="82" t="e">
        <f>ECON_PREV!R4</f>
        <v>#REF!</v>
      </c>
      <c r="D14" s="110" t="e">
        <f>C14/$C$8*100</f>
        <v>#REF!</v>
      </c>
      <c r="E14" s="33" t="e">
        <f>ECON_PREV!AY4</f>
        <v>#REF!</v>
      </c>
      <c r="F14" s="110" t="e">
        <f>E14/$E$8*100</f>
        <v>#REF!</v>
      </c>
      <c r="G14" s="33" t="e">
        <f>ECON_CUR!R4</f>
        <v>#REF!</v>
      </c>
      <c r="H14" s="110" t="e">
        <f t="shared" si="0"/>
        <v>#REF!</v>
      </c>
      <c r="I14" s="33" t="e">
        <f>ECON_CUR!AY4</f>
        <v>#REF!</v>
      </c>
      <c r="J14" s="110" t="e">
        <f t="shared" si="1"/>
        <v>#REF!</v>
      </c>
      <c r="K14" s="110" t="e">
        <f t="shared" si="2"/>
        <v>#REF!</v>
      </c>
      <c r="L14" s="110" t="e">
        <f>((I14/E14)-1)*100</f>
        <v>#REF!</v>
      </c>
      <c r="M14" s="36"/>
      <c r="N14" s="34"/>
      <c r="O14" s="34"/>
      <c r="Q14" s="63"/>
      <c r="R14" s="63"/>
    </row>
    <row r="15" spans="1:18" x14ac:dyDescent="0.25">
      <c r="G15" s="37"/>
      <c r="H15" s="37"/>
      <c r="I15" s="37"/>
      <c r="J15" s="37"/>
      <c r="K15" s="37"/>
      <c r="L15" s="37"/>
    </row>
    <row r="16" spans="1:18" x14ac:dyDescent="0.25">
      <c r="A16" s="38"/>
      <c r="B16" s="38"/>
      <c r="C16" s="38"/>
      <c r="D16" s="38"/>
      <c r="E16" s="38"/>
      <c r="F16" s="38"/>
      <c r="G16" s="38"/>
      <c r="H16" s="38"/>
      <c r="I16" s="38"/>
      <c r="J16" s="38"/>
      <c r="K16" s="38"/>
      <c r="L16" s="38"/>
    </row>
    <row r="18" spans="1:12" x14ac:dyDescent="0.25">
      <c r="A18" s="42" t="s">
        <v>327</v>
      </c>
      <c r="B18" s="42"/>
      <c r="C18" s="42"/>
      <c r="D18" s="42"/>
      <c r="E18" s="42"/>
      <c r="F18" s="42"/>
      <c r="G18" s="43"/>
      <c r="H18" s="44"/>
      <c r="I18" s="43"/>
      <c r="J18" s="44"/>
      <c r="K18" s="45"/>
      <c r="L18" s="45"/>
    </row>
    <row r="19" spans="1:12" x14ac:dyDescent="0.25">
      <c r="A19" s="486" t="s">
        <v>328</v>
      </c>
      <c r="B19" s="486"/>
      <c r="C19" s="486"/>
      <c r="D19" s="486"/>
      <c r="E19" s="486"/>
      <c r="F19" s="486"/>
      <c r="G19" s="486"/>
      <c r="H19" s="486"/>
      <c r="I19" s="486"/>
      <c r="J19" s="486"/>
      <c r="K19" s="486"/>
      <c r="L19" s="486"/>
    </row>
    <row r="20" spans="1:12" x14ac:dyDescent="0.25">
      <c r="A20" s="486" t="s">
        <v>329</v>
      </c>
      <c r="B20" s="486"/>
      <c r="C20" s="486"/>
      <c r="D20" s="486"/>
      <c r="E20" s="486"/>
      <c r="F20" s="486"/>
      <c r="G20" s="486"/>
      <c r="H20" s="486"/>
      <c r="I20" s="486"/>
      <c r="J20" s="486"/>
      <c r="K20" s="486"/>
      <c r="L20" s="486"/>
    </row>
    <row r="21" spans="1:12" ht="18" customHeight="1" x14ac:dyDescent="0.25">
      <c r="A21" s="486" t="s">
        <v>330</v>
      </c>
      <c r="B21" s="486"/>
      <c r="C21" s="486"/>
      <c r="D21" s="486"/>
      <c r="E21" s="486"/>
      <c r="F21" s="486"/>
      <c r="G21" s="486"/>
      <c r="H21" s="486"/>
      <c r="I21" s="486"/>
      <c r="J21" s="486"/>
      <c r="K21" s="486"/>
      <c r="L21" s="486"/>
    </row>
    <row r="22" spans="1:12" x14ac:dyDescent="0.25">
      <c r="A22" s="476" t="s">
        <v>344</v>
      </c>
      <c r="B22" s="476"/>
      <c r="C22" s="476"/>
      <c r="D22" s="476"/>
      <c r="E22" s="476"/>
      <c r="F22" s="476"/>
      <c r="G22" s="476"/>
      <c r="H22" s="476"/>
      <c r="I22" s="476"/>
      <c r="J22" s="476"/>
      <c r="K22" s="476"/>
      <c r="L22" s="476"/>
    </row>
    <row r="23" spans="1:12" x14ac:dyDescent="0.25">
      <c r="A23" s="476" t="s">
        <v>331</v>
      </c>
      <c r="B23" s="476"/>
      <c r="C23" s="476"/>
      <c r="D23" s="476"/>
      <c r="E23" s="476"/>
      <c r="F23" s="476"/>
      <c r="G23" s="476"/>
      <c r="H23" s="476"/>
      <c r="I23" s="476"/>
      <c r="J23" s="476"/>
      <c r="K23" s="476"/>
      <c r="L23" s="476"/>
    </row>
    <row r="24" spans="1:12" ht="26.25" customHeight="1" x14ac:dyDescent="0.25">
      <c r="A24" s="42" t="s">
        <v>332</v>
      </c>
      <c r="B24" s="42"/>
      <c r="C24" s="42"/>
      <c r="D24" s="42"/>
      <c r="E24" s="42"/>
      <c r="F24" s="42"/>
      <c r="G24" s="43"/>
      <c r="H24" s="44"/>
      <c r="I24" s="43"/>
      <c r="J24" s="44"/>
      <c r="K24" s="45"/>
      <c r="L24" s="45"/>
    </row>
    <row r="25" spans="1:12" ht="16.2" customHeight="1" x14ac:dyDescent="0.25">
      <c r="A25" s="44" t="s">
        <v>333</v>
      </c>
      <c r="B25" s="46"/>
      <c r="C25" s="46"/>
      <c r="D25" s="46"/>
      <c r="E25" s="46"/>
      <c r="F25" s="46"/>
      <c r="G25" s="46"/>
      <c r="H25" s="46"/>
      <c r="I25" s="46"/>
      <c r="J25" s="46"/>
      <c r="K25" s="46"/>
      <c r="L25" s="46"/>
    </row>
    <row r="26" spans="1:12" x14ac:dyDescent="0.25">
      <c r="A26" s="26"/>
      <c r="B26" s="39"/>
      <c r="C26" s="39"/>
      <c r="D26" s="39"/>
      <c r="E26" s="39"/>
      <c r="F26" s="39"/>
      <c r="G26" s="28"/>
      <c r="H26" s="29"/>
      <c r="I26" s="28"/>
      <c r="J26" s="29"/>
      <c r="K26" s="30"/>
      <c r="L26" s="30"/>
    </row>
    <row r="27" spans="1:12" x14ac:dyDescent="0.25">
      <c r="A27" s="40"/>
      <c r="B27" s="41"/>
      <c r="C27" s="41"/>
      <c r="D27" s="41"/>
      <c r="E27" s="41"/>
      <c r="F27" s="41"/>
      <c r="G27" s="28"/>
      <c r="H27" s="29"/>
      <c r="I27" s="28"/>
      <c r="J27" s="29"/>
      <c r="K27" s="30"/>
      <c r="L27" s="30"/>
    </row>
  </sheetData>
  <mergeCells count="11">
    <mergeCell ref="A22:L22"/>
    <mergeCell ref="A23:L23"/>
    <mergeCell ref="C4:F4"/>
    <mergeCell ref="A1:L1"/>
    <mergeCell ref="A2:L2"/>
    <mergeCell ref="A4:B6"/>
    <mergeCell ref="G4:J4"/>
    <mergeCell ref="K4:L4"/>
    <mergeCell ref="A19:L19"/>
    <mergeCell ref="A20:L20"/>
    <mergeCell ref="A21:L21"/>
  </mergeCells>
  <pageMargins left="0.70866141732283472" right="0.70866141732283472" top="0.74803149606299213" bottom="0.74803149606299213" header="0.31496062992125984" footer="0.31496062992125984"/>
  <pageSetup paperSize="9" scale="39"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91027A-27E4-41F6-A5E2-4C83BA6DE019}">
  <sheetPr codeName="Sheet9"/>
  <dimension ref="A1:V25"/>
  <sheetViews>
    <sheetView topLeftCell="F1" zoomScaleNormal="100" zoomScaleSheetLayoutView="100" workbookViewId="0">
      <selection activeCell="O8" sqref="O8:P14"/>
    </sheetView>
  </sheetViews>
  <sheetFormatPr defaultColWidth="9.109375" defaultRowHeight="13.8" x14ac:dyDescent="0.25"/>
  <cols>
    <col min="1" max="1" width="8.6640625" style="25" customWidth="1"/>
    <col min="2" max="2" width="23.44140625" style="25" customWidth="1"/>
    <col min="3" max="3" width="11.5546875" style="25" customWidth="1"/>
    <col min="4" max="4" width="13.109375" style="25" customWidth="1"/>
    <col min="5" max="5" width="13.33203125" style="25" customWidth="1"/>
    <col min="6" max="6" width="11.5546875" style="25" customWidth="1"/>
    <col min="7" max="17" width="11.44140625" style="25" customWidth="1"/>
    <col min="18" max="16384" width="9.109375" style="25"/>
  </cols>
  <sheetData>
    <row r="1" spans="1:22" x14ac:dyDescent="0.25">
      <c r="A1" s="478" t="e">
        <f>CONCATENATE(TITLE!C19," ",TITLE!D3,"",TITLE!E3," ",TITLE!F3," ",TITLE!G3,"",TITLE!D6)</f>
        <v>#REF!</v>
      </c>
      <c r="B1" s="478"/>
      <c r="C1" s="478"/>
      <c r="D1" s="478"/>
      <c r="E1" s="478"/>
      <c r="F1" s="478"/>
      <c r="G1" s="478"/>
      <c r="H1" s="478"/>
      <c r="I1" s="478"/>
      <c r="J1" s="478"/>
      <c r="K1" s="478"/>
      <c r="L1" s="478"/>
      <c r="M1" s="478"/>
      <c r="N1" s="478"/>
      <c r="O1" s="478"/>
      <c r="P1" s="478"/>
      <c r="V1" s="64"/>
    </row>
    <row r="2" spans="1:22" x14ac:dyDescent="0.25">
      <c r="A2" s="480" t="s">
        <v>321</v>
      </c>
      <c r="B2" s="480"/>
      <c r="C2" s="480"/>
      <c r="D2" s="480"/>
      <c r="E2" s="480"/>
      <c r="F2" s="480"/>
      <c r="G2" s="480"/>
      <c r="H2" s="480"/>
      <c r="I2" s="480"/>
      <c r="J2" s="480"/>
      <c r="K2" s="480"/>
      <c r="L2" s="480"/>
      <c r="M2" s="480"/>
      <c r="N2" s="480"/>
      <c r="O2" s="480"/>
      <c r="P2" s="480"/>
    </row>
    <row r="3" spans="1:22" x14ac:dyDescent="0.25">
      <c r="A3" s="26"/>
      <c r="B3" s="27"/>
      <c r="C3" s="27"/>
      <c r="D3" s="27"/>
      <c r="E3" s="27"/>
      <c r="F3" s="27"/>
      <c r="G3" s="28"/>
      <c r="H3" s="29"/>
      <c r="I3" s="84"/>
      <c r="J3" s="29"/>
      <c r="K3" s="28"/>
      <c r="L3" s="29"/>
      <c r="M3" s="84"/>
      <c r="N3" s="29"/>
      <c r="O3" s="30"/>
      <c r="P3" s="30"/>
    </row>
    <row r="4" spans="1:22" x14ac:dyDescent="0.25">
      <c r="A4" s="481" t="s">
        <v>18</v>
      </c>
      <c r="B4" s="482"/>
      <c r="C4" s="477" t="e">
        <f>TITLE!E3</f>
        <v>#REF!</v>
      </c>
      <c r="D4" s="477"/>
      <c r="E4" s="477"/>
      <c r="F4" s="477"/>
      <c r="G4" s="477" t="e">
        <f>TITLE!G3</f>
        <v>#REF!</v>
      </c>
      <c r="H4" s="477"/>
      <c r="I4" s="477"/>
      <c r="J4" s="477"/>
      <c r="K4" s="489" t="e">
        <f>TITLE!G3</f>
        <v>#REF!</v>
      </c>
      <c r="L4" s="490"/>
      <c r="M4" s="490"/>
      <c r="N4" s="491"/>
      <c r="O4" s="484" t="s">
        <v>13</v>
      </c>
      <c r="P4" s="485"/>
    </row>
    <row r="5" spans="1:22" ht="39" customHeight="1" x14ac:dyDescent="0.25">
      <c r="A5" s="483"/>
      <c r="B5" s="482"/>
      <c r="C5" s="57" t="e">
        <f>TITLE!D19</f>
        <v>#REF!</v>
      </c>
      <c r="D5" s="73" t="s">
        <v>335</v>
      </c>
      <c r="E5" s="57" t="e">
        <f>TITLE!I19</f>
        <v>#REF!</v>
      </c>
      <c r="F5" s="73" t="s">
        <v>335</v>
      </c>
      <c r="G5" s="57" t="e">
        <f>TITLE!D10</f>
        <v>#REF!</v>
      </c>
      <c r="H5" s="73" t="s">
        <v>335</v>
      </c>
      <c r="I5" s="57" t="e">
        <f>TITLE!D12</f>
        <v>#REF!</v>
      </c>
      <c r="J5" s="73" t="s">
        <v>335</v>
      </c>
      <c r="K5" s="57" t="e">
        <f>TITLE!D9</f>
        <v>#REF!</v>
      </c>
      <c r="L5" s="74" t="s">
        <v>0</v>
      </c>
      <c r="M5" s="57" t="e">
        <f>TITLE!D14</f>
        <v>#REF!</v>
      </c>
      <c r="N5" s="74" t="s">
        <v>0</v>
      </c>
      <c r="O5" s="58" t="s">
        <v>14</v>
      </c>
      <c r="P5" s="59" t="s">
        <v>15</v>
      </c>
    </row>
    <row r="6" spans="1:22" ht="23.25" customHeight="1" x14ac:dyDescent="0.25">
      <c r="A6" s="483"/>
      <c r="B6" s="482"/>
      <c r="C6" s="60" t="s">
        <v>1</v>
      </c>
      <c r="D6" s="60" t="s">
        <v>2</v>
      </c>
      <c r="E6" s="60" t="s">
        <v>3</v>
      </c>
      <c r="F6" s="60" t="s">
        <v>4</v>
      </c>
      <c r="G6" s="60" t="s">
        <v>5</v>
      </c>
      <c r="H6" s="60" t="s">
        <v>6</v>
      </c>
      <c r="I6" s="60" t="s">
        <v>7</v>
      </c>
      <c r="J6" s="60" t="s">
        <v>8</v>
      </c>
      <c r="K6" s="60" t="s">
        <v>5</v>
      </c>
      <c r="L6" s="60" t="s">
        <v>6</v>
      </c>
      <c r="M6" s="60" t="s">
        <v>7</v>
      </c>
      <c r="N6" s="60" t="s">
        <v>8</v>
      </c>
      <c r="O6" s="61" t="s">
        <v>16</v>
      </c>
      <c r="P6" s="62" t="s">
        <v>17</v>
      </c>
      <c r="Q6" s="72"/>
    </row>
    <row r="8" spans="1:22" x14ac:dyDescent="0.25">
      <c r="A8" s="31"/>
      <c r="B8" s="32" t="s">
        <v>19</v>
      </c>
      <c r="C8" s="65" t="e">
        <f>ECON_PREV!C4</f>
        <v>#REF!</v>
      </c>
      <c r="D8" s="75"/>
      <c r="E8" s="65" t="e">
        <f>ECON_PREV!C10</f>
        <v>#REF!</v>
      </c>
      <c r="F8" s="75"/>
      <c r="G8" s="65" t="e">
        <f>ECON_CUR!C4</f>
        <v>#REF!</v>
      </c>
      <c r="H8" s="65"/>
      <c r="I8" s="65" t="e">
        <f>ECON_CUR!C10</f>
        <v>#REF!</v>
      </c>
      <c r="J8" s="65"/>
      <c r="K8" s="65" t="e">
        <f>ECON_PREV!C4</f>
        <v>#REF!</v>
      </c>
      <c r="L8" s="66"/>
      <c r="M8" s="65" t="e">
        <f>ECON_PREV!C10</f>
        <v>#REF!</v>
      </c>
      <c r="N8" s="66"/>
      <c r="O8" s="111" t="e">
        <f>((G8/C8)-1)*100</f>
        <v>#REF!</v>
      </c>
      <c r="P8" s="111" t="e">
        <f>((I8/E8)-1)*100</f>
        <v>#REF!</v>
      </c>
      <c r="R8" s="83"/>
      <c r="S8" s="83"/>
    </row>
    <row r="9" spans="1:22" x14ac:dyDescent="0.25">
      <c r="C9" s="81"/>
      <c r="D9" s="67"/>
      <c r="E9" s="67"/>
      <c r="F9" s="67"/>
      <c r="G9" s="67"/>
      <c r="H9" s="67"/>
      <c r="I9" s="67"/>
      <c r="J9" s="67"/>
      <c r="K9" s="67"/>
      <c r="L9" s="67"/>
      <c r="M9" s="67"/>
      <c r="N9" s="67"/>
      <c r="O9" s="112"/>
      <c r="P9" s="112"/>
      <c r="R9" s="83"/>
      <c r="S9" s="83"/>
    </row>
    <row r="10" spans="1:22" ht="15.6" x14ac:dyDescent="0.25">
      <c r="A10" s="26">
        <v>1</v>
      </c>
      <c r="B10" s="50" t="s">
        <v>322</v>
      </c>
      <c r="C10" s="82" t="e">
        <f>ECON_PREV!V4</f>
        <v>#REF!</v>
      </c>
      <c r="D10" s="110" t="e">
        <f>C10/$C$8*100</f>
        <v>#REF!</v>
      </c>
      <c r="E10" s="33" t="e">
        <f>ECON_PREV!BC4</f>
        <v>#REF!</v>
      </c>
      <c r="F10" s="110" t="e">
        <f>E10/$E$8*100</f>
        <v>#REF!</v>
      </c>
      <c r="G10" s="33" t="e">
        <f>ECON_CUR!V4</f>
        <v>#REF!</v>
      </c>
      <c r="H10" s="110" t="e">
        <f>G10/$G$8*100</f>
        <v>#REF!</v>
      </c>
      <c r="I10" s="33" t="e">
        <f>ECON_CUR!BC4</f>
        <v>#REF!</v>
      </c>
      <c r="J10" s="110" t="e">
        <f>I10/$I$8*100</f>
        <v>#REF!</v>
      </c>
      <c r="K10" s="33" t="e">
        <f>ECON_PREV!V4</f>
        <v>#REF!</v>
      </c>
      <c r="L10" s="110" t="e">
        <f>K10/$K$8*100</f>
        <v>#REF!</v>
      </c>
      <c r="M10" s="33" t="e">
        <f>ECON_PREV!BC4</f>
        <v>#REF!</v>
      </c>
      <c r="N10" s="110" t="e">
        <f>M10/$M$8*100</f>
        <v>#REF!</v>
      </c>
      <c r="O10" s="110" t="e">
        <f t="shared" ref="O10:O14" si="0">((G10/C10)-1)*100</f>
        <v>#REF!</v>
      </c>
      <c r="P10" s="110" t="e">
        <f t="shared" ref="P10:P14" si="1">((I10/E10)-1)*100</f>
        <v>#REF!</v>
      </c>
      <c r="R10" s="83"/>
      <c r="S10" s="83"/>
    </row>
    <row r="11" spans="1:22" ht="15.6" x14ac:dyDescent="0.25">
      <c r="A11" s="26">
        <v>2</v>
      </c>
      <c r="B11" s="69" t="s">
        <v>323</v>
      </c>
      <c r="C11" s="82" t="e">
        <f>ECON_PREV!Y4</f>
        <v>#REF!</v>
      </c>
      <c r="D11" s="110" t="e">
        <f t="shared" ref="D11:D14" si="2">C11/$C$8*100</f>
        <v>#REF!</v>
      </c>
      <c r="E11" s="33" t="e">
        <f>ECON_PREV!BF4</f>
        <v>#REF!</v>
      </c>
      <c r="F11" s="110" t="e">
        <f t="shared" ref="F11:F14" si="3">E11/$E$8*100</f>
        <v>#REF!</v>
      </c>
      <c r="G11" s="33" t="e">
        <f>ECON_CUR!Y4</f>
        <v>#REF!</v>
      </c>
      <c r="H11" s="110" t="e">
        <f t="shared" ref="H11:H14" si="4">G11/$G$8*100</f>
        <v>#REF!</v>
      </c>
      <c r="I11" s="33" t="e">
        <f>ECON_CUR!BF4</f>
        <v>#REF!</v>
      </c>
      <c r="J11" s="110" t="e">
        <f t="shared" ref="J11:J14" si="5">I11/$I$8*100</f>
        <v>#REF!</v>
      </c>
      <c r="K11" s="33" t="e">
        <f>ECON_PREV!Y4</f>
        <v>#REF!</v>
      </c>
      <c r="L11" s="110" t="e">
        <f t="shared" ref="L11:L13" si="6">K11/$K$8*100</f>
        <v>#REF!</v>
      </c>
      <c r="M11" s="33" t="e">
        <f>ECON_PREV!BF4</f>
        <v>#REF!</v>
      </c>
      <c r="N11" s="110" t="e">
        <f t="shared" ref="N11:N14" si="7">M11/$M$8*100</f>
        <v>#REF!</v>
      </c>
      <c r="O11" s="110" t="e">
        <f t="shared" si="0"/>
        <v>#REF!</v>
      </c>
      <c r="P11" s="110" t="e">
        <f t="shared" si="1"/>
        <v>#REF!</v>
      </c>
      <c r="R11" s="83"/>
      <c r="S11" s="83"/>
    </row>
    <row r="12" spans="1:22" ht="15.6" x14ac:dyDescent="0.25">
      <c r="A12" s="26">
        <v>3</v>
      </c>
      <c r="B12" s="69" t="s">
        <v>324</v>
      </c>
      <c r="C12" s="82" t="e">
        <f>ECON_PREV!AB4</f>
        <v>#REF!</v>
      </c>
      <c r="D12" s="110" t="e">
        <f t="shared" si="2"/>
        <v>#REF!</v>
      </c>
      <c r="E12" s="33" t="e">
        <f>ECON_PREV!BI4</f>
        <v>#REF!</v>
      </c>
      <c r="F12" s="110" t="e">
        <f t="shared" si="3"/>
        <v>#REF!</v>
      </c>
      <c r="G12" s="33" t="e">
        <f>ECON_CUR!AB4</f>
        <v>#REF!</v>
      </c>
      <c r="H12" s="110" t="e">
        <f t="shared" si="4"/>
        <v>#REF!</v>
      </c>
      <c r="I12" s="33" t="e">
        <f>ECON_CUR!BI4</f>
        <v>#REF!</v>
      </c>
      <c r="J12" s="110" t="e">
        <f t="shared" si="5"/>
        <v>#REF!</v>
      </c>
      <c r="K12" s="33" t="e">
        <f>ECON_PREV!AB4</f>
        <v>#REF!</v>
      </c>
      <c r="L12" s="110" t="e">
        <f t="shared" si="6"/>
        <v>#REF!</v>
      </c>
      <c r="M12" s="33" t="e">
        <f>ECON_PREV!BI4</f>
        <v>#REF!</v>
      </c>
      <c r="N12" s="110" t="e">
        <f t="shared" si="7"/>
        <v>#REF!</v>
      </c>
      <c r="O12" s="110" t="e">
        <f t="shared" si="0"/>
        <v>#REF!</v>
      </c>
      <c r="P12" s="110" t="e">
        <f t="shared" si="1"/>
        <v>#REF!</v>
      </c>
      <c r="R12" s="83"/>
      <c r="S12" s="83"/>
    </row>
    <row r="13" spans="1:22" ht="15.6" x14ac:dyDescent="0.25">
      <c r="A13" s="26">
        <v>4</v>
      </c>
      <c r="B13" s="69" t="s">
        <v>325</v>
      </c>
      <c r="C13" s="82" t="e">
        <f>ECON_PREV!AE4</f>
        <v>#REF!</v>
      </c>
      <c r="D13" s="110" t="e">
        <f t="shared" si="2"/>
        <v>#REF!</v>
      </c>
      <c r="E13" s="33" t="e">
        <f>ECON_PREV!BL4</f>
        <v>#REF!</v>
      </c>
      <c r="F13" s="110" t="e">
        <f t="shared" si="3"/>
        <v>#REF!</v>
      </c>
      <c r="G13" s="33" t="e">
        <f>ECON_CUR!AE4</f>
        <v>#REF!</v>
      </c>
      <c r="H13" s="110" t="e">
        <f t="shared" si="4"/>
        <v>#REF!</v>
      </c>
      <c r="I13" s="33" t="e">
        <f>ECON_CUR!BL4</f>
        <v>#REF!</v>
      </c>
      <c r="J13" s="110" t="e">
        <f t="shared" si="5"/>
        <v>#REF!</v>
      </c>
      <c r="K13" s="33" t="e">
        <f>ECON_PREV!AE4</f>
        <v>#REF!</v>
      </c>
      <c r="L13" s="110" t="e">
        <f t="shared" si="6"/>
        <v>#REF!</v>
      </c>
      <c r="M13" s="33" t="e">
        <f>ECON_PREV!BL4</f>
        <v>#REF!</v>
      </c>
      <c r="N13" s="110" t="e">
        <f t="shared" si="7"/>
        <v>#REF!</v>
      </c>
      <c r="O13" s="110" t="e">
        <f t="shared" si="0"/>
        <v>#REF!</v>
      </c>
      <c r="P13" s="110" t="e">
        <f t="shared" si="1"/>
        <v>#REF!</v>
      </c>
      <c r="R13" s="83"/>
      <c r="S13" s="83"/>
    </row>
    <row r="14" spans="1:22" ht="15.6" x14ac:dyDescent="0.25">
      <c r="A14" s="26">
        <v>5</v>
      </c>
      <c r="B14" s="27" t="s">
        <v>326</v>
      </c>
      <c r="C14" s="82" t="e">
        <f>ECON_PREV!AH4</f>
        <v>#REF!</v>
      </c>
      <c r="D14" s="110" t="e">
        <f t="shared" si="2"/>
        <v>#REF!</v>
      </c>
      <c r="E14" s="33" t="e">
        <f>ECON_PREV!BO4</f>
        <v>#REF!</v>
      </c>
      <c r="F14" s="110" t="e">
        <f t="shared" si="3"/>
        <v>#REF!</v>
      </c>
      <c r="G14" s="33" t="e">
        <f>ECON_CUR!AH4</f>
        <v>#REF!</v>
      </c>
      <c r="H14" s="110" t="e">
        <f t="shared" si="4"/>
        <v>#REF!</v>
      </c>
      <c r="I14" s="33" t="e">
        <f>ECON_CUR!BO4</f>
        <v>#REF!</v>
      </c>
      <c r="J14" s="110" t="e">
        <f t="shared" si="5"/>
        <v>#REF!</v>
      </c>
      <c r="K14" s="33" t="e">
        <f>ECON_PREV!AH4</f>
        <v>#REF!</v>
      </c>
      <c r="L14" s="110" t="e">
        <f>K14/$K$8*100</f>
        <v>#REF!</v>
      </c>
      <c r="M14" s="33" t="e">
        <f>ECON_PREV!BO4</f>
        <v>#REF!</v>
      </c>
      <c r="N14" s="110" t="e">
        <f t="shared" si="7"/>
        <v>#REF!</v>
      </c>
      <c r="O14" s="110" t="e">
        <f t="shared" si="0"/>
        <v>#REF!</v>
      </c>
      <c r="P14" s="110" t="e">
        <f t="shared" si="1"/>
        <v>#REF!</v>
      </c>
      <c r="R14" s="83"/>
      <c r="S14" s="83"/>
    </row>
    <row r="15" spans="1:22" x14ac:dyDescent="0.25">
      <c r="G15" s="37"/>
      <c r="H15" s="37"/>
      <c r="I15" s="37"/>
      <c r="J15" s="37"/>
      <c r="K15" s="37"/>
      <c r="L15" s="37"/>
      <c r="M15" s="37"/>
      <c r="N15" s="37"/>
      <c r="O15" s="37"/>
      <c r="P15" s="37"/>
    </row>
    <row r="16" spans="1:22" x14ac:dyDescent="0.25">
      <c r="A16" s="38"/>
      <c r="B16" s="38"/>
      <c r="C16" s="38"/>
      <c r="D16" s="38"/>
      <c r="E16" s="38"/>
      <c r="F16" s="38"/>
      <c r="G16" s="38"/>
      <c r="H16" s="38"/>
      <c r="I16" s="38"/>
      <c r="J16" s="38"/>
      <c r="K16" s="38"/>
      <c r="L16" s="38"/>
      <c r="M16" s="38"/>
      <c r="N16" s="38"/>
      <c r="O16" s="38"/>
      <c r="P16" s="38"/>
    </row>
    <row r="18" spans="1:16" ht="15" customHeight="1" x14ac:dyDescent="0.25">
      <c r="A18" s="77" t="s">
        <v>327</v>
      </c>
      <c r="B18" s="77"/>
      <c r="C18" s="78"/>
      <c r="D18" s="79"/>
      <c r="E18" s="78"/>
      <c r="F18" s="79"/>
      <c r="G18" s="78"/>
      <c r="H18" s="79"/>
      <c r="I18" s="78"/>
      <c r="J18" s="79"/>
      <c r="K18" s="80"/>
      <c r="L18" s="80"/>
    </row>
    <row r="19" spans="1:16" ht="15" customHeight="1" x14ac:dyDescent="0.25">
      <c r="A19" s="487" t="s">
        <v>328</v>
      </c>
      <c r="B19" s="487"/>
      <c r="C19" s="487"/>
      <c r="D19" s="487"/>
      <c r="E19" s="487"/>
      <c r="F19" s="487"/>
      <c r="G19" s="487"/>
      <c r="H19" s="487"/>
      <c r="I19" s="487"/>
      <c r="J19" s="487"/>
      <c r="K19" s="487"/>
      <c r="L19" s="487"/>
      <c r="M19" s="28"/>
      <c r="N19" s="71"/>
      <c r="O19" s="30"/>
      <c r="P19" s="30"/>
    </row>
    <row r="20" spans="1:16" ht="15" customHeight="1" x14ac:dyDescent="0.25">
      <c r="A20" s="487" t="s">
        <v>329</v>
      </c>
      <c r="B20" s="487"/>
      <c r="C20" s="487"/>
      <c r="D20" s="487"/>
      <c r="E20" s="487"/>
      <c r="F20" s="487"/>
      <c r="G20" s="487"/>
      <c r="H20" s="487"/>
      <c r="I20" s="487"/>
      <c r="J20" s="487"/>
      <c r="K20" s="487"/>
      <c r="L20" s="487"/>
      <c r="M20" s="28"/>
      <c r="N20" s="29"/>
      <c r="O20" s="30"/>
      <c r="P20" s="30"/>
    </row>
    <row r="21" spans="1:16" ht="15" customHeight="1" x14ac:dyDescent="0.25">
      <c r="A21" s="487" t="s">
        <v>330</v>
      </c>
      <c r="B21" s="487"/>
      <c r="C21" s="487"/>
      <c r="D21" s="487"/>
      <c r="E21" s="487"/>
      <c r="F21" s="487"/>
      <c r="G21" s="487"/>
      <c r="H21" s="487"/>
      <c r="I21" s="487"/>
      <c r="J21" s="487"/>
      <c r="K21" s="487"/>
      <c r="L21" s="487"/>
      <c r="M21" s="76"/>
      <c r="N21" s="76"/>
      <c r="O21" s="76"/>
      <c r="P21" s="76"/>
    </row>
    <row r="22" spans="1:16" ht="15" customHeight="1" x14ac:dyDescent="0.25">
      <c r="A22" s="488" t="s">
        <v>344</v>
      </c>
      <c r="B22" s="488"/>
      <c r="C22" s="488"/>
      <c r="D22" s="488"/>
      <c r="E22" s="488"/>
      <c r="F22" s="488"/>
      <c r="G22" s="488"/>
      <c r="H22" s="488"/>
      <c r="I22" s="488"/>
      <c r="J22" s="488"/>
      <c r="K22" s="488"/>
      <c r="L22" s="488"/>
      <c r="M22" s="28"/>
      <c r="N22" s="29"/>
      <c r="O22" s="30"/>
      <c r="P22" s="30"/>
    </row>
    <row r="23" spans="1:16" ht="15" customHeight="1" x14ac:dyDescent="0.25">
      <c r="A23" s="488" t="s">
        <v>331</v>
      </c>
      <c r="B23" s="488"/>
      <c r="C23" s="488"/>
      <c r="D23" s="488"/>
      <c r="E23" s="488"/>
      <c r="F23" s="488"/>
      <c r="G23" s="488"/>
      <c r="H23" s="488"/>
      <c r="I23" s="488"/>
      <c r="J23" s="488"/>
      <c r="K23" s="488"/>
      <c r="L23" s="488"/>
      <c r="M23" s="28"/>
      <c r="N23" s="29"/>
      <c r="O23" s="30"/>
      <c r="P23" s="30"/>
    </row>
    <row r="24" spans="1:16" ht="15" customHeight="1" x14ac:dyDescent="0.25">
      <c r="A24" s="77" t="s">
        <v>332</v>
      </c>
      <c r="B24" s="77"/>
      <c r="C24" s="78"/>
      <c r="D24" s="79"/>
      <c r="E24" s="78"/>
      <c r="F24" s="79"/>
      <c r="G24" s="78"/>
      <c r="H24" s="79"/>
      <c r="I24" s="78"/>
      <c r="J24" s="79"/>
      <c r="K24" s="80"/>
      <c r="L24" s="80"/>
      <c r="M24" s="76"/>
      <c r="N24" s="76"/>
      <c r="O24" s="76"/>
      <c r="P24" s="76"/>
    </row>
    <row r="25" spans="1:16" ht="15" customHeight="1" x14ac:dyDescent="0.25">
      <c r="A25" s="79" t="s">
        <v>333</v>
      </c>
      <c r="B25" s="46"/>
      <c r="C25" s="46"/>
      <c r="D25" s="46"/>
      <c r="E25" s="46"/>
      <c r="F25" s="46"/>
      <c r="G25" s="46"/>
      <c r="H25" s="46"/>
      <c r="I25" s="46"/>
      <c r="J25" s="46"/>
      <c r="K25" s="46"/>
      <c r="L25" s="46"/>
      <c r="M25" s="28"/>
      <c r="N25" s="29"/>
      <c r="O25" s="30"/>
      <c r="P25" s="30"/>
    </row>
  </sheetData>
  <mergeCells count="12">
    <mergeCell ref="A21:L21"/>
    <mergeCell ref="A22:L22"/>
    <mergeCell ref="A23:L23"/>
    <mergeCell ref="A1:P1"/>
    <mergeCell ref="A2:P2"/>
    <mergeCell ref="A4:B6"/>
    <mergeCell ref="G4:J4"/>
    <mergeCell ref="K4:N4"/>
    <mergeCell ref="O4:P4"/>
    <mergeCell ref="C4:F4"/>
    <mergeCell ref="A19:L19"/>
    <mergeCell ref="A20:L20"/>
  </mergeCells>
  <pageMargins left="0.70866141732283472" right="0.70866141732283472" top="0.74803149606299213" bottom="0.74803149606299213" header="0.31496062992125984" footer="0.31496062992125984"/>
  <pageSetup paperSize="9" scale="40"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2E22C7-8E97-44A3-AE06-5268AE6A3015}">
  <sheetPr codeName="Sheet6"/>
  <dimension ref="A1:L33"/>
  <sheetViews>
    <sheetView zoomScaleNormal="100" workbookViewId="0">
      <selection activeCell="A30" sqref="A30:F30"/>
    </sheetView>
  </sheetViews>
  <sheetFormatPr defaultColWidth="9.109375" defaultRowHeight="13.8" x14ac:dyDescent="0.25"/>
  <cols>
    <col min="1" max="1" width="8.109375" style="25" customWidth="1"/>
    <col min="2" max="2" width="31.5546875" style="25" customWidth="1"/>
    <col min="3" max="5" width="23.33203125" style="25" customWidth="1"/>
    <col min="6" max="6" width="33.44140625" style="25" customWidth="1"/>
    <col min="7" max="16384" width="9.109375" style="25"/>
  </cols>
  <sheetData>
    <row r="1" spans="1:12" s="50" customFormat="1" ht="13.2" x14ac:dyDescent="0.25">
      <c r="A1" s="87" t="e">
        <f>CONCATENATE(TITLE!C25,"",TITLE!D25)</f>
        <v>#REF!</v>
      </c>
      <c r="B1" s="87"/>
      <c r="C1" s="90"/>
      <c r="D1" s="87"/>
      <c r="E1" s="87"/>
      <c r="F1" s="87"/>
    </row>
    <row r="2" spans="1:12" s="50" customFormat="1" ht="13.2" x14ac:dyDescent="0.25">
      <c r="A2" s="87" t="s">
        <v>321</v>
      </c>
      <c r="B2" s="85"/>
      <c r="C2" s="86"/>
      <c r="D2" s="85"/>
      <c r="E2" s="85"/>
      <c r="F2" s="85"/>
    </row>
    <row r="3" spans="1:12" x14ac:dyDescent="0.25">
      <c r="A3" s="37"/>
      <c r="B3" s="37"/>
      <c r="C3" s="37"/>
      <c r="D3" s="37"/>
      <c r="E3" s="37"/>
      <c r="F3" s="37"/>
    </row>
    <row r="4" spans="1:12" s="104" customFormat="1" ht="15.6" x14ac:dyDescent="0.3">
      <c r="A4" s="494" t="s">
        <v>18</v>
      </c>
      <c r="B4" s="494"/>
      <c r="C4" s="103" t="s">
        <v>342</v>
      </c>
      <c r="D4" s="103" t="s">
        <v>337</v>
      </c>
      <c r="E4" s="103" t="s">
        <v>338</v>
      </c>
      <c r="F4" s="103" t="s">
        <v>341</v>
      </c>
    </row>
    <row r="5" spans="1:12" s="104" customFormat="1" ht="13.2" x14ac:dyDescent="0.3">
      <c r="A5" s="494"/>
      <c r="B5" s="494"/>
      <c r="C5" s="88" t="s">
        <v>1</v>
      </c>
      <c r="D5" s="88" t="s">
        <v>2</v>
      </c>
      <c r="E5" s="88" t="s">
        <v>3</v>
      </c>
      <c r="F5" s="88" t="s">
        <v>4</v>
      </c>
    </row>
    <row r="6" spans="1:12" s="101" customFormat="1" ht="13.2" x14ac:dyDescent="0.25">
      <c r="C6" s="98"/>
      <c r="D6" s="102"/>
      <c r="E6" s="99"/>
      <c r="F6" s="99"/>
    </row>
    <row r="7" spans="1:12" x14ac:dyDescent="0.25">
      <c r="A7" s="37"/>
      <c r="B7" s="100" t="s">
        <v>343</v>
      </c>
      <c r="C7" s="92" t="e">
        <f>SUM(D7:E7)</f>
        <v>#REF!</v>
      </c>
      <c r="D7" s="93" t="e">
        <f>M!G8</f>
        <v>#REF!</v>
      </c>
      <c r="E7" s="93" t="e">
        <f>X!G8</f>
        <v>#REF!</v>
      </c>
      <c r="F7" s="109" t="e">
        <f>E7-D7</f>
        <v>#REF!</v>
      </c>
    </row>
    <row r="8" spans="1:12" x14ac:dyDescent="0.25">
      <c r="A8" s="37"/>
      <c r="B8" s="91"/>
      <c r="C8" s="92"/>
      <c r="D8" s="93"/>
      <c r="E8" s="93"/>
      <c r="F8" s="109"/>
    </row>
    <row r="9" spans="1:12" ht="15.6" x14ac:dyDescent="0.25">
      <c r="A9" s="89">
        <v>1</v>
      </c>
      <c r="B9" s="35" t="s">
        <v>322</v>
      </c>
      <c r="C9" s="92" t="e">
        <f>SUM(D9:E9)</f>
        <v>#REF!</v>
      </c>
      <c r="D9" s="93" t="e">
        <f>M!G10</f>
        <v>#REF!</v>
      </c>
      <c r="E9" s="93" t="e">
        <f>X!G10</f>
        <v>#REF!</v>
      </c>
      <c r="F9" s="109" t="e">
        <f t="shared" ref="F9:F13" si="0">E9-D9</f>
        <v>#REF!</v>
      </c>
    </row>
    <row r="10" spans="1:12" ht="15.6" x14ac:dyDescent="0.25">
      <c r="A10" s="89">
        <v>2</v>
      </c>
      <c r="B10" s="68" t="s">
        <v>323</v>
      </c>
      <c r="C10" s="92" t="e">
        <f>SUM(D10:E10)</f>
        <v>#REF!</v>
      </c>
      <c r="D10" s="93" t="e">
        <f>M!G11</f>
        <v>#REF!</v>
      </c>
      <c r="E10" s="93" t="e">
        <f>X!G11</f>
        <v>#REF!</v>
      </c>
      <c r="F10" s="109" t="e">
        <f t="shared" si="0"/>
        <v>#REF!</v>
      </c>
    </row>
    <row r="11" spans="1:12" ht="15.6" x14ac:dyDescent="0.25">
      <c r="A11" s="89">
        <v>3</v>
      </c>
      <c r="B11" s="68" t="s">
        <v>324</v>
      </c>
      <c r="C11" s="92" t="e">
        <f t="shared" ref="C11:C12" si="1">SUM(D11:E11)</f>
        <v>#REF!</v>
      </c>
      <c r="D11" s="93" t="e">
        <f>M!G12</f>
        <v>#REF!</v>
      </c>
      <c r="E11" s="93" t="e">
        <f>X!G12</f>
        <v>#REF!</v>
      </c>
      <c r="F11" s="109" t="e">
        <f t="shared" si="0"/>
        <v>#REF!</v>
      </c>
    </row>
    <row r="12" spans="1:12" ht="15.6" x14ac:dyDescent="0.25">
      <c r="A12" s="89">
        <v>4</v>
      </c>
      <c r="B12" s="68" t="s">
        <v>325</v>
      </c>
      <c r="C12" s="92" t="e">
        <f t="shared" si="1"/>
        <v>#REF!</v>
      </c>
      <c r="D12" s="93" t="e">
        <f>M!G13</f>
        <v>#REF!</v>
      </c>
      <c r="E12" s="93" t="e">
        <f>X!G13</f>
        <v>#REF!</v>
      </c>
      <c r="F12" s="109" t="e">
        <f t="shared" si="0"/>
        <v>#REF!</v>
      </c>
    </row>
    <row r="13" spans="1:12" ht="15.6" x14ac:dyDescent="0.25">
      <c r="A13" s="89">
        <v>5</v>
      </c>
      <c r="B13" s="70" t="s">
        <v>326</v>
      </c>
      <c r="C13" s="92" t="e">
        <f>SUM(D13:E13)</f>
        <v>#REF!</v>
      </c>
      <c r="D13" s="93" t="e">
        <f>M!G14</f>
        <v>#REF!</v>
      </c>
      <c r="E13" s="93" t="e">
        <f>X!G14</f>
        <v>#REF!</v>
      </c>
      <c r="F13" s="109" t="e">
        <f t="shared" si="0"/>
        <v>#REF!</v>
      </c>
    </row>
    <row r="14" spans="1:12" x14ac:dyDescent="0.25">
      <c r="A14" s="94"/>
      <c r="B14" s="95"/>
      <c r="C14" s="95"/>
      <c r="D14" s="96"/>
      <c r="E14" s="96"/>
      <c r="F14" s="97"/>
    </row>
    <row r="16" spans="1:12" x14ac:dyDescent="0.25">
      <c r="A16" s="77" t="s">
        <v>327</v>
      </c>
      <c r="B16" s="77"/>
      <c r="C16" s="78"/>
      <c r="D16" s="79"/>
      <c r="E16" s="78"/>
      <c r="F16" s="79"/>
      <c r="G16" s="28"/>
      <c r="H16" s="29"/>
      <c r="I16" s="28"/>
      <c r="J16" s="29"/>
      <c r="K16" s="30"/>
      <c r="L16" s="30"/>
    </row>
    <row r="17" spans="1:6" ht="15" customHeight="1" x14ac:dyDescent="0.25">
      <c r="A17" s="487" t="s">
        <v>328</v>
      </c>
      <c r="B17" s="487"/>
      <c r="C17" s="487"/>
      <c r="D17" s="487"/>
      <c r="E17" s="487"/>
      <c r="F17" s="487"/>
    </row>
    <row r="18" spans="1:6" x14ac:dyDescent="0.25">
      <c r="A18" s="487" t="s">
        <v>329</v>
      </c>
      <c r="B18" s="487"/>
      <c r="C18" s="487"/>
      <c r="D18" s="487"/>
      <c r="E18" s="487"/>
      <c r="F18" s="487"/>
    </row>
    <row r="19" spans="1:6" x14ac:dyDescent="0.25">
      <c r="A19" s="487" t="s">
        <v>330</v>
      </c>
      <c r="B19" s="487"/>
      <c r="C19" s="487"/>
      <c r="D19" s="487"/>
      <c r="E19" s="487"/>
      <c r="F19" s="487"/>
    </row>
    <row r="20" spans="1:6" x14ac:dyDescent="0.25">
      <c r="A20" s="488" t="s">
        <v>344</v>
      </c>
      <c r="B20" s="488"/>
      <c r="C20" s="488"/>
      <c r="D20" s="488"/>
      <c r="E20" s="488"/>
      <c r="F20" s="488"/>
    </row>
    <row r="21" spans="1:6" x14ac:dyDescent="0.25">
      <c r="A21" s="488" t="s">
        <v>331</v>
      </c>
      <c r="B21" s="488"/>
      <c r="C21" s="488"/>
      <c r="D21" s="488"/>
      <c r="E21" s="488"/>
      <c r="F21" s="488"/>
    </row>
    <row r="22" spans="1:6" x14ac:dyDescent="0.25">
      <c r="A22" s="77" t="s">
        <v>332</v>
      </c>
      <c r="B22" s="77"/>
      <c r="C22" s="78"/>
      <c r="D22" s="79"/>
      <c r="E22" s="78"/>
      <c r="F22" s="79"/>
    </row>
    <row r="23" spans="1:6" x14ac:dyDescent="0.25">
      <c r="A23" s="79" t="s">
        <v>333</v>
      </c>
      <c r="B23" s="46"/>
      <c r="C23" s="46"/>
      <c r="D23" s="46"/>
      <c r="E23" s="46"/>
      <c r="F23" s="46"/>
    </row>
    <row r="26" spans="1:6" x14ac:dyDescent="0.25">
      <c r="A26" s="105"/>
      <c r="B26" s="106"/>
      <c r="C26" s="107"/>
      <c r="D26" s="107"/>
      <c r="E26" s="107"/>
      <c r="F26" s="107"/>
    </row>
    <row r="27" spans="1:6" x14ac:dyDescent="0.25">
      <c r="A27" s="493"/>
      <c r="B27" s="493"/>
      <c r="C27" s="493"/>
      <c r="D27" s="493"/>
      <c r="E27" s="493"/>
      <c r="F27" s="493"/>
    </row>
    <row r="28" spans="1:6" x14ac:dyDescent="0.25">
      <c r="A28" s="493"/>
      <c r="B28" s="493"/>
      <c r="C28" s="493"/>
      <c r="D28" s="493"/>
      <c r="E28" s="493"/>
      <c r="F28" s="493"/>
    </row>
    <row r="29" spans="1:6" x14ac:dyDescent="0.25">
      <c r="A29" s="493"/>
      <c r="B29" s="493"/>
      <c r="C29" s="493"/>
      <c r="D29" s="493"/>
      <c r="E29" s="493"/>
      <c r="F29" s="493"/>
    </row>
    <row r="30" spans="1:6" x14ac:dyDescent="0.25">
      <c r="A30" s="492"/>
      <c r="B30" s="492"/>
      <c r="C30" s="492"/>
      <c r="D30" s="492"/>
      <c r="E30" s="492"/>
      <c r="F30" s="492"/>
    </row>
    <row r="31" spans="1:6" x14ac:dyDescent="0.25">
      <c r="A31" s="492"/>
      <c r="B31" s="492"/>
      <c r="C31" s="492"/>
      <c r="D31" s="492"/>
      <c r="E31" s="492"/>
      <c r="F31" s="492"/>
    </row>
    <row r="32" spans="1:6" x14ac:dyDescent="0.25">
      <c r="A32" s="105"/>
      <c r="B32" s="105"/>
      <c r="C32" s="105"/>
      <c r="D32" s="105"/>
      <c r="E32" s="105"/>
      <c r="F32" s="105"/>
    </row>
    <row r="33" spans="1:6" x14ac:dyDescent="0.25">
      <c r="A33" s="105"/>
      <c r="B33" s="108"/>
      <c r="C33" s="108"/>
      <c r="D33" s="108"/>
      <c r="E33" s="108"/>
      <c r="F33" s="108"/>
    </row>
  </sheetData>
  <mergeCells count="11">
    <mergeCell ref="A4:B5"/>
    <mergeCell ref="A18:F18"/>
    <mergeCell ref="A19:F19"/>
    <mergeCell ref="A20:F20"/>
    <mergeCell ref="A21:F21"/>
    <mergeCell ref="A31:F31"/>
    <mergeCell ref="A17:F17"/>
    <mergeCell ref="A27:F27"/>
    <mergeCell ref="A28:F28"/>
    <mergeCell ref="A29:F29"/>
    <mergeCell ref="A30:F30"/>
  </mergeCells>
  <pageMargins left="0.70866141732283472" right="0.70866141732283472" top="0.74803149606299213" bottom="0.74803149606299213" header="0.31496062992125984" footer="0.31496062992125984"/>
  <pageSetup paperSize="9" scale="97"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5A2569-7214-462F-B6E0-A0ABE6A493B3}">
  <sheetPr codeName="Sheet5"/>
  <dimension ref="C2:V25"/>
  <sheetViews>
    <sheetView workbookViewId="0"/>
  </sheetViews>
  <sheetFormatPr defaultRowHeight="14.4" x14ac:dyDescent="0.3"/>
  <cols>
    <col min="3" max="3" width="57.88671875" customWidth="1"/>
    <col min="4" max="4" width="20.33203125" customWidth="1"/>
    <col min="5" max="6" width="14.88671875" customWidth="1"/>
    <col min="7" max="7" width="16.5546875" customWidth="1"/>
    <col min="13" max="13" width="1.44140625" customWidth="1"/>
    <col min="14" max="14" width="40.6640625" customWidth="1"/>
  </cols>
  <sheetData>
    <row r="2" spans="3:22" x14ac:dyDescent="0.3">
      <c r="D2" s="1" t="s">
        <v>307</v>
      </c>
      <c r="E2" s="1" t="s">
        <v>309</v>
      </c>
      <c r="G2" s="1" t="s">
        <v>308</v>
      </c>
      <c r="H2" s="1"/>
      <c r="I2" s="1" t="s">
        <v>314</v>
      </c>
      <c r="K2" t="s">
        <v>316</v>
      </c>
      <c r="N2" t="s">
        <v>317</v>
      </c>
    </row>
    <row r="3" spans="3:22" x14ac:dyDescent="0.3">
      <c r="C3" s="23" t="s">
        <v>334</v>
      </c>
      <c r="D3" s="10" t="e">
        <f>PROPER(#REF!)</f>
        <v>#REF!</v>
      </c>
      <c r="E3" s="2" t="e">
        <f>#REF!</f>
        <v>#REF!</v>
      </c>
      <c r="F3" s="10" t="s">
        <v>310</v>
      </c>
      <c r="G3" s="10" t="e">
        <f>#REF!</f>
        <v>#REF!</v>
      </c>
      <c r="I3" t="e">
        <f>#REF!</f>
        <v>#REF!</v>
      </c>
      <c r="K3" t="e">
        <f>#REF!</f>
        <v>#REF!</v>
      </c>
    </row>
    <row r="4" spans="3:22" x14ac:dyDescent="0.3">
      <c r="N4" s="24" t="s">
        <v>318</v>
      </c>
      <c r="O4" s="24" t="e">
        <f>CONCATENATE(N4," ",K3," ","-"," ",E3)</f>
        <v>#REF!</v>
      </c>
      <c r="P4" s="24"/>
      <c r="Q4" s="24"/>
      <c r="R4" s="24"/>
      <c r="S4" s="24"/>
      <c r="T4" s="24"/>
      <c r="U4" s="24"/>
      <c r="V4" s="24"/>
    </row>
    <row r="5" spans="3:22" ht="16.2" x14ac:dyDescent="0.3">
      <c r="D5" s="16" t="s">
        <v>10</v>
      </c>
    </row>
    <row r="6" spans="3:22" ht="16.2" x14ac:dyDescent="0.3">
      <c r="D6" s="16" t="s">
        <v>9</v>
      </c>
      <c r="N6" t="s">
        <v>320</v>
      </c>
    </row>
    <row r="7" spans="3:22" ht="16.2" x14ac:dyDescent="0.3">
      <c r="D7" s="16"/>
    </row>
    <row r="8" spans="3:22" x14ac:dyDescent="0.3">
      <c r="N8" s="24" t="s">
        <v>319</v>
      </c>
      <c r="O8" s="24" t="e">
        <f>CONCATENATE(N8," ",K3," ","-"," ",E3)</f>
        <v>#REF!</v>
      </c>
      <c r="P8" s="24"/>
      <c r="Q8" s="24"/>
      <c r="R8" s="24"/>
      <c r="S8" s="24"/>
      <c r="T8" s="24"/>
      <c r="U8" s="24"/>
      <c r="V8" s="24"/>
    </row>
    <row r="9" spans="3:22" x14ac:dyDescent="0.3">
      <c r="D9" t="e">
        <f>(CONCATENATE(D3," ",D7))</f>
        <v>#REF!</v>
      </c>
      <c r="F9" t="e">
        <f>LEN(D9)</f>
        <v>#REF!</v>
      </c>
    </row>
    <row r="10" spans="3:22" ht="16.2" x14ac:dyDescent="0.3">
      <c r="D10" t="e">
        <f>(CONCATENATE(D3," ",D6))</f>
        <v>#REF!</v>
      </c>
      <c r="E10" t="s">
        <v>311</v>
      </c>
      <c r="F10" t="e">
        <f>LEN(D10)</f>
        <v>#REF!</v>
      </c>
    </row>
    <row r="12" spans="3:22" x14ac:dyDescent="0.3">
      <c r="C12" s="1" t="s">
        <v>315</v>
      </c>
      <c r="D12" t="e">
        <f>CONCATENATE(I3," ", D6)</f>
        <v>#REF!</v>
      </c>
    </row>
    <row r="13" spans="3:22" x14ac:dyDescent="0.3">
      <c r="C13" s="1"/>
    </row>
    <row r="14" spans="3:22" x14ac:dyDescent="0.3">
      <c r="C14" s="1" t="s">
        <v>11</v>
      </c>
      <c r="D14" t="e">
        <f>CONCATENATE(I3," ",D7)</f>
        <v>#REF!</v>
      </c>
    </row>
    <row r="19" spans="3:11" x14ac:dyDescent="0.3">
      <c r="C19" t="s">
        <v>339</v>
      </c>
      <c r="D19" t="e">
        <f>D9</f>
        <v>#REF!</v>
      </c>
      <c r="E19" s="2" t="e">
        <f>E3</f>
        <v>#REF!</v>
      </c>
      <c r="F19" s="10" t="s">
        <v>310</v>
      </c>
      <c r="G19" s="10" t="e">
        <f>G3</f>
        <v>#REF!</v>
      </c>
      <c r="I19" t="e">
        <f>D14</f>
        <v>#REF!</v>
      </c>
      <c r="K19" t="e">
        <f>#REF!</f>
        <v>#REF!</v>
      </c>
    </row>
    <row r="25" spans="3:11" x14ac:dyDescent="0.3">
      <c r="C25" t="s">
        <v>340</v>
      </c>
      <c r="D25" t="e">
        <f>CONCATENATE(D3,"",E25,)</f>
        <v>#REF!</v>
      </c>
      <c r="E25" t="e">
        <f>CONCATENATE(G3," ",D6)</f>
        <v>#REF!</v>
      </c>
    </row>
  </sheetData>
  <pageMargins left="0.7" right="0.7" top="0.75" bottom="0.75" header="0.3" footer="0.3"/>
  <pageSetup orientation="portrait" horizontalDpi="300" verticalDpi="300" r:id="rId1"/>
  <drawing r:id="rId2"/>
  <legacyDrawing r:id="rId3"/>
  <controls>
    <mc:AlternateContent xmlns:mc="http://schemas.openxmlformats.org/markup-compatibility/2006">
      <mc:Choice Requires="x14">
        <control shapeId="3073" r:id="rId4" name="CommandButton2">
          <controlPr defaultSize="0" autoLine="0" r:id="rId5">
            <anchor moveWithCells="1">
              <from>
                <xdr:col>31</xdr:col>
                <xdr:colOff>533400</xdr:colOff>
                <xdr:row>7</xdr:row>
                <xdr:rowOff>22860</xdr:rowOff>
              </from>
              <to>
                <xdr:col>34</xdr:col>
                <xdr:colOff>388620</xdr:colOff>
                <xdr:row>10</xdr:row>
                <xdr:rowOff>144780</xdr:rowOff>
              </to>
            </anchor>
          </controlPr>
        </control>
      </mc:Choice>
      <mc:Fallback>
        <control shapeId="3073" r:id="rId4" name="CommandButton2"/>
      </mc:Fallback>
    </mc:AlternateContent>
    <mc:AlternateContent xmlns:mc="http://schemas.openxmlformats.org/markup-compatibility/2006">
      <mc:Choice Requires="x14">
        <control shapeId="3074" r:id="rId6" name="CommandButton3">
          <controlPr defaultSize="0" autoLine="0" r:id="rId7">
            <anchor moveWithCells="1">
              <from>
                <xdr:col>31</xdr:col>
                <xdr:colOff>480060</xdr:colOff>
                <xdr:row>1</xdr:row>
                <xdr:rowOff>38100</xdr:rowOff>
              </from>
              <to>
                <xdr:col>34</xdr:col>
                <xdr:colOff>335280</xdr:colOff>
                <xdr:row>4</xdr:row>
                <xdr:rowOff>99060</xdr:rowOff>
              </to>
            </anchor>
          </controlPr>
        </control>
      </mc:Choice>
      <mc:Fallback>
        <control shapeId="3074" r:id="rId6" name="CommandButton3"/>
      </mc:Fallback>
    </mc:AlternateContent>
  </control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B36D4-383D-4C9B-BF43-1409896C6FA5}">
  <sheetPr>
    <pageSetUpPr fitToPage="1"/>
  </sheetPr>
  <dimension ref="A1:F53"/>
  <sheetViews>
    <sheetView tabSelected="1" zoomScale="108" workbookViewId="0">
      <selection activeCell="E18" sqref="E18"/>
    </sheetView>
  </sheetViews>
  <sheetFormatPr defaultColWidth="11" defaultRowHeight="13.2" x14ac:dyDescent="0.25"/>
  <cols>
    <col min="1" max="1" width="44.44140625" style="29" bestFit="1" customWidth="1"/>
    <col min="2" max="2" width="11.44140625" style="29" bestFit="1" customWidth="1"/>
    <col min="3" max="3" width="11.6640625" style="29" bestFit="1" customWidth="1"/>
    <col min="4" max="4" width="12.44140625" style="29" bestFit="1" customWidth="1"/>
    <col min="5" max="6" width="16.88671875" style="29" bestFit="1" customWidth="1"/>
    <col min="7" max="16384" width="11" style="29"/>
  </cols>
  <sheetData>
    <row r="1" spans="1:4" x14ac:dyDescent="0.25">
      <c r="A1" s="495" t="s">
        <v>560</v>
      </c>
      <c r="B1" s="495"/>
      <c r="C1" s="495"/>
      <c r="D1" s="495"/>
    </row>
    <row r="2" spans="1:4" x14ac:dyDescent="0.25">
      <c r="A2" s="495" t="s">
        <v>561</v>
      </c>
      <c r="B2" s="495"/>
      <c r="C2" s="495"/>
      <c r="D2" s="495"/>
    </row>
    <row r="3" spans="1:4" x14ac:dyDescent="0.25">
      <c r="A3" s="164"/>
      <c r="B3" s="116"/>
      <c r="C3" s="116"/>
      <c r="D3" s="116"/>
    </row>
    <row r="4" spans="1:4" s="154" customFormat="1" x14ac:dyDescent="0.25">
      <c r="A4" s="496" t="s">
        <v>459</v>
      </c>
      <c r="B4" s="497" t="s">
        <v>460</v>
      </c>
      <c r="C4" s="498" t="s">
        <v>15</v>
      </c>
      <c r="D4" s="499" t="s">
        <v>562</v>
      </c>
    </row>
    <row r="5" spans="1:4" s="154" customFormat="1" x14ac:dyDescent="0.25">
      <c r="A5" s="496"/>
      <c r="B5" s="497"/>
      <c r="C5" s="498"/>
      <c r="D5" s="499"/>
    </row>
    <row r="6" spans="1:4" s="154" customFormat="1" x14ac:dyDescent="0.25">
      <c r="A6" s="496"/>
      <c r="B6" s="497"/>
      <c r="C6" s="498"/>
      <c r="D6" s="499"/>
    </row>
    <row r="7" spans="1:4" x14ac:dyDescent="0.25">
      <c r="A7" s="496"/>
      <c r="B7" s="234" t="s">
        <v>1</v>
      </c>
      <c r="C7" s="234" t="s">
        <v>2</v>
      </c>
      <c r="D7" s="235" t="s">
        <v>3</v>
      </c>
    </row>
    <row r="8" spans="1:4" x14ac:dyDescent="0.25">
      <c r="A8" s="236"/>
      <c r="B8" s="237"/>
      <c r="C8" s="237"/>
      <c r="D8" s="237"/>
    </row>
    <row r="9" spans="1:4" x14ac:dyDescent="0.25">
      <c r="A9" s="236">
        <v>2021</v>
      </c>
      <c r="B9" s="237"/>
      <c r="C9" s="237"/>
      <c r="D9" s="237"/>
    </row>
    <row r="10" spans="1:4" x14ac:dyDescent="0.25">
      <c r="A10" s="238" t="s">
        <v>464</v>
      </c>
      <c r="B10" s="239">
        <v>13974216936</v>
      </c>
      <c r="C10" s="239">
        <v>13974216936</v>
      </c>
      <c r="D10" s="240">
        <v>-9.0136250879771183</v>
      </c>
    </row>
    <row r="11" spans="1:4" x14ac:dyDescent="0.25">
      <c r="A11" s="238" t="s">
        <v>465</v>
      </c>
      <c r="B11" s="239">
        <v>13422922552</v>
      </c>
      <c r="C11" s="239">
        <v>27397139488</v>
      </c>
      <c r="D11" s="240">
        <v>4.6008243081115952</v>
      </c>
    </row>
    <row r="12" spans="1:4" x14ac:dyDescent="0.25">
      <c r="A12" s="238" t="s">
        <v>466</v>
      </c>
      <c r="B12" s="239">
        <v>16312175783</v>
      </c>
      <c r="C12" s="239">
        <v>43709315271</v>
      </c>
      <c r="D12" s="240">
        <v>26.607686867091051</v>
      </c>
    </row>
    <row r="13" spans="1:4" x14ac:dyDescent="0.25">
      <c r="A13" s="238" t="s">
        <v>467</v>
      </c>
      <c r="B13" s="239">
        <v>14663181314</v>
      </c>
      <c r="C13" s="239">
        <v>58372496585</v>
      </c>
      <c r="D13" s="240">
        <v>114.78075499168008</v>
      </c>
    </row>
    <row r="14" spans="1:4" x14ac:dyDescent="0.25">
      <c r="A14" s="238" t="s">
        <v>468</v>
      </c>
      <c r="B14" s="239">
        <v>15064679705</v>
      </c>
      <c r="C14" s="239">
        <v>73437176290</v>
      </c>
      <c r="D14" s="240">
        <v>44.898629163553338</v>
      </c>
    </row>
    <row r="15" spans="1:4" x14ac:dyDescent="0.25">
      <c r="A15" s="238" t="s">
        <v>345</v>
      </c>
      <c r="B15" s="239">
        <v>16485055029</v>
      </c>
      <c r="C15" s="239">
        <v>89922231319</v>
      </c>
      <c r="D15" s="240">
        <v>32.012840641219299</v>
      </c>
    </row>
    <row r="16" spans="1:4" x14ac:dyDescent="0.25">
      <c r="A16" s="238" t="s">
        <v>469</v>
      </c>
      <c r="B16" s="239">
        <v>16478190198</v>
      </c>
      <c r="C16" s="239">
        <v>106400421517</v>
      </c>
      <c r="D16" s="240">
        <v>21.769098242326066</v>
      </c>
    </row>
    <row r="17" spans="1:4" x14ac:dyDescent="0.25">
      <c r="A17" s="238" t="s">
        <v>470</v>
      </c>
      <c r="B17" s="239">
        <v>16391912906</v>
      </c>
      <c r="C17" s="239">
        <v>122792334423</v>
      </c>
      <c r="D17" s="240">
        <v>24.378822834152313</v>
      </c>
    </row>
    <row r="18" spans="1:4" x14ac:dyDescent="0.25">
      <c r="A18" s="238" t="s">
        <v>471</v>
      </c>
      <c r="B18" s="239">
        <v>17191177854</v>
      </c>
      <c r="C18" s="239">
        <v>139983512277</v>
      </c>
      <c r="D18" s="240">
        <v>15.854854643632898</v>
      </c>
    </row>
    <row r="19" spans="1:4" x14ac:dyDescent="0.25">
      <c r="A19" s="238" t="s">
        <v>472</v>
      </c>
      <c r="B19" s="239">
        <v>16655102231</v>
      </c>
      <c r="C19" s="239">
        <v>156638614508</v>
      </c>
      <c r="D19" s="240">
        <v>13.900573601901511</v>
      </c>
    </row>
    <row r="20" spans="1:4" x14ac:dyDescent="0.25">
      <c r="A20" s="238" t="s">
        <v>473</v>
      </c>
      <c r="B20" s="239">
        <v>17262415716</v>
      </c>
      <c r="C20" s="239">
        <v>173901030224</v>
      </c>
      <c r="D20" s="240">
        <v>24.105145069277146</v>
      </c>
    </row>
    <row r="21" spans="1:4" x14ac:dyDescent="0.25">
      <c r="A21" s="238" t="s">
        <v>474</v>
      </c>
      <c r="B21" s="239">
        <v>17677283912</v>
      </c>
      <c r="C21" s="239">
        <v>191578314136</v>
      </c>
      <c r="D21" s="240">
        <v>24.85886167927509</v>
      </c>
    </row>
    <row r="22" spans="1:4" x14ac:dyDescent="0.25">
      <c r="A22" s="236"/>
      <c r="B22" s="237"/>
      <c r="C22" s="237"/>
      <c r="D22" s="237"/>
    </row>
    <row r="23" spans="1:4" x14ac:dyDescent="0.25">
      <c r="A23" s="236">
        <v>2022</v>
      </c>
      <c r="B23" s="237"/>
      <c r="C23" s="237"/>
      <c r="D23" s="237"/>
    </row>
    <row r="24" spans="1:4" x14ac:dyDescent="0.25">
      <c r="A24" s="238" t="s">
        <v>464</v>
      </c>
      <c r="B24" s="239">
        <v>16605768096</v>
      </c>
      <c r="C24" s="239">
        <v>16605768096</v>
      </c>
      <c r="D24" s="240">
        <v>18.831474937394653</v>
      </c>
    </row>
    <row r="25" spans="1:4" x14ac:dyDescent="0.25">
      <c r="A25" s="238" t="s">
        <v>465</v>
      </c>
      <c r="B25" s="239">
        <v>16387140898</v>
      </c>
      <c r="C25" s="239">
        <v>32992908994</v>
      </c>
      <c r="D25" s="240">
        <v>22.083255971393022</v>
      </c>
    </row>
    <row r="26" spans="1:4" x14ac:dyDescent="0.25">
      <c r="A26" s="238" t="s">
        <v>466</v>
      </c>
      <c r="B26" s="239">
        <v>18951408279</v>
      </c>
      <c r="C26" s="239">
        <v>51944317273</v>
      </c>
      <c r="D26" s="240">
        <v>16.17952461467782</v>
      </c>
    </row>
    <row r="27" spans="1:4" x14ac:dyDescent="0.25">
      <c r="A27" s="238" t="s">
        <v>467</v>
      </c>
      <c r="B27" s="239">
        <v>17604647908</v>
      </c>
      <c r="C27" s="239">
        <v>69548965181</v>
      </c>
      <c r="D27" s="240">
        <v>20.060221114442388</v>
      </c>
    </row>
    <row r="28" spans="1:4" x14ac:dyDescent="0.25">
      <c r="A28" s="238" t="s">
        <v>468</v>
      </c>
      <c r="B28" s="239">
        <v>18198732751</v>
      </c>
      <c r="C28" s="239">
        <v>87747697932</v>
      </c>
      <c r="D28" s="240">
        <v>20.803980618053242</v>
      </c>
    </row>
    <row r="29" spans="1:4" x14ac:dyDescent="0.25">
      <c r="A29" s="238" t="s">
        <v>345</v>
      </c>
      <c r="B29" s="239">
        <v>19165881341</v>
      </c>
      <c r="C29" s="239">
        <v>106913579273</v>
      </c>
      <c r="D29" s="240">
        <v>16.262161741553015</v>
      </c>
    </row>
    <row r="30" spans="1:4" x14ac:dyDescent="0.25">
      <c r="A30" s="238" t="s">
        <v>469</v>
      </c>
      <c r="B30" s="239">
        <v>18432754937</v>
      </c>
      <c r="C30" s="239">
        <v>125346334210</v>
      </c>
      <c r="D30" s="240">
        <v>11.861525540815943</v>
      </c>
    </row>
    <row r="31" spans="1:4" x14ac:dyDescent="0.25">
      <c r="A31" s="238" t="s">
        <v>470</v>
      </c>
      <c r="B31" s="239">
        <v>18885552230</v>
      </c>
      <c r="C31" s="239">
        <v>144231886440</v>
      </c>
      <c r="D31" s="240">
        <v>15.212619407508221</v>
      </c>
    </row>
    <row r="32" spans="1:4" x14ac:dyDescent="0.25">
      <c r="A32" s="238" t="s">
        <v>471</v>
      </c>
      <c r="B32" s="239">
        <v>19194179469</v>
      </c>
      <c r="C32" s="239">
        <v>163426065909</v>
      </c>
      <c r="D32" s="240">
        <v>11.651334376335054</v>
      </c>
    </row>
    <row r="33" spans="1:6" x14ac:dyDescent="0.25">
      <c r="A33" s="238" t="s">
        <v>472</v>
      </c>
      <c r="B33" s="239">
        <v>18735330340</v>
      </c>
      <c r="C33" s="239">
        <v>182161396249</v>
      </c>
      <c r="D33" s="240">
        <v>12.490035066419992</v>
      </c>
    </row>
    <row r="34" spans="1:6" x14ac:dyDescent="0.25">
      <c r="A34" s="238" t="s">
        <v>473</v>
      </c>
      <c r="B34" s="239">
        <v>17917808839</v>
      </c>
      <c r="C34" s="239">
        <v>200079205088</v>
      </c>
      <c r="D34" s="240">
        <v>3.7966477796762543</v>
      </c>
    </row>
    <row r="35" spans="1:6" x14ac:dyDescent="0.25">
      <c r="A35" s="238" t="s">
        <v>474</v>
      </c>
      <c r="B35" s="239">
        <v>16119451619</v>
      </c>
      <c r="C35" s="239">
        <v>216198656707</v>
      </c>
      <c r="D35" s="240">
        <v>-8.8126224636946979</v>
      </c>
    </row>
    <row r="36" spans="1:6" x14ac:dyDescent="0.25">
      <c r="A36" s="236"/>
      <c r="B36" s="237"/>
      <c r="C36" s="237"/>
      <c r="D36" s="237"/>
    </row>
    <row r="37" spans="1:6" x14ac:dyDescent="0.25">
      <c r="A37" s="236">
        <v>2023</v>
      </c>
      <c r="B37" s="237"/>
      <c r="C37" s="237"/>
      <c r="D37" s="237"/>
    </row>
    <row r="38" spans="1:6" ht="15.6" x14ac:dyDescent="0.25">
      <c r="A38" s="238" t="s">
        <v>563</v>
      </c>
      <c r="B38" s="239">
        <v>16252080390</v>
      </c>
      <c r="C38" s="239">
        <v>16252080390</v>
      </c>
      <c r="D38" s="240">
        <v>-2.1299087398745309</v>
      </c>
      <c r="F38" s="40"/>
    </row>
    <row r="39" spans="1:6" ht="15.6" x14ac:dyDescent="0.25">
      <c r="A39" s="238" t="s">
        <v>564</v>
      </c>
      <c r="B39" s="239">
        <v>14062008046</v>
      </c>
      <c r="C39" s="239">
        <v>30314088436</v>
      </c>
      <c r="D39" s="240">
        <v>-14.188764632418426</v>
      </c>
    </row>
    <row r="40" spans="1:6" ht="15.6" x14ac:dyDescent="0.25">
      <c r="A40" s="238" t="s">
        <v>565</v>
      </c>
      <c r="B40" s="239">
        <v>18162390971</v>
      </c>
      <c r="C40" s="239">
        <v>48476479407</v>
      </c>
      <c r="D40" s="240">
        <v>-4.1633703225860463</v>
      </c>
    </row>
    <row r="41" spans="1:6" ht="15.6" x14ac:dyDescent="0.25">
      <c r="A41" s="238" t="s">
        <v>566</v>
      </c>
      <c r="B41" s="239">
        <v>14650192067</v>
      </c>
      <c r="C41" s="239">
        <v>63126671474</v>
      </c>
      <c r="D41" s="240">
        <v>-16.782248963112856</v>
      </c>
    </row>
    <row r="42" spans="1:6" ht="15.6" x14ac:dyDescent="0.25">
      <c r="A42" s="238" t="s">
        <v>567</v>
      </c>
      <c r="B42" s="239">
        <v>17392863856</v>
      </c>
      <c r="C42" s="239">
        <v>80519535330</v>
      </c>
      <c r="D42" s="240">
        <v>-4.4281594000314062</v>
      </c>
    </row>
    <row r="43" spans="1:6" ht="15.6" x14ac:dyDescent="0.25">
      <c r="A43" s="238" t="s">
        <v>568</v>
      </c>
      <c r="B43" s="239">
        <v>17348315322</v>
      </c>
      <c r="C43" s="239">
        <v>97867850652</v>
      </c>
      <c r="D43" s="240">
        <v>-9.4833417084338798</v>
      </c>
    </row>
    <row r="44" spans="1:6" ht="15.6" x14ac:dyDescent="0.25">
      <c r="A44" s="238" t="s">
        <v>569</v>
      </c>
      <c r="B44" s="239">
        <v>16528091154</v>
      </c>
      <c r="C44" s="239">
        <v>114395941806</v>
      </c>
      <c r="D44" s="240">
        <v>-10.333039144228929</v>
      </c>
    </row>
    <row r="45" spans="1:6" ht="15.6" x14ac:dyDescent="0.25">
      <c r="A45" s="238" t="s">
        <v>570</v>
      </c>
      <c r="B45" s="239">
        <v>17535342613</v>
      </c>
      <c r="C45" s="239">
        <v>131931284419</v>
      </c>
      <c r="D45" s="240">
        <v>-7.1494314836882067</v>
      </c>
    </row>
    <row r="46" spans="1:6" ht="15.6" x14ac:dyDescent="0.25">
      <c r="A46" s="238" t="s">
        <v>573</v>
      </c>
      <c r="B46" s="239">
        <v>17047010931</v>
      </c>
      <c r="C46" s="239">
        <v>148978295350</v>
      </c>
      <c r="D46" s="240">
        <v>-11.186560704341819</v>
      </c>
    </row>
    <row r="47" spans="1:6" ht="15.6" x14ac:dyDescent="0.25">
      <c r="A47" s="238" t="s">
        <v>574</v>
      </c>
      <c r="B47" s="239">
        <v>16903433642</v>
      </c>
      <c r="C47" s="239">
        <v>165881728992</v>
      </c>
      <c r="D47" s="240">
        <v>-9.7777656692227826</v>
      </c>
    </row>
    <row r="48" spans="1:6" x14ac:dyDescent="0.25">
      <c r="A48" s="241"/>
      <c r="B48" s="242"/>
      <c r="C48" s="242"/>
      <c r="D48" s="242"/>
    </row>
    <row r="49" spans="1:4" x14ac:dyDescent="0.25">
      <c r="A49" s="138"/>
      <c r="B49" s="243"/>
      <c r="C49" s="243"/>
      <c r="D49" s="243"/>
    </row>
    <row r="50" spans="1:4" s="115" customFormat="1" x14ac:dyDescent="0.25">
      <c r="A50" s="244" t="s">
        <v>332</v>
      </c>
      <c r="B50" s="239"/>
    </row>
    <row r="51" spans="1:4" s="115" customFormat="1" x14ac:dyDescent="0.25">
      <c r="A51" s="244" t="s">
        <v>571</v>
      </c>
      <c r="B51" s="239"/>
    </row>
    <row r="52" spans="1:4" s="115" customFormat="1" ht="11.4" x14ac:dyDescent="0.2">
      <c r="A52" s="245" t="s">
        <v>572</v>
      </c>
      <c r="B52" s="246"/>
      <c r="C52" s="246"/>
    </row>
    <row r="53" spans="1:4" s="115" customFormat="1" ht="11.4" x14ac:dyDescent="0.2">
      <c r="A53" s="191" t="s">
        <v>333</v>
      </c>
    </row>
  </sheetData>
  <mergeCells count="6">
    <mergeCell ref="A1:D1"/>
    <mergeCell ref="A2:D2"/>
    <mergeCell ref="A4:A7"/>
    <mergeCell ref="B4:B6"/>
    <mergeCell ref="C4:C6"/>
    <mergeCell ref="D4:D6"/>
  </mergeCells>
  <pageMargins left="0.39370078740157483" right="0.39370078740157483" top="0.55118110236220474" bottom="0.55118110236220474" header="0.11811023622047245" footer="0.11811023622047245"/>
  <pageSetup paperSize="9" scale="94" fitToHeight="0"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9B97CB-570D-4E46-B306-B65CCF74EBD6}">
  <sheetPr>
    <pageSetUpPr fitToPage="1"/>
  </sheetPr>
  <dimension ref="A1:F53"/>
  <sheetViews>
    <sheetView workbookViewId="0">
      <selection activeCell="F6" sqref="F6"/>
    </sheetView>
  </sheetViews>
  <sheetFormatPr defaultColWidth="11" defaultRowHeight="13.2" x14ac:dyDescent="0.25"/>
  <cols>
    <col min="1" max="1" width="44.44140625" style="29" bestFit="1" customWidth="1"/>
    <col min="2" max="2" width="10.33203125" style="29" bestFit="1" customWidth="1"/>
    <col min="3" max="3" width="11.33203125" style="29" bestFit="1" customWidth="1"/>
    <col min="4" max="4" width="12.33203125" style="29" bestFit="1" customWidth="1"/>
    <col min="5" max="6" width="16.88671875" style="29" bestFit="1" customWidth="1"/>
    <col min="7" max="16384" width="11" style="29"/>
  </cols>
  <sheetData>
    <row r="1" spans="1:4" x14ac:dyDescent="0.25">
      <c r="A1" s="495" t="s">
        <v>575</v>
      </c>
      <c r="B1" s="495"/>
      <c r="C1" s="495"/>
      <c r="D1" s="495"/>
    </row>
    <row r="2" spans="1:4" x14ac:dyDescent="0.25">
      <c r="A2" s="495" t="s">
        <v>561</v>
      </c>
      <c r="B2" s="495"/>
      <c r="C2" s="495"/>
      <c r="D2" s="495"/>
    </row>
    <row r="3" spans="1:4" x14ac:dyDescent="0.25">
      <c r="A3" s="164"/>
      <c r="B3" s="116"/>
      <c r="C3" s="116"/>
      <c r="D3" s="116"/>
    </row>
    <row r="4" spans="1:4" s="154" customFormat="1" x14ac:dyDescent="0.25">
      <c r="A4" s="496" t="s">
        <v>459</v>
      </c>
      <c r="B4" s="497" t="s">
        <v>462</v>
      </c>
      <c r="C4" s="498" t="s">
        <v>15</v>
      </c>
      <c r="D4" s="499" t="s">
        <v>562</v>
      </c>
    </row>
    <row r="5" spans="1:4" s="154" customFormat="1" x14ac:dyDescent="0.25">
      <c r="A5" s="496"/>
      <c r="B5" s="497"/>
      <c r="C5" s="498"/>
      <c r="D5" s="499"/>
    </row>
    <row r="6" spans="1:4" s="154" customFormat="1" x14ac:dyDescent="0.25">
      <c r="A6" s="496"/>
      <c r="B6" s="497"/>
      <c r="C6" s="498"/>
      <c r="D6" s="499"/>
    </row>
    <row r="7" spans="1:4" x14ac:dyDescent="0.25">
      <c r="A7" s="496"/>
      <c r="B7" s="234" t="s">
        <v>1</v>
      </c>
      <c r="C7" s="234" t="s">
        <v>2</v>
      </c>
      <c r="D7" s="235" t="s">
        <v>3</v>
      </c>
    </row>
    <row r="8" spans="1:4" x14ac:dyDescent="0.25">
      <c r="A8" s="236"/>
      <c r="B8" s="237"/>
      <c r="C8" s="237"/>
      <c r="D8" s="237"/>
    </row>
    <row r="9" spans="1:4" x14ac:dyDescent="0.25">
      <c r="A9" s="236">
        <v>2021</v>
      </c>
      <c r="B9" s="237"/>
      <c r="C9" s="237"/>
      <c r="D9" s="237"/>
    </row>
    <row r="10" spans="1:4" x14ac:dyDescent="0.25">
      <c r="A10" s="238" t="s">
        <v>464</v>
      </c>
      <c r="B10" s="239">
        <v>8424812748</v>
      </c>
      <c r="C10" s="239">
        <v>8424812748</v>
      </c>
      <c r="D10" s="240">
        <v>-11.843803687234455</v>
      </c>
    </row>
    <row r="11" spans="1:4" x14ac:dyDescent="0.25">
      <c r="A11" s="238" t="s">
        <v>465</v>
      </c>
      <c r="B11" s="239">
        <v>8064447076</v>
      </c>
      <c r="C11" s="239">
        <v>16489259824</v>
      </c>
      <c r="D11" s="240">
        <v>8.9739151945362305</v>
      </c>
    </row>
    <row r="12" spans="1:4" x14ac:dyDescent="0.25">
      <c r="A12" s="238" t="s">
        <v>466</v>
      </c>
      <c r="B12" s="239">
        <v>9533135846</v>
      </c>
      <c r="C12" s="239">
        <v>26022395670</v>
      </c>
      <c r="D12" s="240">
        <v>22.141602591713429</v>
      </c>
    </row>
    <row r="13" spans="1:4" x14ac:dyDescent="0.25">
      <c r="A13" s="238" t="s">
        <v>467</v>
      </c>
      <c r="B13" s="239">
        <v>8878675261</v>
      </c>
      <c r="C13" s="239">
        <v>34901070931</v>
      </c>
      <c r="D13" s="240">
        <v>153.1649559458146</v>
      </c>
    </row>
    <row r="14" spans="1:4" x14ac:dyDescent="0.25">
      <c r="A14" s="238" t="s">
        <v>468</v>
      </c>
      <c r="B14" s="239">
        <v>9121644624</v>
      </c>
      <c r="C14" s="239">
        <v>44022715555</v>
      </c>
      <c r="D14" s="240">
        <v>55.787315182049113</v>
      </c>
    </row>
    <row r="15" spans="1:4" x14ac:dyDescent="0.25">
      <c r="A15" s="238" t="s">
        <v>345</v>
      </c>
      <c r="B15" s="239">
        <v>9906885336</v>
      </c>
      <c r="C15" s="239">
        <v>53929600891</v>
      </c>
      <c r="D15" s="240">
        <v>42.426371431492925</v>
      </c>
    </row>
    <row r="16" spans="1:4" x14ac:dyDescent="0.25">
      <c r="A16" s="238" t="s">
        <v>469</v>
      </c>
      <c r="B16" s="239">
        <v>9991037207</v>
      </c>
      <c r="C16" s="239">
        <v>63920638098</v>
      </c>
      <c r="D16" s="240">
        <v>27.540820075723182</v>
      </c>
    </row>
    <row r="17" spans="1:4" x14ac:dyDescent="0.25">
      <c r="A17" s="238" t="s">
        <v>470</v>
      </c>
      <c r="B17" s="239">
        <v>9850623073</v>
      </c>
      <c r="C17" s="239">
        <v>73771261171</v>
      </c>
      <c r="D17" s="240">
        <v>28.273299338995429</v>
      </c>
    </row>
    <row r="18" spans="1:4" x14ac:dyDescent="0.25">
      <c r="A18" s="238" t="s">
        <v>471</v>
      </c>
      <c r="B18" s="239">
        <v>10499418521</v>
      </c>
      <c r="C18" s="239">
        <v>84270679692</v>
      </c>
      <c r="D18" s="240">
        <v>22.76443828121608</v>
      </c>
    </row>
    <row r="19" spans="1:4" x14ac:dyDescent="0.25">
      <c r="A19" s="238" t="s">
        <v>472</v>
      </c>
      <c r="B19" s="239">
        <v>10234669214</v>
      </c>
      <c r="C19" s="239">
        <v>94505348906</v>
      </c>
      <c r="D19" s="240">
        <v>22.784893595946954</v>
      </c>
    </row>
    <row r="20" spans="1:4" x14ac:dyDescent="0.25">
      <c r="A20" s="238" t="s">
        <v>473</v>
      </c>
      <c r="B20" s="239">
        <v>10984177814</v>
      </c>
      <c r="C20" s="239">
        <v>105489526720</v>
      </c>
      <c r="D20" s="240">
        <v>36.844355078919278</v>
      </c>
    </row>
    <row r="21" spans="1:4" x14ac:dyDescent="0.25">
      <c r="A21" s="238" t="s">
        <v>474</v>
      </c>
      <c r="B21" s="239">
        <v>11395679140</v>
      </c>
      <c r="C21" s="239">
        <v>116885205860</v>
      </c>
      <c r="D21" s="240">
        <v>37.235260963466388</v>
      </c>
    </row>
    <row r="22" spans="1:4" x14ac:dyDescent="0.25">
      <c r="A22" s="236"/>
      <c r="B22" s="237"/>
      <c r="C22" s="237"/>
      <c r="D22" s="237"/>
    </row>
    <row r="23" spans="1:4" x14ac:dyDescent="0.25">
      <c r="A23" s="236">
        <v>2022</v>
      </c>
      <c r="B23" s="237"/>
      <c r="C23" s="237"/>
      <c r="D23" s="237"/>
    </row>
    <row r="24" spans="1:4" x14ac:dyDescent="0.25">
      <c r="A24" s="238" t="s">
        <v>464</v>
      </c>
      <c r="B24" s="239">
        <v>10559012524</v>
      </c>
      <c r="C24" s="239">
        <v>10559012524</v>
      </c>
      <c r="D24" s="240">
        <v>25.332311112868911</v>
      </c>
    </row>
    <row r="25" spans="1:4" x14ac:dyDescent="0.25">
      <c r="A25" s="238" t="s">
        <v>465</v>
      </c>
      <c r="B25" s="239">
        <v>10185728978</v>
      </c>
      <c r="C25" s="239">
        <v>20744741502</v>
      </c>
      <c r="D25" s="240">
        <v>26.304120815833599</v>
      </c>
    </row>
    <row r="26" spans="1:4" x14ac:dyDescent="0.25">
      <c r="A26" s="238" t="s">
        <v>466</v>
      </c>
      <c r="B26" s="239">
        <v>11768488512</v>
      </c>
      <c r="C26" s="239">
        <v>32513230014</v>
      </c>
      <c r="D26" s="240">
        <v>23.448240978732393</v>
      </c>
    </row>
    <row r="27" spans="1:4" x14ac:dyDescent="0.25">
      <c r="A27" s="238" t="s">
        <v>467</v>
      </c>
      <c r="B27" s="239">
        <v>11462843204</v>
      </c>
      <c r="C27" s="239">
        <v>43976073218</v>
      </c>
      <c r="D27" s="240">
        <v>29.105332350098223</v>
      </c>
    </row>
    <row r="28" spans="1:4" x14ac:dyDescent="0.25">
      <c r="A28" s="238" t="s">
        <v>468</v>
      </c>
      <c r="B28" s="239">
        <v>11879476170</v>
      </c>
      <c r="C28" s="239">
        <v>55855549388</v>
      </c>
      <c r="D28" s="240">
        <v>30.233928854713945</v>
      </c>
    </row>
    <row r="29" spans="1:4" x14ac:dyDescent="0.25">
      <c r="A29" s="238" t="s">
        <v>345</v>
      </c>
      <c r="B29" s="239">
        <v>12521684502</v>
      </c>
      <c r="C29" s="239">
        <v>68377233890</v>
      </c>
      <c r="D29" s="240">
        <v>26.393756234345901</v>
      </c>
    </row>
    <row r="30" spans="1:4" x14ac:dyDescent="0.25">
      <c r="A30" s="238" t="s">
        <v>469</v>
      </c>
      <c r="B30" s="239">
        <v>12214997745</v>
      </c>
      <c r="C30" s="239">
        <v>80592231635</v>
      </c>
      <c r="D30" s="240">
        <v>22.259556159412863</v>
      </c>
    </row>
    <row r="31" spans="1:4" x14ac:dyDescent="0.25">
      <c r="A31" s="238" t="s">
        <v>470</v>
      </c>
      <c r="B31" s="239">
        <v>12455327530</v>
      </c>
      <c r="C31" s="239">
        <v>93047559165</v>
      </c>
      <c r="D31" s="240">
        <v>26.442027450419324</v>
      </c>
    </row>
    <row r="32" spans="1:4" x14ac:dyDescent="0.25">
      <c r="A32" s="238" t="s">
        <v>471</v>
      </c>
      <c r="B32" s="239">
        <v>12011514095</v>
      </c>
      <c r="C32" s="239">
        <v>105059073260</v>
      </c>
      <c r="D32" s="240">
        <v>14.401707780060779</v>
      </c>
    </row>
    <row r="33" spans="1:6" x14ac:dyDescent="0.25">
      <c r="A33" s="238" t="s">
        <v>472</v>
      </c>
      <c r="B33" s="239">
        <v>11024213329</v>
      </c>
      <c r="C33" s="239">
        <v>116083286589</v>
      </c>
      <c r="D33" s="240">
        <v>7.7144077496904551</v>
      </c>
    </row>
    <row r="34" spans="1:6" x14ac:dyDescent="0.25">
      <c r="A34" s="238" t="s">
        <v>473</v>
      </c>
      <c r="B34" s="239">
        <v>10817610608</v>
      </c>
      <c r="C34" s="239">
        <v>126900897197</v>
      </c>
      <c r="D34" s="240">
        <v>-1.5164285285667933</v>
      </c>
    </row>
    <row r="35" spans="1:6" x14ac:dyDescent="0.25">
      <c r="A35" s="238" t="s">
        <v>474</v>
      </c>
      <c r="B35" s="239">
        <v>10320213270</v>
      </c>
      <c r="C35" s="239">
        <v>137221110467</v>
      </c>
      <c r="D35" s="240">
        <v>-9.4374881636058454</v>
      </c>
    </row>
    <row r="36" spans="1:6" x14ac:dyDescent="0.25">
      <c r="A36" s="236"/>
      <c r="B36" s="237"/>
      <c r="C36" s="237"/>
      <c r="D36" s="237"/>
    </row>
    <row r="37" spans="1:6" x14ac:dyDescent="0.25">
      <c r="A37" s="236">
        <v>2023</v>
      </c>
      <c r="B37" s="237"/>
      <c r="C37" s="237"/>
      <c r="D37" s="237"/>
    </row>
    <row r="38" spans="1:6" ht="15.6" x14ac:dyDescent="0.25">
      <c r="A38" s="238" t="s">
        <v>563</v>
      </c>
      <c r="B38" s="239">
        <v>10997865701</v>
      </c>
      <c r="C38" s="239">
        <v>10997865701</v>
      </c>
      <c r="D38" s="240">
        <v>4.1561952502898736</v>
      </c>
      <c r="F38" s="40"/>
    </row>
    <row r="39" spans="1:6" ht="15.6" x14ac:dyDescent="0.25">
      <c r="A39" s="238" t="s">
        <v>564</v>
      </c>
      <c r="B39" s="239">
        <v>8983598864</v>
      </c>
      <c r="C39" s="239">
        <v>19981464565</v>
      </c>
      <c r="D39" s="240">
        <v>-11.802101907447781</v>
      </c>
    </row>
    <row r="40" spans="1:6" ht="15.6" x14ac:dyDescent="0.25">
      <c r="A40" s="238" t="s">
        <v>565</v>
      </c>
      <c r="B40" s="239">
        <v>11631579369</v>
      </c>
      <c r="C40" s="239">
        <v>31613043934</v>
      </c>
      <c r="D40" s="240">
        <v>-1.1633536699330427</v>
      </c>
    </row>
    <row r="41" spans="1:6" ht="15.6" x14ac:dyDescent="0.25">
      <c r="A41" s="238" t="s">
        <v>566</v>
      </c>
      <c r="B41" s="239">
        <v>9746347005</v>
      </c>
      <c r="C41" s="239">
        <v>41359390939</v>
      </c>
      <c r="D41" s="240">
        <v>-14.974436694737502</v>
      </c>
    </row>
    <row r="42" spans="1:6" ht="15.6" x14ac:dyDescent="0.25">
      <c r="A42" s="238" t="s">
        <v>567</v>
      </c>
      <c r="B42" s="239">
        <v>10918964297</v>
      </c>
      <c r="C42" s="239">
        <v>52278355236</v>
      </c>
      <c r="D42" s="240">
        <v>-8.0854732923800299</v>
      </c>
    </row>
    <row r="43" spans="1:6" ht="15.6" x14ac:dyDescent="0.25">
      <c r="A43" s="238" t="s">
        <v>568</v>
      </c>
      <c r="B43" s="239">
        <v>10645308902</v>
      </c>
      <c r="C43" s="239">
        <v>62923664138</v>
      </c>
      <c r="D43" s="240">
        <v>-14.985009402690984</v>
      </c>
    </row>
    <row r="44" spans="1:6" ht="15.6" x14ac:dyDescent="0.25">
      <c r="A44" s="238" t="s">
        <v>569</v>
      </c>
      <c r="B44" s="239">
        <v>10363540352</v>
      </c>
      <c r="C44" s="239">
        <v>73287204490</v>
      </c>
      <c r="D44" s="240">
        <v>-15.157247112533135</v>
      </c>
    </row>
    <row r="45" spans="1:6" ht="15.6" x14ac:dyDescent="0.25">
      <c r="A45" s="238" t="s">
        <v>570</v>
      </c>
      <c r="B45" s="239">
        <v>10833230598</v>
      </c>
      <c r="C45" s="239">
        <v>84120435088</v>
      </c>
      <c r="D45" s="240">
        <v>-13.023318159181319</v>
      </c>
    </row>
    <row r="46" spans="1:6" ht="15.6" x14ac:dyDescent="0.25">
      <c r="A46" s="238" t="s">
        <v>573</v>
      </c>
      <c r="B46" s="239">
        <v>10314600243</v>
      </c>
      <c r="C46" s="239">
        <v>94435035331</v>
      </c>
      <c r="D46" s="240">
        <v>-14.127393420837508</v>
      </c>
    </row>
    <row r="47" spans="1:6" ht="15.6" x14ac:dyDescent="0.25">
      <c r="A47" s="238" t="s">
        <v>574</v>
      </c>
      <c r="B47" s="239">
        <v>10539066868</v>
      </c>
      <c r="C47" s="239">
        <v>104974102199</v>
      </c>
      <c r="D47" s="240">
        <v>-4.4007354223070667</v>
      </c>
    </row>
    <row r="48" spans="1:6" x14ac:dyDescent="0.25">
      <c r="A48" s="241"/>
      <c r="B48" s="242"/>
      <c r="C48" s="242"/>
      <c r="D48" s="242"/>
    </row>
    <row r="49" spans="1:4" x14ac:dyDescent="0.25">
      <c r="A49" s="138"/>
      <c r="B49" s="243"/>
      <c r="C49" s="243"/>
      <c r="D49" s="243"/>
    </row>
    <row r="50" spans="1:4" s="115" customFormat="1" x14ac:dyDescent="0.25">
      <c r="A50" s="244" t="s">
        <v>332</v>
      </c>
      <c r="B50" s="239"/>
    </row>
    <row r="51" spans="1:4" s="115" customFormat="1" ht="11.4" x14ac:dyDescent="0.2">
      <c r="A51" s="244" t="s">
        <v>571</v>
      </c>
    </row>
    <row r="52" spans="1:4" s="115" customFormat="1" ht="11.4" x14ac:dyDescent="0.2">
      <c r="A52" s="245" t="s">
        <v>572</v>
      </c>
      <c r="B52" s="246"/>
      <c r="C52" s="246"/>
    </row>
    <row r="53" spans="1:4" s="115" customFormat="1" ht="11.4" x14ac:dyDescent="0.2">
      <c r="A53" s="191" t="s">
        <v>333</v>
      </c>
    </row>
  </sheetData>
  <mergeCells count="6">
    <mergeCell ref="A1:D1"/>
    <mergeCell ref="A2:D2"/>
    <mergeCell ref="A4:A7"/>
    <mergeCell ref="B4:B6"/>
    <mergeCell ref="C4:C6"/>
    <mergeCell ref="D4:D6"/>
  </mergeCells>
  <pageMargins left="0.39370078740157483" right="0.39370078740157483" top="0.55118110236220474" bottom="0.55118110236220474" header="0.11811023622047244" footer="0.11811023622047244"/>
  <pageSetup paperSize="9" scale="93"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C42F70-A29C-4896-882D-409124231A71}">
  <sheetPr>
    <pageSetUpPr fitToPage="1"/>
  </sheetPr>
  <dimension ref="A1:F53"/>
  <sheetViews>
    <sheetView workbookViewId="0">
      <selection activeCell="F8" sqref="F8"/>
    </sheetView>
  </sheetViews>
  <sheetFormatPr defaultColWidth="11" defaultRowHeight="13.2" x14ac:dyDescent="0.25"/>
  <cols>
    <col min="1" max="1" width="44.44140625" style="29" bestFit="1" customWidth="1"/>
    <col min="2" max="2" width="11.5546875" style="29" customWidth="1"/>
    <col min="3" max="3" width="13.44140625" style="29" customWidth="1"/>
    <col min="4" max="4" width="12.33203125" style="29" customWidth="1"/>
    <col min="5" max="6" width="16.88671875" style="29" bestFit="1" customWidth="1"/>
    <col min="7" max="16384" width="11" style="29"/>
  </cols>
  <sheetData>
    <row r="1" spans="1:4" x14ac:dyDescent="0.25">
      <c r="A1" s="495" t="s">
        <v>576</v>
      </c>
      <c r="B1" s="495"/>
      <c r="C1" s="495"/>
      <c r="D1" s="495"/>
    </row>
    <row r="2" spans="1:4" x14ac:dyDescent="0.25">
      <c r="A2" s="495" t="s">
        <v>561</v>
      </c>
      <c r="B2" s="495"/>
      <c r="C2" s="495"/>
      <c r="D2" s="495"/>
    </row>
    <row r="3" spans="1:4" x14ac:dyDescent="0.25">
      <c r="A3" s="164"/>
      <c r="B3" s="116"/>
      <c r="C3" s="116"/>
      <c r="D3" s="116"/>
    </row>
    <row r="4" spans="1:4" s="154" customFormat="1" x14ac:dyDescent="0.25">
      <c r="A4" s="496" t="s">
        <v>459</v>
      </c>
      <c r="B4" s="497" t="s">
        <v>463</v>
      </c>
      <c r="C4" s="498" t="s">
        <v>15</v>
      </c>
      <c r="D4" s="499" t="s">
        <v>562</v>
      </c>
    </row>
    <row r="5" spans="1:4" s="154" customFormat="1" x14ac:dyDescent="0.25">
      <c r="A5" s="496"/>
      <c r="B5" s="497"/>
      <c r="C5" s="498"/>
      <c r="D5" s="499"/>
    </row>
    <row r="6" spans="1:4" s="154" customFormat="1" x14ac:dyDescent="0.25">
      <c r="A6" s="496"/>
      <c r="B6" s="497"/>
      <c r="C6" s="498"/>
      <c r="D6" s="499"/>
    </row>
    <row r="7" spans="1:4" x14ac:dyDescent="0.25">
      <c r="A7" s="496"/>
      <c r="B7" s="234" t="s">
        <v>1</v>
      </c>
      <c r="C7" s="234" t="s">
        <v>2</v>
      </c>
      <c r="D7" s="235" t="s">
        <v>3</v>
      </c>
    </row>
    <row r="8" spans="1:4" x14ac:dyDescent="0.25">
      <c r="A8" s="236"/>
      <c r="B8" s="237"/>
      <c r="C8" s="237"/>
      <c r="D8" s="237"/>
    </row>
    <row r="9" spans="1:4" x14ac:dyDescent="0.25">
      <c r="A9" s="236">
        <v>2021</v>
      </c>
      <c r="B9" s="237"/>
      <c r="C9" s="237"/>
      <c r="D9" s="237"/>
    </row>
    <row r="10" spans="1:4" x14ac:dyDescent="0.25">
      <c r="A10" s="238" t="s">
        <v>464</v>
      </c>
      <c r="B10" s="239">
        <v>5549404188</v>
      </c>
      <c r="C10" s="239">
        <v>5549404188</v>
      </c>
      <c r="D10" s="240">
        <v>-4.3518482354241161</v>
      </c>
    </row>
    <row r="11" spans="1:4" x14ac:dyDescent="0.25">
      <c r="A11" s="238" t="s">
        <v>465</v>
      </c>
      <c r="B11" s="239">
        <v>5358475476</v>
      </c>
      <c r="C11" s="239">
        <v>10907879664</v>
      </c>
      <c r="D11" s="240">
        <v>-1.356713807416321</v>
      </c>
    </row>
    <row r="12" spans="1:4" x14ac:dyDescent="0.25">
      <c r="A12" s="238" t="s">
        <v>466</v>
      </c>
      <c r="B12" s="239">
        <v>6779039937</v>
      </c>
      <c r="C12" s="239">
        <v>17686919601</v>
      </c>
      <c r="D12" s="240">
        <v>33.470733276867648</v>
      </c>
    </row>
    <row r="13" spans="1:4" x14ac:dyDescent="0.25">
      <c r="A13" s="238" t="s">
        <v>467</v>
      </c>
      <c r="B13" s="239">
        <v>5784506053</v>
      </c>
      <c r="C13" s="239">
        <v>23471425654</v>
      </c>
      <c r="D13" s="240">
        <v>74.233423498229925</v>
      </c>
    </row>
    <row r="14" spans="1:4" x14ac:dyDescent="0.25">
      <c r="A14" s="238" t="s">
        <v>468</v>
      </c>
      <c r="B14" s="239">
        <v>5943035081</v>
      </c>
      <c r="C14" s="239">
        <v>29414460735</v>
      </c>
      <c r="D14" s="240">
        <v>30.860278783902583</v>
      </c>
    </row>
    <row r="15" spans="1:4" x14ac:dyDescent="0.25">
      <c r="A15" s="238" t="s">
        <v>345</v>
      </c>
      <c r="B15" s="239">
        <v>6578169693</v>
      </c>
      <c r="C15" s="239">
        <v>35992630428</v>
      </c>
      <c r="D15" s="240">
        <v>18.918352050765709</v>
      </c>
    </row>
    <row r="16" spans="1:4" x14ac:dyDescent="0.25">
      <c r="A16" s="238" t="s">
        <v>469</v>
      </c>
      <c r="B16" s="239">
        <v>6487152991</v>
      </c>
      <c r="C16" s="239">
        <v>42479783419</v>
      </c>
      <c r="D16" s="240">
        <v>13.835156076030586</v>
      </c>
    </row>
    <row r="17" spans="1:4" x14ac:dyDescent="0.25">
      <c r="A17" s="238" t="s">
        <v>470</v>
      </c>
      <c r="B17" s="239">
        <v>6541289833</v>
      </c>
      <c r="C17" s="239">
        <v>49021073252</v>
      </c>
      <c r="D17" s="240">
        <v>18.940764555354008</v>
      </c>
    </row>
    <row r="18" spans="1:4" x14ac:dyDescent="0.25">
      <c r="A18" s="238" t="s">
        <v>471</v>
      </c>
      <c r="B18" s="239">
        <v>6691759333</v>
      </c>
      <c r="C18" s="239">
        <v>55712832585</v>
      </c>
      <c r="D18" s="240">
        <v>6.4540223072569791</v>
      </c>
    </row>
    <row r="19" spans="1:4" x14ac:dyDescent="0.25">
      <c r="A19" s="238" t="s">
        <v>472</v>
      </c>
      <c r="B19" s="239">
        <v>6420433017</v>
      </c>
      <c r="C19" s="239">
        <v>62133265602</v>
      </c>
      <c r="D19" s="240">
        <v>2.1216265619734553</v>
      </c>
    </row>
    <row r="20" spans="1:4" x14ac:dyDescent="0.25">
      <c r="A20" s="238" t="s">
        <v>473</v>
      </c>
      <c r="B20" s="239">
        <v>6278237902</v>
      </c>
      <c r="C20" s="239">
        <v>68411503504</v>
      </c>
      <c r="D20" s="240">
        <v>6.7229982479322992</v>
      </c>
    </row>
    <row r="21" spans="1:4" x14ac:dyDescent="0.25">
      <c r="A21" s="238" t="s">
        <v>474</v>
      </c>
      <c r="B21" s="239">
        <v>6281604772</v>
      </c>
      <c r="C21" s="239">
        <v>74693108276</v>
      </c>
      <c r="D21" s="240">
        <v>7.3034197215502195</v>
      </c>
    </row>
    <row r="22" spans="1:4" x14ac:dyDescent="0.25">
      <c r="A22" s="236"/>
      <c r="B22" s="237"/>
      <c r="C22" s="237"/>
      <c r="D22" s="237"/>
    </row>
    <row r="23" spans="1:4" x14ac:dyDescent="0.25">
      <c r="A23" s="236">
        <v>2022</v>
      </c>
      <c r="B23" s="237"/>
      <c r="C23" s="237"/>
      <c r="D23" s="237"/>
    </row>
    <row r="24" spans="1:4" x14ac:dyDescent="0.25">
      <c r="A24" s="238" t="s">
        <v>464</v>
      </c>
      <c r="B24" s="239">
        <v>6046755572</v>
      </c>
      <c r="C24" s="239">
        <v>6046755572</v>
      </c>
      <c r="D24" s="240">
        <v>8.962248327045085</v>
      </c>
    </row>
    <row r="25" spans="1:4" x14ac:dyDescent="0.25">
      <c r="A25" s="238" t="s">
        <v>465</v>
      </c>
      <c r="B25" s="239">
        <v>6201411920</v>
      </c>
      <c r="C25" s="239">
        <v>12248167492</v>
      </c>
      <c r="D25" s="240">
        <v>15.730900473006093</v>
      </c>
    </row>
    <row r="26" spans="1:4" x14ac:dyDescent="0.25">
      <c r="A26" s="238" t="s">
        <v>466</v>
      </c>
      <c r="B26" s="239">
        <v>7182919767</v>
      </c>
      <c r="C26" s="239">
        <v>19431087259</v>
      </c>
      <c r="D26" s="240">
        <v>5.95777327989504</v>
      </c>
    </row>
    <row r="27" spans="1:4" x14ac:dyDescent="0.25">
      <c r="A27" s="238" t="s">
        <v>467</v>
      </c>
      <c r="B27" s="239">
        <v>6141804704</v>
      </c>
      <c r="C27" s="239">
        <v>25572891963</v>
      </c>
      <c r="D27" s="240">
        <v>6.1768221474104212</v>
      </c>
    </row>
    <row r="28" spans="1:4" x14ac:dyDescent="0.25">
      <c r="A28" s="238" t="s">
        <v>468</v>
      </c>
      <c r="B28" s="239">
        <v>6319256581</v>
      </c>
      <c r="C28" s="239">
        <v>31892148544</v>
      </c>
      <c r="D28" s="240">
        <v>6.3304606968043631</v>
      </c>
    </row>
    <row r="29" spans="1:4" x14ac:dyDescent="0.25">
      <c r="A29" s="238" t="s">
        <v>345</v>
      </c>
      <c r="B29" s="239">
        <v>6644196839</v>
      </c>
      <c r="C29" s="239">
        <v>38536345383</v>
      </c>
      <c r="D29" s="240">
        <v>1.0037312669246123</v>
      </c>
    </row>
    <row r="30" spans="1:4" x14ac:dyDescent="0.25">
      <c r="A30" s="238" t="s">
        <v>469</v>
      </c>
      <c r="B30" s="239">
        <v>6217757192</v>
      </c>
      <c r="C30" s="239">
        <v>44754102575</v>
      </c>
      <c r="D30" s="240">
        <v>-4.1527585271034617</v>
      </c>
    </row>
    <row r="31" spans="1:4" x14ac:dyDescent="0.25">
      <c r="A31" s="238" t="s">
        <v>470</v>
      </c>
      <c r="B31" s="239">
        <v>6430224700</v>
      </c>
      <c r="C31" s="239">
        <v>51184327275</v>
      </c>
      <c r="D31" s="240">
        <v>-1.697908758601252</v>
      </c>
    </row>
    <row r="32" spans="1:4" x14ac:dyDescent="0.25">
      <c r="A32" s="238" t="s">
        <v>471</v>
      </c>
      <c r="B32" s="239">
        <v>7182665374</v>
      </c>
      <c r="C32" s="239">
        <v>58366992649</v>
      </c>
      <c r="D32" s="240">
        <v>7.3359787250436126</v>
      </c>
    </row>
    <row r="33" spans="1:6" x14ac:dyDescent="0.25">
      <c r="A33" s="238" t="s">
        <v>472</v>
      </c>
      <c r="B33" s="239">
        <v>7711117011</v>
      </c>
      <c r="C33" s="239">
        <v>66078109660</v>
      </c>
      <c r="D33" s="240">
        <v>20.102756162746836</v>
      </c>
    </row>
    <row r="34" spans="1:6" x14ac:dyDescent="0.25">
      <c r="A34" s="238" t="s">
        <v>473</v>
      </c>
      <c r="B34" s="239">
        <v>7100198231</v>
      </c>
      <c r="C34" s="239">
        <v>73178307891</v>
      </c>
      <c r="D34" s="240">
        <v>13.092213799960595</v>
      </c>
    </row>
    <row r="35" spans="1:6" x14ac:dyDescent="0.25">
      <c r="A35" s="238" t="s">
        <v>474</v>
      </c>
      <c r="B35" s="239">
        <v>5799238349</v>
      </c>
      <c r="C35" s="239">
        <v>78977546240</v>
      </c>
      <c r="D35" s="240">
        <v>-7.6790317205267193</v>
      </c>
    </row>
    <row r="36" spans="1:6" x14ac:dyDescent="0.25">
      <c r="A36" s="236"/>
      <c r="B36" s="237"/>
      <c r="C36" s="237"/>
      <c r="D36" s="237"/>
    </row>
    <row r="37" spans="1:6" x14ac:dyDescent="0.25">
      <c r="A37" s="236">
        <v>2023</v>
      </c>
      <c r="B37" s="237"/>
      <c r="C37" s="237"/>
      <c r="D37" s="237"/>
    </row>
    <row r="38" spans="1:6" ht="15.6" x14ac:dyDescent="0.25">
      <c r="A38" s="238" t="s">
        <v>563</v>
      </c>
      <c r="B38" s="239">
        <v>5254214689</v>
      </c>
      <c r="C38" s="239">
        <v>5254214689</v>
      </c>
      <c r="D38" s="240">
        <v>-13.106878119398868</v>
      </c>
      <c r="F38" s="40"/>
    </row>
    <row r="39" spans="1:6" ht="15.6" x14ac:dyDescent="0.25">
      <c r="A39" s="238" t="s">
        <v>564</v>
      </c>
      <c r="B39" s="239">
        <v>5078409182</v>
      </c>
      <c r="C39" s="239">
        <v>10332623871</v>
      </c>
      <c r="D39" s="240">
        <v>-18.108823482249825</v>
      </c>
    </row>
    <row r="40" spans="1:6" ht="15.6" x14ac:dyDescent="0.25">
      <c r="A40" s="238" t="s">
        <v>565</v>
      </c>
      <c r="B40" s="239">
        <v>6530811602</v>
      </c>
      <c r="C40" s="239">
        <v>16863435473</v>
      </c>
      <c r="D40" s="240">
        <v>-9.0785945848363312</v>
      </c>
    </row>
    <row r="41" spans="1:6" ht="15.6" x14ac:dyDescent="0.25">
      <c r="A41" s="238" t="s">
        <v>566</v>
      </c>
      <c r="B41" s="239">
        <v>4903845062</v>
      </c>
      <c r="C41" s="239">
        <v>21767280535</v>
      </c>
      <c r="D41" s="240">
        <v>-20.156284702340809</v>
      </c>
    </row>
    <row r="42" spans="1:6" ht="15.6" x14ac:dyDescent="0.25">
      <c r="A42" s="238" t="s">
        <v>567</v>
      </c>
      <c r="B42" s="239">
        <v>6473899559</v>
      </c>
      <c r="C42" s="239">
        <v>28241180094</v>
      </c>
      <c r="D42" s="240">
        <v>2.4471704229412472</v>
      </c>
    </row>
    <row r="43" spans="1:6" ht="15.6" x14ac:dyDescent="0.25">
      <c r="A43" s="238" t="s">
        <v>568</v>
      </c>
      <c r="B43" s="239">
        <v>6703006420</v>
      </c>
      <c r="C43" s="239">
        <v>34944186514</v>
      </c>
      <c r="D43" s="240">
        <v>0.88512701271583616</v>
      </c>
    </row>
    <row r="44" spans="1:6" ht="15.6" x14ac:dyDescent="0.25">
      <c r="A44" s="238" t="s">
        <v>569</v>
      </c>
      <c r="B44" s="239">
        <v>6164550802</v>
      </c>
      <c r="C44" s="239">
        <v>41108737316</v>
      </c>
      <c r="D44" s="240">
        <v>-0.85571675375901712</v>
      </c>
    </row>
    <row r="45" spans="1:6" ht="15.6" x14ac:dyDescent="0.25">
      <c r="A45" s="238" t="s">
        <v>570</v>
      </c>
      <c r="B45" s="239">
        <v>6702112015</v>
      </c>
      <c r="C45" s="239">
        <v>47810849331</v>
      </c>
      <c r="D45" s="240">
        <v>4.2282708254347545</v>
      </c>
    </row>
    <row r="46" spans="1:6" ht="15.6" x14ac:dyDescent="0.25">
      <c r="A46" s="238" t="s">
        <v>573</v>
      </c>
      <c r="B46" s="239">
        <v>6732410688</v>
      </c>
      <c r="C46" s="239">
        <v>54543260019</v>
      </c>
      <c r="D46" s="240">
        <v>-6.2686295762829687</v>
      </c>
    </row>
    <row r="47" spans="1:6" ht="15.6" x14ac:dyDescent="0.25">
      <c r="A47" s="238" t="s">
        <v>574</v>
      </c>
      <c r="B47" s="239">
        <v>6364366774</v>
      </c>
      <c r="C47" s="239">
        <v>60907626793</v>
      </c>
      <c r="D47" s="240">
        <v>-17.465047347600159</v>
      </c>
    </row>
    <row r="48" spans="1:6" x14ac:dyDescent="0.25">
      <c r="A48" s="241"/>
      <c r="B48" s="242"/>
      <c r="C48" s="242"/>
      <c r="D48" s="242"/>
    </row>
    <row r="49" spans="1:4" x14ac:dyDescent="0.25">
      <c r="A49" s="138"/>
      <c r="B49" s="243"/>
      <c r="C49" s="243"/>
      <c r="D49" s="243"/>
    </row>
    <row r="50" spans="1:4" s="115" customFormat="1" ht="11.4" x14ac:dyDescent="0.2">
      <c r="A50" s="244" t="s">
        <v>332</v>
      </c>
    </row>
    <row r="51" spans="1:4" s="115" customFormat="1" ht="11.4" x14ac:dyDescent="0.2">
      <c r="A51" s="244" t="s">
        <v>571</v>
      </c>
    </row>
    <row r="52" spans="1:4" s="115" customFormat="1" ht="11.4" x14ac:dyDescent="0.2">
      <c r="A52" s="245" t="s">
        <v>572</v>
      </c>
      <c r="B52" s="246"/>
      <c r="C52" s="246"/>
    </row>
    <row r="53" spans="1:4" s="115" customFormat="1" ht="11.4" x14ac:dyDescent="0.2">
      <c r="A53" s="191" t="s">
        <v>333</v>
      </c>
    </row>
  </sheetData>
  <mergeCells count="6">
    <mergeCell ref="A1:D1"/>
    <mergeCell ref="A2:D2"/>
    <mergeCell ref="A4:A7"/>
    <mergeCell ref="B4:B6"/>
    <mergeCell ref="C4:C6"/>
    <mergeCell ref="D4:D6"/>
  </mergeCells>
  <pageMargins left="0.39370078740157483" right="0.39370078740157483" top="0.55118110236220474" bottom="0.55118110236220474" header="0.11811023622047244" footer="0.11811023622047244"/>
  <pageSetup paperSize="9" scale="9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7</vt:i4>
      </vt:variant>
    </vt:vector>
  </HeadingPairs>
  <TitlesOfParts>
    <vt:vector size="32" baseType="lpstr">
      <vt:lpstr>ECON_CUR</vt:lpstr>
      <vt:lpstr>ECON_PREV</vt:lpstr>
      <vt:lpstr>X</vt:lpstr>
      <vt:lpstr>M</vt:lpstr>
      <vt:lpstr>Table16_r</vt:lpstr>
      <vt:lpstr>TITLE</vt:lpstr>
      <vt:lpstr>Table1</vt:lpstr>
      <vt:lpstr>Table2</vt:lpstr>
      <vt:lpstr>Table3</vt:lpstr>
      <vt:lpstr>Table4</vt:lpstr>
      <vt:lpstr>Table5</vt:lpstr>
      <vt:lpstr>Table6</vt:lpstr>
      <vt:lpstr>Table7</vt:lpstr>
      <vt:lpstr>Table8</vt:lpstr>
      <vt:lpstr>Table9</vt:lpstr>
      <vt:lpstr>Table10</vt:lpstr>
      <vt:lpstr>Table11</vt:lpstr>
      <vt:lpstr>Table12</vt:lpstr>
      <vt:lpstr>Table13</vt:lpstr>
      <vt:lpstr>Table14</vt:lpstr>
      <vt:lpstr>Table15</vt:lpstr>
      <vt:lpstr>Table16</vt:lpstr>
      <vt:lpstr>Table17</vt:lpstr>
      <vt:lpstr>Table18</vt:lpstr>
      <vt:lpstr>Table19</vt:lpstr>
      <vt:lpstr>M!Print_Area</vt:lpstr>
      <vt:lpstr>Table11!Print_Area</vt:lpstr>
      <vt:lpstr>Table5!Print_Area</vt:lpstr>
      <vt:lpstr>Table6!Print_Area</vt:lpstr>
      <vt:lpstr>Table7!Print_Area</vt:lpstr>
      <vt:lpstr>Table8!Print_Area</vt:lpstr>
      <vt:lpstr>X!Print_Area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GRACELYN</dc:creator>
  <cp:lastModifiedBy>Mario Marpa</cp:lastModifiedBy>
  <cp:lastPrinted>2023-12-01T05:15:50Z</cp:lastPrinted>
  <dcterms:created xsi:type="dcterms:W3CDTF">2019-02-12T09:02:11Z</dcterms:created>
  <dcterms:modified xsi:type="dcterms:W3CDTF">2023-12-11T10:00:46Z</dcterms:modified>
</cp:coreProperties>
</file>