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esktop\BP SPECIAL RELEASE\2024\2024M03 SR\SR 2024 March\Attachment\"/>
    </mc:Choice>
  </mc:AlternateContent>
  <xr:revisionPtr revIDLastSave="0" documentId="13_ncr:1_{0281D19F-ED6C-4371-BD39-D89C1ABE76F4}" xr6:coauthVersionLast="47" xr6:coauthVersionMax="47" xr10:uidLastSave="{00000000-0000-0000-0000-000000000000}"/>
  <bookViews>
    <workbookView xWindow="28680" yWindow="-5565" windowWidth="24240" windowHeight="13140" tabRatio="815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7" l="1"/>
  <c r="K15" i="67"/>
  <c r="K11" i="67"/>
  <c r="K10" i="67"/>
  <c r="K9" i="67"/>
  <c r="J30" i="68"/>
  <c r="K9" i="68"/>
  <c r="K22" i="67"/>
  <c r="J44" i="67" l="1"/>
  <c r="J45" i="67"/>
  <c r="J52" i="67"/>
  <c r="J51" i="67"/>
  <c r="J50" i="67"/>
  <c r="K18" i="68" l="1"/>
  <c r="I12" i="68"/>
  <c r="J9" i="68" l="1"/>
  <c r="J44" i="68"/>
  <c r="J48" i="68"/>
  <c r="J54" i="68"/>
  <c r="J36" i="67" l="1"/>
  <c r="J29" i="67"/>
  <c r="J22" i="67"/>
  <c r="J15" i="67"/>
  <c r="J9" i="67" s="1"/>
  <c r="J16" i="68" l="1"/>
  <c r="J17" i="68"/>
  <c r="J18" i="68"/>
  <c r="J30" i="67"/>
  <c r="J31" i="67"/>
  <c r="K11" i="68"/>
  <c r="J55" i="68" l="1"/>
  <c r="J49" i="68"/>
  <c r="J50" i="68"/>
  <c r="J17" i="67"/>
  <c r="J11" i="67" s="1"/>
  <c r="J16" i="67"/>
  <c r="J10" i="68"/>
  <c r="J11" i="68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I27" i="68"/>
  <c r="K27" i="68" s="1"/>
  <c r="I26" i="68"/>
  <c r="K26" i="68" s="1"/>
  <c r="K25" i="68"/>
  <c r="J25" i="68"/>
  <c r="K24" i="68"/>
  <c r="J24" i="68"/>
  <c r="K23" i="68"/>
  <c r="J23" i="68"/>
  <c r="I20" i="68"/>
  <c r="K20" i="68" s="1"/>
  <c r="I19" i="68"/>
  <c r="K19" i="68" s="1"/>
  <c r="K17" i="68"/>
  <c r="K16" i="68"/>
  <c r="I13" i="68"/>
  <c r="K13" i="68" s="1"/>
  <c r="K12" i="68"/>
  <c r="K10" i="68"/>
  <c r="I53" i="67"/>
  <c r="K53" i="67" s="1"/>
  <c r="K52" i="67"/>
  <c r="K51" i="67"/>
  <c r="K50" i="67"/>
  <c r="I47" i="67"/>
  <c r="K47" i="67" s="1"/>
  <c r="I46" i="67"/>
  <c r="K46" i="67" s="1"/>
  <c r="K45" i="67"/>
  <c r="K44" i="67"/>
  <c r="K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K31" i="67"/>
  <c r="K30" i="67"/>
  <c r="K29" i="67"/>
  <c r="I26" i="67"/>
  <c r="K26" i="67" s="1"/>
  <c r="I25" i="67"/>
  <c r="K25" i="67" s="1"/>
  <c r="K24" i="67"/>
  <c r="J24" i="67"/>
  <c r="K23" i="67"/>
  <c r="J23" i="67"/>
  <c r="I19" i="67"/>
  <c r="K19" i="67" s="1"/>
  <c r="I18" i="67"/>
  <c r="K18" i="67" s="1"/>
  <c r="K17" i="67"/>
  <c r="K16" i="67"/>
  <c r="K12" i="67"/>
  <c r="J10" i="6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<sst xmlns="http://schemas.openxmlformats.org/spreadsheetml/2006/main" count="124" uniqueCount="42">
  <si>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</si>
  <si>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</si>
  <si>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</si>
  <si>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</si>
  <si>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</si>
  <si>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</si>
  <si>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</si>
  <si>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</si>
  <si>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</si>
  <si>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</si>
  <si>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</si>
  <si>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</si>
  <si>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</si>
  <si>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</si>
  <si>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</si>
  <si>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</si>
  <si>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</si>
  <si>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</si>
  <si>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</si>
  <si>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</si>
  <si>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</si>
  <si>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</si>
  <si>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</si>
  <si>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</si>
  <si>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</si>
  <si>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</si>
  <si>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</si>
  <si>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</si>
  <si>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</si>
  <si>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</si>
  <si>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</t>
    </r>
  </si>
  <si>
    <t>Source:   Philippine Statistics Authority, Approved Building Permits</t>
  </si>
  <si>
    <t>p - preliminary</t>
  </si>
  <si>
    <t>r - revised</t>
  </si>
  <si>
    <t>Value (PhP 1,000)</t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</si>
  <si>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</t>
    </r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</si>
  <si>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</si>
  <si>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r>
      <t>February 2024</t>
    </r>
    <r>
      <rPr>
        <b/>
        <vertAlign val="superscript"/>
        <sz val="10"/>
        <color theme="1"/>
        <rFont val="Arial Narrow"/>
        <family val="2"/>
      </rPr>
      <t>r</t>
    </r>
  </si>
  <si>
    <r>
      <t>March 2024</t>
    </r>
    <r>
      <rPr>
        <b/>
        <vertAlign val="superscript"/>
        <sz val="10"/>
        <color theme="1"/>
        <rFont val="Arial Narrow"/>
        <family val="2"/>
      </rPr>
      <t>p</t>
    </r>
  </si>
  <si>
    <t>b/</t>
  </si>
  <si>
    <r>
      <t>March 2023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>, February 2024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March 2024</t>
    </r>
    <r>
      <rPr>
        <b/>
        <vertAlign val="superscript"/>
        <sz val="10"/>
        <color theme="1"/>
        <rFont val="Arial Narrow"/>
        <family val="2"/>
      </rPr>
      <t>p</t>
    </r>
  </si>
  <si>
    <r>
      <t>March 2023</t>
    </r>
    <r>
      <rPr>
        <b/>
        <vertAlign val="superscript"/>
        <sz val="10"/>
        <color theme="1"/>
        <rFont val="Arial Narrow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</si>
</sst>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  <numFmt numFmtId="172" formatCode="_(* #,##0.00_);_(* \(#,##0.00\);_(* &quot;-&quot;_);_(@_)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3" fontId="36" fillId="0" borderId="0" xfId="135" applyNumberFormat="1" applyFont="1"/>
    <xf numFmtId="166" fontId="36" fillId="0" borderId="0" xfId="135" applyNumberFormat="1" applyFont="1"/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164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0" fontId="11" fillId="0" borderId="10" xfId="135" applyFont="1" applyBorder="1" applyAlignment="1">
      <alignment horizontal="left"/>
    </xf>
    <xf numFmtId="164" fontId="11" fillId="0" borderId="10" xfId="135" applyNumberFormat="1" applyFont="1" applyBorder="1"/>
    <xf numFmtId="168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7" fillId="0" borderId="0" xfId="135" applyFont="1"/>
    <xf numFmtId="164" fontId="11" fillId="0" borderId="0" xfId="136" applyNumberFormat="1" applyFont="1"/>
    <xf numFmtId="166" fontId="36" fillId="0" borderId="0" xfId="136" applyNumberFormat="1" applyFont="1"/>
    <xf numFmtId="164" fontId="36" fillId="0" borderId="0" xfId="136" applyNumberFormat="1" applyFont="1"/>
    <xf numFmtId="164" fontId="11" fillId="0" borderId="0" xfId="136" applyNumberFormat="1" applyFont="1" applyAlignment="1">
      <alignment horizontal="left" vertical="center"/>
    </xf>
    <xf numFmtId="171" fontId="36" fillId="0" borderId="0" xfId="136" applyNumberFormat="1" applyFont="1"/>
    <xf numFmtId="0" fontId="37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8" fillId="0" borderId="0" xfId="135" applyFont="1" applyAlignment="1">
      <alignment horizontal="left"/>
    </xf>
    <xf numFmtId="0" fontId="38" fillId="0" borderId="0" xfId="135" applyFont="1"/>
    <xf numFmtId="167" fontId="33" fillId="0" borderId="0" xfId="135" applyNumberFormat="1" applyFont="1"/>
    <xf numFmtId="164" fontId="11" fillId="0" borderId="0" xfId="1" applyNumberFormat="1" applyFont="1"/>
    <xf numFmtId="0" fontId="33" fillId="0" borderId="0" xfId="1" applyFont="1"/>
    <xf numFmtId="3" fontId="44" fillId="0" borderId="0" xfId="1" applyNumberFormat="1" applyFont="1"/>
    <xf numFmtId="166" fontId="44" fillId="0" borderId="0" xfId="2" applyNumberFormat="1" applyFont="1"/>
    <xf numFmtId="172" fontId="11" fillId="0" borderId="0" xfId="1" applyNumberFormat="1" applyFont="1"/>
    <xf numFmtId="165" fontId="36" fillId="0" borderId="0" xfId="135" applyNumberFormat="1" applyFont="1"/>
    <xf numFmtId="168" fontId="33" fillId="0" borderId="0" xfId="1" applyNumberFormat="1" applyFont="1"/>
    <xf numFmtId="168" fontId="44" fillId="0" borderId="0" xfId="1" applyNumberFormat="1" applyFont="1"/>
    <xf numFmtId="168" fontId="44" fillId="0" borderId="0" xfId="2" applyNumberFormat="1" applyFont="1"/>
    <xf numFmtId="2" fontId="33" fillId="0" borderId="0" xfId="1" applyNumberFormat="1" applyFont="1"/>
    <xf numFmtId="43" fontId="11" fillId="0" borderId="0" xfId="137" applyFont="1"/>
    <xf numFmtId="43" fontId="33" fillId="0" borderId="0" xfId="137" applyFont="1"/>
    <xf numFmtId="43" fontId="33" fillId="0" borderId="0" xfId="136" applyNumberFormat="1" applyFont="1"/>
    <xf numFmtId="43" fontId="36" fillId="0" borderId="0" xfId="136" applyNumberFormat="1" applyFont="1"/>
    <xf numFmtId="43" fontId="36" fillId="0" borderId="0" xfId="137" applyFont="1"/>
    <xf numFmtId="43" fontId="11" fillId="0" borderId="0" xfId="136" applyNumberFormat="1" applyFont="1"/>
    <xf numFmtId="168" fontId="33" fillId="0" borderId="0" xfId="1" applyNumberFormat="1" applyFont="1" applyAlignment="1">
      <alignment horizontal="right"/>
    </xf>
    <xf numFmtId="4" fontId="36" fillId="0" borderId="0" xfId="136" applyNumberFormat="1" applyFont="1"/>
    <xf numFmtId="168" fontId="33" fillId="0" borderId="0" xfId="1" quotePrefix="1" applyNumberFormat="1" applyFont="1" applyAlignment="1">
      <alignment horizontal="right"/>
    </xf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49" fontId="12" fillId="0" borderId="12" xfId="135" applyNumberFormat="1" applyFont="1" applyBorder="1" applyAlignment="1">
      <alignment horizontal="center" vertical="center" wrapText="1"/>
    </xf>
    <xf numFmtId="49" fontId="32" fillId="0" borderId="12" xfId="135" applyNumberFormat="1" applyFont="1" applyBorder="1"/>
    <xf numFmtId="3" fontId="12" fillId="0" borderId="12" xfId="135" applyNumberFormat="1" applyFont="1" applyBorder="1" applyAlignment="1">
      <alignment horizontal="center" vertical="center" wrapText="1"/>
    </xf>
    <xf numFmtId="0" fontId="32" fillId="0" borderId="12" xfId="135" applyFont="1" applyBorder="1"/>
    <xf numFmtId="49" fontId="32" fillId="0" borderId="13" xfId="135" applyNumberFormat="1" applyFont="1" applyBorder="1"/>
    <xf numFmtId="0" fontId="37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tabSelected="1" topLeftCell="A4" zoomScale="160" zoomScaleNormal="160" workbookViewId="0">
      <selection activeCell="C5" sqref="C5:E5"/>
    </sheetView>
  </sheetViews>
  <sheetFormatPr defaultColWidth="14.42578125" defaultRowHeight="15" customHeight="1" x14ac:dyDescent="0.2"/>
  <cols>
    <col min="1" max="1" width="2" style="2" customWidth="1"/>
    <col min="2" max="2" width="29.7109375" style="2" customWidth="1"/>
    <col min="3" max="3" width="13.85546875" style="2" bestFit="1" customWidth="1"/>
    <col min="4" max="4" width="9.85546875" style="2" customWidth="1"/>
    <col min="5" max="5" width="11" style="2" customWidth="1"/>
    <col min="6" max="6" width="13.85546875" style="2" bestFit="1" customWidth="1"/>
    <col min="7" max="7" width="9.85546875" style="2" customWidth="1"/>
    <col min="8" max="8" width="11" style="2" customWidth="1"/>
    <col min="9" max="9" width="13.85546875" style="2" bestFit="1" customWidth="1"/>
    <col min="10" max="10" width="9.85546875" style="2" customWidth="1"/>
    <col min="11" max="11" width="11" style="2" customWidth="1"/>
    <col min="12" max="12" width="15.5703125" style="2" customWidth="1"/>
    <col min="13" max="14" width="14.140625" style="2" customWidth="1"/>
    <col min="15" max="26" width="10.28515625" style="2" customWidth="1"/>
    <col min="27" max="16384" width="14.42578125" style="2"/>
  </cols>
  <sheetData>
    <row r="1" spans="1:26" ht="15.75" customHeight="1" x14ac:dyDescent="0.2">
      <c r="A1" s="1"/>
      <c r="B1" s="78" t="s">
        <v>24</v>
      </c>
      <c r="C1" s="78"/>
      <c r="D1" s="78"/>
      <c r="E1" s="78"/>
      <c r="F1" s="78"/>
      <c r="G1" s="78"/>
      <c r="H1" s="78"/>
      <c r="I1" s="78"/>
      <c r="J1" s="78"/>
      <c r="K1" s="7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79" t="s">
        <v>40</v>
      </c>
      <c r="C2" s="79"/>
      <c r="D2" s="79"/>
      <c r="E2" s="79"/>
      <c r="F2" s="79"/>
      <c r="G2" s="79"/>
      <c r="H2" s="79"/>
      <c r="I2" s="79"/>
      <c r="J2" s="79"/>
      <c r="K2" s="79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"/>
      <c r="B4" s="6"/>
      <c r="C4" s="52"/>
      <c r="D4" s="52"/>
      <c r="E4" s="52"/>
      <c r="F4" s="52"/>
      <c r="G4" s="52"/>
      <c r="H4" s="52"/>
      <c r="I4" s="52"/>
      <c r="J4" s="52"/>
      <c r="K4" s="5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">
      <c r="A5" s="6"/>
      <c r="B5" s="80" t="s">
        <v>14</v>
      </c>
      <c r="C5" s="82" t="s">
        <v>41</v>
      </c>
      <c r="D5" s="83"/>
      <c r="E5" s="83"/>
      <c r="F5" s="84" t="s">
        <v>37</v>
      </c>
      <c r="G5" s="85"/>
      <c r="H5" s="85"/>
      <c r="I5" s="82" t="s">
        <v>38</v>
      </c>
      <c r="J5" s="83"/>
      <c r="K5" s="86"/>
      <c r="L5" s="5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1"/>
      <c r="C6" s="53" t="s">
        <v>20</v>
      </c>
      <c r="D6" s="53" t="s">
        <v>21</v>
      </c>
      <c r="E6" s="54" t="s">
        <v>22</v>
      </c>
      <c r="F6" s="53" t="s">
        <v>20</v>
      </c>
      <c r="G6" s="53" t="s">
        <v>21</v>
      </c>
      <c r="H6" s="54" t="s">
        <v>22</v>
      </c>
      <c r="I6" s="53" t="s">
        <v>20</v>
      </c>
      <c r="J6" s="53" t="s">
        <v>21</v>
      </c>
      <c r="K6" s="55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13" t="s">
        <v>1</v>
      </c>
      <c r="C9" s="46">
        <v>15764</v>
      </c>
      <c r="D9" s="65">
        <v>100</v>
      </c>
      <c r="E9" s="8">
        <v>-11.288688801350592</v>
      </c>
      <c r="F9" s="46">
        <v>13551</v>
      </c>
      <c r="G9" s="65">
        <v>100</v>
      </c>
      <c r="H9" s="8">
        <v>-2.2223825672847966</v>
      </c>
      <c r="I9" s="12">
        <v>13320</v>
      </c>
      <c r="J9" s="8">
        <f>SUM(J15,'NON-RESIDENTIAL'!J9,'NON-RESIDENTIAL'!J48,'NON-RESIDENTIAL'!J54)</f>
        <v>99.999999999999986</v>
      </c>
      <c r="K9" s="8">
        <f>(I9-C9)/C9*100</f>
        <v>-15.50367926922101</v>
      </c>
      <c r="L9" s="59"/>
      <c r="M9" s="59"/>
      <c r="N9" s="5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13" t="s">
        <v>2</v>
      </c>
      <c r="C10" s="69">
        <v>3302895</v>
      </c>
      <c r="D10" s="65">
        <v>100</v>
      </c>
      <c r="E10" s="8">
        <v>-10.034581812298333</v>
      </c>
      <c r="F10" s="69">
        <v>3706346</v>
      </c>
      <c r="G10" s="65">
        <v>100</v>
      </c>
      <c r="H10" s="8">
        <v>37.9590077407655</v>
      </c>
      <c r="I10" s="69">
        <v>2841174</v>
      </c>
      <c r="J10" s="8">
        <f>SUM(J16,'NON-RESIDENTIAL'!J10,'NON-RESIDENTIAL'!J49)</f>
        <v>100</v>
      </c>
      <c r="K10" s="8">
        <f>(I10-C10)/C10*100</f>
        <v>-13.979281811865047</v>
      </c>
      <c r="L10" s="59"/>
      <c r="M10" s="59"/>
      <c r="N10" s="5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13" t="s">
        <v>34</v>
      </c>
      <c r="C11" s="69">
        <v>44991310.994000003</v>
      </c>
      <c r="D11" s="65">
        <v>100</v>
      </c>
      <c r="E11" s="8">
        <v>2.8819351365196906</v>
      </c>
      <c r="F11" s="69">
        <v>44535552.714000002</v>
      </c>
      <c r="G11" s="65">
        <v>100</v>
      </c>
      <c r="H11" s="8">
        <v>44.387215435753497</v>
      </c>
      <c r="I11" s="69">
        <v>34073522.923</v>
      </c>
      <c r="J11" s="8">
        <f>SUM(J17,'NON-RESIDENTIAL'!J11,'NON-RESIDENTIAL'!J50,'NON-RESIDENTIAL'!J55)</f>
        <v>100</v>
      </c>
      <c r="K11" s="8">
        <f>(I11-C11)/C11*100</f>
        <v>-24.266436851453356</v>
      </c>
      <c r="L11" s="59"/>
      <c r="M11" s="59"/>
      <c r="N11" s="5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B12" s="15" t="s">
        <v>27</v>
      </c>
      <c r="C12" s="70">
        <v>12576.7592999475</v>
      </c>
      <c r="D12" s="65"/>
      <c r="E12" s="8">
        <v>14.954982734187528</v>
      </c>
      <c r="F12" s="71">
        <v>10918.719395328986</v>
      </c>
      <c r="G12" s="65"/>
      <c r="H12" s="16">
        <v>1.4741369426084074</v>
      </c>
      <c r="I12" s="70">
        <f>((I11-'NON-RESIDENTIAL'!I45-'NON-RESIDENTIAL'!I55-'NON-RESIDENTIAL'!J55)/I10)*1000</f>
        <v>11142.738630290572</v>
      </c>
      <c r="J12" s="8"/>
      <c r="K12" s="8">
        <f>(I12-C12)/C12*100</f>
        <v>-11.402147687305375</v>
      </c>
      <c r="L12" s="63"/>
      <c r="M12" s="63"/>
      <c r="N12" s="6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B13" s="13"/>
      <c r="C13" s="76"/>
      <c r="D13" s="66"/>
      <c r="E13" s="8"/>
      <c r="F13" s="76"/>
      <c r="G13" s="66"/>
      <c r="H13" s="16"/>
      <c r="I13" s="76"/>
      <c r="J13" s="16"/>
      <c r="K13" s="16"/>
      <c r="L13" s="61"/>
      <c r="M13" s="60"/>
      <c r="N13" s="6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B14" s="9" t="s">
        <v>3</v>
      </c>
      <c r="C14" s="47"/>
      <c r="D14" s="67"/>
      <c r="E14" s="8"/>
      <c r="F14" s="47"/>
      <c r="G14" s="67"/>
      <c r="H14" s="16"/>
      <c r="I14" s="18"/>
      <c r="J14" s="16"/>
      <c r="K14" s="16"/>
      <c r="L14" s="62"/>
      <c r="M14" s="60"/>
      <c r="N14" s="6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13" t="s">
        <v>1</v>
      </c>
      <c r="C15" s="46">
        <v>10949</v>
      </c>
      <c r="D15" s="65">
        <v>69.455721897995431</v>
      </c>
      <c r="E15" s="8">
        <v>-14.414132728836082</v>
      </c>
      <c r="F15" s="46">
        <v>8586</v>
      </c>
      <c r="G15" s="65">
        <v>63.360637591321677</v>
      </c>
      <c r="H15" s="8">
        <v>-6.7651210772070796</v>
      </c>
      <c r="I15" s="12">
        <v>8964</v>
      </c>
      <c r="J15" s="8">
        <f>(I15/I$9)*100</f>
        <v>67.297297297297291</v>
      </c>
      <c r="K15" s="8">
        <f>(I15-C15)/C15*100</f>
        <v>-18.129509544250617</v>
      </c>
      <c r="L15" s="59"/>
      <c r="M15" s="59"/>
      <c r="N15" s="5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B16" s="13" t="s">
        <v>2</v>
      </c>
      <c r="C16" s="69">
        <v>1606721</v>
      </c>
      <c r="D16" s="65">
        <v>48.645839483241218</v>
      </c>
      <c r="E16" s="8">
        <v>-25.235964069805533</v>
      </c>
      <c r="F16" s="69">
        <v>1475399</v>
      </c>
      <c r="G16" s="65">
        <v>39.80737362350952</v>
      </c>
      <c r="H16" s="8">
        <v>6.4854089485623305</v>
      </c>
      <c r="I16" s="69">
        <v>1274680</v>
      </c>
      <c r="J16" s="8">
        <f>(I16/I$10)*100</f>
        <v>44.864552470211258</v>
      </c>
      <c r="K16" s="8">
        <f>(I16-C16)/C16*100</f>
        <v>-20.665753419542035</v>
      </c>
      <c r="L16" s="59"/>
      <c r="M16" s="59"/>
      <c r="N16" s="5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13" t="s">
        <v>34</v>
      </c>
      <c r="C17" s="69">
        <v>19655046.785999998</v>
      </c>
      <c r="D17" s="65">
        <v>43.686317094919005</v>
      </c>
      <c r="E17" s="8">
        <v>-22.017752000935015</v>
      </c>
      <c r="F17" s="69">
        <v>19841863.739999998</v>
      </c>
      <c r="G17" s="65">
        <v>44.552862894553449</v>
      </c>
      <c r="H17" s="8">
        <v>23.749048848296869</v>
      </c>
      <c r="I17" s="69">
        <v>15057729.709999999</v>
      </c>
      <c r="J17" s="8">
        <f>(I17/I$11)*100</f>
        <v>44.191878086770615</v>
      </c>
      <c r="K17" s="8">
        <f>(I17-C17)/C17*100</f>
        <v>-23.390008307050181</v>
      </c>
      <c r="L17" s="59"/>
      <c r="M17" s="59"/>
      <c r="N17" s="5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B18" s="20" t="s">
        <v>28</v>
      </c>
      <c r="C18" s="72">
        <v>12233.017920348337</v>
      </c>
      <c r="D18" s="65"/>
      <c r="E18" s="8">
        <v>4.3044921650234214</v>
      </c>
      <c r="F18" s="72">
        <v>13448.473084230094</v>
      </c>
      <c r="G18" s="65"/>
      <c r="H18" s="16">
        <v>16.212211673125754</v>
      </c>
      <c r="I18" s="73">
        <f>I17/I16*1000</f>
        <v>11812.94890482317</v>
      </c>
      <c r="J18" s="8"/>
      <c r="K18" s="8">
        <f>(I18-C18)/C18*100</f>
        <v>-3.4338952028054028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20" t="s">
        <v>19</v>
      </c>
      <c r="C19" s="69">
        <v>146.74591286875514</v>
      </c>
      <c r="D19" s="66"/>
      <c r="E19" s="8">
        <v>-12.644413950591114</v>
      </c>
      <c r="F19" s="69">
        <v>171.83775914279059</v>
      </c>
      <c r="G19" s="66"/>
      <c r="H19" s="16">
        <v>14.211988237515774</v>
      </c>
      <c r="I19" s="69">
        <f>I16/I15</f>
        <v>142.19991075412761</v>
      </c>
      <c r="J19" s="16"/>
      <c r="K19" s="8">
        <f>(I19-C19)/C19*100</f>
        <v>-3.0978730690055576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2">
      <c r="A20" s="6"/>
      <c r="B20" s="13"/>
      <c r="C20" s="48"/>
      <c r="D20" s="66"/>
      <c r="E20" s="8"/>
      <c r="F20" s="48"/>
      <c r="G20" s="66"/>
      <c r="H20" s="16"/>
      <c r="I20" s="21"/>
      <c r="J20" s="16"/>
      <c r="K20" s="16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9" t="s">
        <v>4</v>
      </c>
      <c r="C21" s="48"/>
      <c r="D21" s="66"/>
      <c r="E21" s="8"/>
      <c r="F21" s="48"/>
      <c r="G21" s="66"/>
      <c r="H21" s="16"/>
      <c r="I21" s="21"/>
      <c r="J21" s="16"/>
      <c r="K21" s="16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13" t="s">
        <v>1</v>
      </c>
      <c r="C22" s="48">
        <v>9186</v>
      </c>
      <c r="D22" s="65">
        <v>83.898072883368343</v>
      </c>
      <c r="E22" s="8">
        <v>-11.357714947409052</v>
      </c>
      <c r="F22" s="48">
        <v>7326</v>
      </c>
      <c r="G22" s="65">
        <v>85.324947589098528</v>
      </c>
      <c r="H22" s="8">
        <v>-12.62969588550984</v>
      </c>
      <c r="I22" s="21">
        <v>7743</v>
      </c>
      <c r="J22" s="8">
        <f>(I22/I$15)*100</f>
        <v>86.378848728246311</v>
      </c>
      <c r="K22" s="8">
        <f>(I22-C22)/C22*100</f>
        <v>-15.708687132593077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13" t="s">
        <v>2</v>
      </c>
      <c r="C23" s="73">
        <v>1178785</v>
      </c>
      <c r="D23" s="65">
        <v>73.365879950532801</v>
      </c>
      <c r="E23" s="8">
        <v>-11.277958373569104</v>
      </c>
      <c r="F23" s="73">
        <v>985139</v>
      </c>
      <c r="G23" s="65">
        <v>66.771022618288342</v>
      </c>
      <c r="H23" s="8">
        <v>0.63035768278431981</v>
      </c>
      <c r="I23" s="73">
        <v>953396</v>
      </c>
      <c r="J23" s="8">
        <f>(I23/I$16)*100</f>
        <v>74.794928923337622</v>
      </c>
      <c r="K23" s="8">
        <f>(I23-C23)/C23*100</f>
        <v>-19.120450294158818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B24" s="13" t="s">
        <v>34</v>
      </c>
      <c r="C24" s="73">
        <v>13850719.103</v>
      </c>
      <c r="D24" s="65">
        <v>70.469021283966953</v>
      </c>
      <c r="E24" s="8">
        <v>-2.4397962169173346</v>
      </c>
      <c r="F24" s="73">
        <v>11872700.789999999</v>
      </c>
      <c r="G24" s="65">
        <v>59.836620922183592</v>
      </c>
      <c r="H24" s="8">
        <v>6.3096025916455343</v>
      </c>
      <c r="I24" s="73">
        <v>11183375.540999999</v>
      </c>
      <c r="J24" s="8">
        <f>(I24/I$17)*100</f>
        <v>74.269997910594725</v>
      </c>
      <c r="K24" s="8">
        <f>(I24-C24)/C24*100</f>
        <v>-19.25779840140045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B25" s="20" t="s">
        <v>28</v>
      </c>
      <c r="C25" s="72">
        <v>11749.996057805281</v>
      </c>
      <c r="D25" s="66"/>
      <c r="E25" s="8">
        <v>9.961630722910261</v>
      </c>
      <c r="F25" s="72">
        <v>12051.802628867601</v>
      </c>
      <c r="G25" s="66"/>
      <c r="H25" s="16">
        <v>5.6436696039219489</v>
      </c>
      <c r="I25" s="73">
        <f>I24/I23*1000</f>
        <v>11730.042438818708</v>
      </c>
      <c r="J25" s="16"/>
      <c r="K25" s="8">
        <f>(I25-C25)/C25*100</f>
        <v>-0.16981809090326588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20" t="s">
        <v>19</v>
      </c>
      <c r="C26" s="69">
        <v>128.32408012192468</v>
      </c>
      <c r="D26" s="66"/>
      <c r="E26" s="8">
        <v>8.9975764718428664E-2</v>
      </c>
      <c r="F26" s="69">
        <v>134.47160797160797</v>
      </c>
      <c r="G26" s="66"/>
      <c r="H26" s="16">
        <v>15.176842638567628</v>
      </c>
      <c r="I26" s="69">
        <f>I23/I22</f>
        <v>123.13005295105256</v>
      </c>
      <c r="J26" s="16"/>
      <c r="K26" s="8">
        <f>(I26-C26)/C26*100</f>
        <v>-4.0475857422372421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2">
      <c r="A27" s="6"/>
      <c r="B27" s="13"/>
      <c r="C27" s="48"/>
      <c r="D27" s="65"/>
      <c r="E27" s="8"/>
      <c r="F27" s="48"/>
      <c r="G27" s="65"/>
      <c r="H27" s="8"/>
      <c r="I27" s="21"/>
      <c r="J27" s="8"/>
      <c r="K27" s="8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B28" s="9" t="s">
        <v>13</v>
      </c>
      <c r="C28" s="48"/>
      <c r="D28" s="65"/>
      <c r="E28" s="8"/>
      <c r="F28" s="48"/>
      <c r="G28" s="65"/>
      <c r="H28" s="8"/>
      <c r="I28" s="21"/>
      <c r="J28" s="8"/>
      <c r="K28" s="8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B29" s="13" t="s">
        <v>1</v>
      </c>
      <c r="C29" s="48">
        <v>120</v>
      </c>
      <c r="D29" s="65">
        <v>1.0959905014156546</v>
      </c>
      <c r="E29" s="8">
        <v>-85.257985257985254</v>
      </c>
      <c r="F29" s="48">
        <v>146</v>
      </c>
      <c r="G29" s="65">
        <v>1.7004425809457255</v>
      </c>
      <c r="H29" s="8">
        <v>64.044943820224717</v>
      </c>
      <c r="I29" s="21">
        <v>95</v>
      </c>
      <c r="J29" s="8">
        <f>(I29/I$15)*100</f>
        <v>1.0597947344935297</v>
      </c>
      <c r="K29" s="8">
        <f>(I29-C29)/C29*100</f>
        <v>-20.833333333333336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B30" s="13" t="s">
        <v>2</v>
      </c>
      <c r="C30" s="73">
        <v>17120</v>
      </c>
      <c r="D30" s="65">
        <v>1.0655241326901186</v>
      </c>
      <c r="E30" s="8">
        <v>-64.054757705551353</v>
      </c>
      <c r="F30" s="73">
        <v>18721</v>
      </c>
      <c r="G30" s="65">
        <v>1.2688770969751233</v>
      </c>
      <c r="H30" s="8">
        <v>79.234083293441842</v>
      </c>
      <c r="I30" s="73">
        <v>12975</v>
      </c>
      <c r="J30" s="8">
        <f>(I30/I$16)*100</f>
        <v>1.0179025324002886</v>
      </c>
      <c r="K30" s="8">
        <f>(I30-C30)/C30*100</f>
        <v>-24.21144859813084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B31" s="13" t="s">
        <v>34</v>
      </c>
      <c r="C31" s="73">
        <v>192179.989</v>
      </c>
      <c r="D31" s="65">
        <v>0.97776408823858407</v>
      </c>
      <c r="E31" s="8">
        <v>-54.517241110733529</v>
      </c>
      <c r="F31" s="73">
        <v>225256.82699999999</v>
      </c>
      <c r="G31" s="65">
        <v>1.1352604269018127</v>
      </c>
      <c r="H31" s="8">
        <v>66.793618741380399</v>
      </c>
      <c r="I31" s="73">
        <v>162502.58499999999</v>
      </c>
      <c r="J31" s="8">
        <f>(I31/I$17)*100</f>
        <v>1.0791971175580359</v>
      </c>
      <c r="K31" s="8">
        <f>(I31-C31)/C31*100</f>
        <v>-15.442504786489508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20" t="s">
        <v>28</v>
      </c>
      <c r="C32" s="73">
        <v>11225.466647196261</v>
      </c>
      <c r="D32" s="66"/>
      <c r="E32" s="8">
        <v>26.533460302452283</v>
      </c>
      <c r="F32" s="73">
        <v>12032.307408792265</v>
      </c>
      <c r="G32" s="66"/>
      <c r="H32" s="16">
        <v>-6.9409033837018201</v>
      </c>
      <c r="I32" s="73">
        <f>I31/I30*1000</f>
        <v>12524.284007707129</v>
      </c>
      <c r="J32" s="16"/>
      <c r="K32" s="8">
        <f>(I32-C32)/C32*100</f>
        <v>11.570274994628113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20" t="s">
        <v>19</v>
      </c>
      <c r="C33" s="69">
        <v>142.66666666666666</v>
      </c>
      <c r="D33" s="66"/>
      <c r="E33" s="8">
        <v>143.82856023067663</v>
      </c>
      <c r="F33" s="69">
        <v>128.22602739726028</v>
      </c>
      <c r="G33" s="66"/>
      <c r="H33" s="16">
        <v>9.2591329665501743</v>
      </c>
      <c r="I33" s="69">
        <f>I30/I29</f>
        <v>136.57894736842104</v>
      </c>
      <c r="J33" s="16"/>
      <c r="K33" s="8">
        <f>(I33-C33)/C33*100</f>
        <v>-4.2670929660600123</v>
      </c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2">
      <c r="A34" s="6"/>
      <c r="B34" s="20"/>
      <c r="C34" s="48"/>
      <c r="D34" s="66"/>
      <c r="E34" s="8"/>
      <c r="F34" s="48"/>
      <c r="G34" s="66"/>
      <c r="H34" s="16"/>
      <c r="I34" s="21"/>
      <c r="J34" s="16"/>
      <c r="K34" s="16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23" t="s">
        <v>5</v>
      </c>
      <c r="C35" s="48"/>
      <c r="D35" s="66"/>
      <c r="E35" s="8"/>
      <c r="F35" s="48"/>
      <c r="G35" s="66"/>
      <c r="H35" s="16"/>
      <c r="I35" s="21"/>
      <c r="J35" s="16"/>
      <c r="K35" s="16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13" t="s">
        <v>1</v>
      </c>
      <c r="C36" s="48">
        <v>1576</v>
      </c>
      <c r="D36" s="65">
        <v>14.394008585258927</v>
      </c>
      <c r="E36" s="8">
        <v>-0.31625553447185323</v>
      </c>
      <c r="F36" s="48">
        <v>1102</v>
      </c>
      <c r="G36" s="65">
        <v>12.834847426042394</v>
      </c>
      <c r="H36" s="8">
        <v>52.843273231622746</v>
      </c>
      <c r="I36" s="21">
        <v>1113</v>
      </c>
      <c r="J36" s="8">
        <f>(I36/I$15)*100</f>
        <v>12.416331994645248</v>
      </c>
      <c r="K36" s="8">
        <f>(I36-C36)/C36*100</f>
        <v>-29.378172588832484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3" t="s">
        <v>2</v>
      </c>
      <c r="C37" s="73">
        <v>302612</v>
      </c>
      <c r="D37" s="65">
        <v>18.834134862244284</v>
      </c>
      <c r="E37" s="8">
        <v>-31.391233571164602</v>
      </c>
      <c r="F37" s="73">
        <v>232982</v>
      </c>
      <c r="G37" s="65">
        <v>15.791118199212553</v>
      </c>
      <c r="H37" s="8">
        <v>42.926727522575582</v>
      </c>
      <c r="I37" s="73">
        <v>270614</v>
      </c>
      <c r="J37" s="8">
        <f>(I37/I$16)*100</f>
        <v>21.229955753600905</v>
      </c>
      <c r="K37" s="8">
        <f>(I37-C37)/C37*100</f>
        <v>-10.573936261615534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13" t="s">
        <v>34</v>
      </c>
      <c r="C38" s="73">
        <v>3122349.2719999999</v>
      </c>
      <c r="D38" s="65">
        <v>15.885738182134491</v>
      </c>
      <c r="E38" s="8">
        <v>-22.464798537893781</v>
      </c>
      <c r="F38" s="73">
        <v>2452723.8739999998</v>
      </c>
      <c r="G38" s="65">
        <v>12.361358318651574</v>
      </c>
      <c r="H38" s="8">
        <v>41.92178825688697</v>
      </c>
      <c r="I38" s="73">
        <v>2657585.4190000002</v>
      </c>
      <c r="J38" s="8">
        <f>(I38/I$17)*100</f>
        <v>17.64931015619884</v>
      </c>
      <c r="K38" s="8">
        <f>(I38-C38)/C38*100</f>
        <v>-14.885069302394163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20" t="s">
        <v>28</v>
      </c>
      <c r="C39" s="72">
        <v>10317.995558669187</v>
      </c>
      <c r="D39" s="66"/>
      <c r="E39" s="8">
        <v>13.010633331426813</v>
      </c>
      <c r="F39" s="72">
        <v>10527.525190787272</v>
      </c>
      <c r="G39" s="66"/>
      <c r="H39" s="16">
        <v>-0.70311500382589953</v>
      </c>
      <c r="I39" s="73">
        <f>I38/I37*1000</f>
        <v>9820.5762414361434</v>
      </c>
      <c r="J39" s="16"/>
      <c r="K39" s="8">
        <f>(I39-C39)/C39*100</f>
        <v>-4.8208909802748581</v>
      </c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20" t="s">
        <v>19</v>
      </c>
      <c r="C40" s="69">
        <v>192.01269035532994</v>
      </c>
      <c r="D40" s="66"/>
      <c r="E40" s="8">
        <v>-31.173566164981757</v>
      </c>
      <c r="F40" s="69">
        <v>211.41742286751361</v>
      </c>
      <c r="G40" s="66"/>
      <c r="H40" s="16">
        <v>-6.4880485083693431</v>
      </c>
      <c r="I40" s="69">
        <f>I37/I36</f>
        <v>243.13926325247081</v>
      </c>
      <c r="J40" s="16"/>
      <c r="K40" s="8">
        <f>(I40-C40)/C40*100</f>
        <v>26.626663478610901</v>
      </c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2">
      <c r="A41" s="6"/>
      <c r="B41" s="20"/>
      <c r="C41" s="48"/>
      <c r="D41" s="66"/>
      <c r="E41" s="8"/>
      <c r="F41" s="48"/>
      <c r="G41" s="66"/>
      <c r="H41" s="16"/>
      <c r="I41" s="64"/>
      <c r="J41" s="16"/>
      <c r="K41" s="16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23" t="s">
        <v>6</v>
      </c>
      <c r="C42" s="48"/>
      <c r="D42" s="66"/>
      <c r="E42" s="8"/>
      <c r="F42" s="48"/>
      <c r="G42" s="66"/>
      <c r="H42" s="16"/>
      <c r="I42" s="21"/>
      <c r="J42" s="16"/>
      <c r="K42" s="16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13" t="s">
        <v>1</v>
      </c>
      <c r="C43" s="48">
        <v>5</v>
      </c>
      <c r="D43" s="77" t="s">
        <v>39</v>
      </c>
      <c r="E43" s="8">
        <v>-76.19047619047619</v>
      </c>
      <c r="F43" s="48">
        <v>7</v>
      </c>
      <c r="G43" s="68">
        <v>8.1528068949452595E-2</v>
      </c>
      <c r="H43" s="8">
        <v>75</v>
      </c>
      <c r="I43" s="21">
        <v>2</v>
      </c>
      <c r="J43" s="75" t="s">
        <v>39</v>
      </c>
      <c r="K43" s="8">
        <f>(I43-C43)/C43*100</f>
        <v>-60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13" t="s">
        <v>2</v>
      </c>
      <c r="C44" s="73">
        <v>102689</v>
      </c>
      <c r="D44" s="65">
        <v>6.3912154008069848</v>
      </c>
      <c r="E44" s="8">
        <v>-68.891359535653052</v>
      </c>
      <c r="F44" s="73">
        <v>238317</v>
      </c>
      <c r="G44" s="65">
        <v>16.152715299386809</v>
      </c>
      <c r="H44" s="8">
        <v>2.6405554167779282</v>
      </c>
      <c r="I44" s="73">
        <v>36158</v>
      </c>
      <c r="J44" s="8">
        <f>(I44/I$16)*100</f>
        <v>2.8366335080176985</v>
      </c>
      <c r="K44" s="8">
        <f>(I44-C44)/C44*100</f>
        <v>-64.788828404210776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13" t="s">
        <v>34</v>
      </c>
      <c r="C45" s="73">
        <v>2438219.577</v>
      </c>
      <c r="D45" s="65">
        <v>12.405056083289042</v>
      </c>
      <c r="E45" s="8">
        <v>-62.747398558414332</v>
      </c>
      <c r="F45" s="73">
        <v>5289352.7709999997</v>
      </c>
      <c r="G45" s="65">
        <v>26.657540039129408</v>
      </c>
      <c r="H45" s="8">
        <v>76.754742771276909</v>
      </c>
      <c r="I45" s="73">
        <v>1045526.139</v>
      </c>
      <c r="J45" s="8">
        <f>(I45/I$17)*100</f>
        <v>6.9434513644221871</v>
      </c>
      <c r="K45" s="8">
        <f>(I45-C45)/C45*100</f>
        <v>-57.119278802345541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20" t="s">
        <v>28</v>
      </c>
      <c r="C46" s="72">
        <v>23743.726952253895</v>
      </c>
      <c r="D46" s="66"/>
      <c r="E46" s="8">
        <v>19.75001441892066</v>
      </c>
      <c r="F46" s="72">
        <v>22194.609578838266</v>
      </c>
      <c r="G46" s="66"/>
      <c r="H46" s="16">
        <v>72.207508088351645</v>
      </c>
      <c r="I46" s="73">
        <f>I45/I44*1000</f>
        <v>28915.485895237565</v>
      </c>
      <c r="J46" s="16"/>
      <c r="K46" s="8">
        <f>(I46-C46)/C46*100</f>
        <v>21.781580260687488</v>
      </c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20" t="s">
        <v>19</v>
      </c>
      <c r="C47" s="69">
        <v>20537.8</v>
      </c>
      <c r="D47" s="66"/>
      <c r="E47" s="8">
        <v>30.656289950257186</v>
      </c>
      <c r="F47" s="69">
        <v>34045.285714285717</v>
      </c>
      <c r="G47" s="66"/>
      <c r="H47" s="16">
        <v>-41.348254047555464</v>
      </c>
      <c r="I47" s="69">
        <f>I44/I43</f>
        <v>18079</v>
      </c>
      <c r="J47" s="16"/>
      <c r="K47" s="8">
        <f>(I47-C47)/C47*100</f>
        <v>-11.972071010526927</v>
      </c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2">
      <c r="A48" s="6"/>
      <c r="B48" s="20"/>
      <c r="C48" s="48"/>
      <c r="D48" s="66"/>
      <c r="E48" s="8"/>
      <c r="F48" s="48"/>
      <c r="G48" s="66"/>
      <c r="H48" s="16"/>
      <c r="I48" s="21"/>
      <c r="J48" s="16"/>
      <c r="K48" s="16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9" t="s">
        <v>16</v>
      </c>
      <c r="C49" s="48"/>
      <c r="D49" s="66"/>
      <c r="E49" s="8"/>
      <c r="F49" s="48"/>
      <c r="G49" s="66"/>
      <c r="H49" s="16"/>
      <c r="I49" s="21"/>
      <c r="J49" s="16"/>
      <c r="K49" s="16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13" t="s">
        <v>1</v>
      </c>
      <c r="C50" s="46">
        <v>62</v>
      </c>
      <c r="D50" s="65">
        <v>0.56626175906475473</v>
      </c>
      <c r="E50" s="8">
        <v>342.85714285714283</v>
      </c>
      <c r="F50" s="48">
        <v>4</v>
      </c>
      <c r="G50" s="75" t="s">
        <v>39</v>
      </c>
      <c r="H50" s="8">
        <v>-60</v>
      </c>
      <c r="I50" s="21">
        <v>11</v>
      </c>
      <c r="J50" s="8">
        <f>(I50/I$15)*100</f>
        <v>0.12271307452030343</v>
      </c>
      <c r="K50" s="8">
        <f>(I50-C50)/C50*100</f>
        <v>-82.258064516129039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13" t="s">
        <v>2</v>
      </c>
      <c r="C51" s="69">
        <v>5515</v>
      </c>
      <c r="D51" s="65">
        <v>0.343245653725818</v>
      </c>
      <c r="E51" s="8">
        <v>237.515299877601</v>
      </c>
      <c r="F51" s="73">
        <v>180</v>
      </c>
      <c r="G51" s="75" t="s">
        <v>39</v>
      </c>
      <c r="H51" s="8">
        <v>-80.728051391862948</v>
      </c>
      <c r="I51" s="73">
        <v>1537</v>
      </c>
      <c r="J51" s="8">
        <f>(I51/I$16)*100</f>
        <v>0.120579282643487</v>
      </c>
      <c r="K51" s="8">
        <f>(I51-C51)/C51*100</f>
        <v>-72.130553037171353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13" t="s">
        <v>34</v>
      </c>
      <c r="C52" s="69">
        <v>51578.845000000001</v>
      </c>
      <c r="D52" s="65">
        <v>0.26242036237094513</v>
      </c>
      <c r="E52" s="8">
        <v>303.79128423847862</v>
      </c>
      <c r="F52" s="73">
        <v>848.77099999999996</v>
      </c>
      <c r="G52" s="75" t="s">
        <v>39</v>
      </c>
      <c r="H52" s="8">
        <v>-91.642630695929356</v>
      </c>
      <c r="I52" s="73">
        <v>8740.0259999999998</v>
      </c>
      <c r="J52" s="8">
        <f>(I52/I$17)*100</f>
        <v>5.8043451226220746E-2</v>
      </c>
      <c r="K52" s="8">
        <f>(I52-C52)/C52*100</f>
        <v>-83.055018002051042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20" t="s">
        <v>28</v>
      </c>
      <c r="C53" s="72">
        <v>9352.4650951949225</v>
      </c>
      <c r="D53" s="66"/>
      <c r="E53" s="8">
        <v>19.636438521427745</v>
      </c>
      <c r="F53" s="72">
        <v>4715.3944444444442</v>
      </c>
      <c r="G53" s="66"/>
      <c r="H53" s="16">
        <v>-56.63453927776677</v>
      </c>
      <c r="I53" s="73">
        <f>I52/I51*1000</f>
        <v>5686.4189980481451</v>
      </c>
      <c r="J53" s="16"/>
      <c r="K53" s="8">
        <f>(I53-C53)/C53*100</f>
        <v>-39.198714561686053</v>
      </c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7"/>
      <c r="D55" s="7"/>
      <c r="E55" s="8"/>
      <c r="F55" s="6"/>
      <c r="G55" s="6"/>
      <c r="H55" s="6"/>
      <c r="I55" s="6"/>
      <c r="K55" s="51" t="s">
        <v>26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7"/>
      <c r="D56" s="7"/>
      <c r="E56" s="8"/>
      <c r="F56" s="6"/>
      <c r="G56" s="6"/>
      <c r="H56" s="6"/>
      <c r="I56" s="6"/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2"/>
  <sheetViews>
    <sheetView tabSelected="1" zoomScale="160" zoomScaleNormal="160" workbookViewId="0">
      <selection activeCell="C5" sqref="C5:E5"/>
    </sheetView>
  </sheetViews>
  <sheetFormatPr defaultColWidth="14.42578125" defaultRowHeight="15" customHeight="1" x14ac:dyDescent="0.2"/>
  <cols>
    <col min="1" max="1" width="1.42578125" style="2" customWidth="1"/>
    <col min="2" max="2" width="29.5703125" style="2" customWidth="1"/>
    <col min="3" max="3" width="12.85546875" style="2" customWidth="1"/>
    <col min="4" max="4" width="9.85546875" style="2" customWidth="1"/>
    <col min="5" max="5" width="11" style="2" customWidth="1"/>
    <col min="6" max="6" width="12.140625" style="2" customWidth="1"/>
    <col min="7" max="7" width="9.85546875" style="2" customWidth="1"/>
    <col min="8" max="8" width="11" style="2" customWidth="1"/>
    <col min="9" max="9" width="12.140625" style="2" customWidth="1"/>
    <col min="10" max="10" width="10.5703125" style="2" bestFit="1" customWidth="1"/>
    <col min="11" max="11" width="11" style="2" customWidth="1"/>
    <col min="12" max="12" width="11.5703125" style="2" customWidth="1"/>
    <col min="13" max="13" width="12" style="2" customWidth="1"/>
    <col min="14" max="14" width="15.5703125" style="2" customWidth="1"/>
    <col min="15" max="26" width="10.28515625" style="2" customWidth="1"/>
    <col min="27" max="16384" width="14.42578125" style="2"/>
  </cols>
  <sheetData>
    <row r="1" spans="1:26" ht="15.75" x14ac:dyDescent="0.2">
      <c r="A1" s="24"/>
      <c r="B1" s="87" t="s">
        <v>25</v>
      </c>
      <c r="C1" s="87"/>
      <c r="D1" s="87"/>
      <c r="E1" s="87"/>
      <c r="F1" s="87"/>
      <c r="G1" s="87"/>
      <c r="H1" s="87"/>
      <c r="I1" s="87"/>
      <c r="J1" s="87"/>
      <c r="K1" s="8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x14ac:dyDescent="0.2">
      <c r="A2" s="24"/>
      <c r="B2" s="79"/>
      <c r="C2" s="79"/>
      <c r="D2" s="79"/>
      <c r="E2" s="79"/>
      <c r="F2" s="79"/>
      <c r="G2" s="79"/>
      <c r="H2" s="79"/>
      <c r="I2" s="79"/>
      <c r="J2" s="79"/>
      <c r="K2" s="7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.5" customHeight="1" x14ac:dyDescent="0.25">
      <c r="A3" s="25"/>
      <c r="B3" s="26"/>
      <c r="C3" s="26"/>
      <c r="D3" s="26"/>
      <c r="E3" s="5"/>
      <c r="F3" s="26"/>
      <c r="G3" s="26"/>
      <c r="H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">
      <c r="A4" s="27"/>
      <c r="B4" s="88"/>
      <c r="C4" s="88"/>
      <c r="D4" s="88"/>
      <c r="E4" s="88"/>
      <c r="F4" s="88"/>
      <c r="G4" s="88"/>
      <c r="H4" s="88"/>
      <c r="I4" s="88"/>
      <c r="J4" s="88"/>
      <c r="K4" s="8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6.5" customHeight="1" x14ac:dyDescent="0.2">
      <c r="A5" s="6"/>
      <c r="B5" s="80" t="s">
        <v>14</v>
      </c>
      <c r="C5" s="82" t="s">
        <v>41</v>
      </c>
      <c r="D5" s="83"/>
      <c r="E5" s="83"/>
      <c r="F5" s="84" t="s">
        <v>37</v>
      </c>
      <c r="G5" s="85"/>
      <c r="H5" s="85"/>
      <c r="I5" s="82" t="s">
        <v>38</v>
      </c>
      <c r="J5" s="83"/>
      <c r="K5" s="86"/>
      <c r="L5" s="5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1"/>
      <c r="C6" s="53" t="s">
        <v>20</v>
      </c>
      <c r="D6" s="53" t="s">
        <v>21</v>
      </c>
      <c r="E6" s="54" t="s">
        <v>22</v>
      </c>
      <c r="F6" s="53" t="s">
        <v>20</v>
      </c>
      <c r="G6" s="53" t="s">
        <v>21</v>
      </c>
      <c r="H6" s="54" t="s">
        <v>22</v>
      </c>
      <c r="I6" s="53" t="s">
        <v>20</v>
      </c>
      <c r="J6" s="53" t="s">
        <v>21</v>
      </c>
      <c r="K6" s="55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27"/>
      <c r="B8" s="9" t="s">
        <v>7</v>
      </c>
      <c r="C8" s="21"/>
      <c r="D8" s="16"/>
      <c r="E8" s="8"/>
      <c r="F8" s="18"/>
      <c r="G8" s="18"/>
      <c r="H8" s="18"/>
      <c r="I8" s="18"/>
      <c r="J8" s="18"/>
      <c r="K8" s="1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">
      <c r="A9" s="27"/>
      <c r="B9" s="13" t="s">
        <v>1</v>
      </c>
      <c r="C9" s="46">
        <v>3307</v>
      </c>
      <c r="D9" s="58">
        <v>20.97817812737884</v>
      </c>
      <c r="E9" s="8">
        <v>10.713090056913291</v>
      </c>
      <c r="F9" s="46">
        <v>3299</v>
      </c>
      <c r="G9" s="58">
        <v>24.345066784739132</v>
      </c>
      <c r="H9" s="8">
        <v>5.2648372686662412</v>
      </c>
      <c r="I9" s="12">
        <v>3105</v>
      </c>
      <c r="J9" s="58">
        <f>I9/RESIDENTIAL!I9*100</f>
        <v>23.310810810810811</v>
      </c>
      <c r="K9" s="8">
        <f>(I9-C9)/C9*100</f>
        <v>-6.1082552162080441</v>
      </c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x14ac:dyDescent="0.2">
      <c r="A10" s="27"/>
      <c r="B10" s="13" t="s">
        <v>2</v>
      </c>
      <c r="C10" s="69">
        <v>1656223</v>
      </c>
      <c r="D10" s="58">
        <v>50.144585280488783</v>
      </c>
      <c r="E10" s="8">
        <v>10.805270569974878</v>
      </c>
      <c r="F10" s="69">
        <v>2141009</v>
      </c>
      <c r="G10" s="58">
        <v>57.766031557766063</v>
      </c>
      <c r="H10" s="8">
        <v>73.009150618337443</v>
      </c>
      <c r="I10" s="69">
        <v>1534513</v>
      </c>
      <c r="J10" s="58">
        <f>I10/RESIDENTIAL!I10*100</f>
        <v>54.009821292184142</v>
      </c>
      <c r="K10" s="8">
        <f>(I10-C10)/C10*100</f>
        <v>-7.3486480987161746</v>
      </c>
      <c r="L10" s="28"/>
      <c r="M10" s="27"/>
      <c r="N10" s="1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x14ac:dyDescent="0.2">
      <c r="A11" s="27"/>
      <c r="B11" s="13" t="s">
        <v>34</v>
      </c>
      <c r="C11" s="69">
        <v>21690777.824999999</v>
      </c>
      <c r="D11" s="58">
        <v>48.211037522095459</v>
      </c>
      <c r="E11" s="8">
        <v>42.821384239472962</v>
      </c>
      <c r="F11" s="69">
        <v>20013703.416000001</v>
      </c>
      <c r="G11" s="58">
        <v>44.938711201194053</v>
      </c>
      <c r="H11" s="8">
        <v>63.894088698257775</v>
      </c>
      <c r="I11" s="69">
        <v>16374188.540000001</v>
      </c>
      <c r="J11" s="58">
        <f>I11/RESIDENTIAL!I11*100</f>
        <v>48.0554610599048</v>
      </c>
      <c r="K11" s="8">
        <f>(I11-C11)/C11*100</f>
        <v>-24.5108281864945</v>
      </c>
      <c r="L11" s="28"/>
      <c r="M11" s="28"/>
      <c r="N11" s="1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6" customHeight="1" x14ac:dyDescent="0.2">
      <c r="A12" s="27"/>
      <c r="B12" s="15" t="s">
        <v>29</v>
      </c>
      <c r="C12" s="69">
        <v>12990.068208810046</v>
      </c>
      <c r="D12" s="17"/>
      <c r="E12" s="8">
        <v>31.992147004935894</v>
      </c>
      <c r="F12" s="69">
        <v>9184.2569246556195</v>
      </c>
      <c r="G12" s="17"/>
      <c r="H12" s="16">
        <v>-6.589555019740458</v>
      </c>
      <c r="I12" s="69">
        <f>(I11-I45)/I10*1000</f>
        <v>10602.227653333664</v>
      </c>
      <c r="J12" s="17"/>
      <c r="K12" s="8">
        <f>(I12-C12)/C12*100</f>
        <v>-18.382047862203791</v>
      </c>
      <c r="L12" s="29"/>
      <c r="M12" s="27"/>
      <c r="N12" s="2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">
      <c r="A13" s="27"/>
      <c r="B13" s="20" t="s">
        <v>19</v>
      </c>
      <c r="C13" s="69">
        <v>500.82340489869972</v>
      </c>
      <c r="D13" s="22"/>
      <c r="E13" s="8">
        <v>8.3260717422121419E-2</v>
      </c>
      <c r="F13" s="69">
        <v>648.98726886935435</v>
      </c>
      <c r="G13" s="22"/>
      <c r="H13" s="16">
        <v>64.356070942064107</v>
      </c>
      <c r="I13" s="69">
        <f>I10/I9</f>
        <v>494.20708534621576</v>
      </c>
      <c r="J13" s="22"/>
      <c r="K13" s="8">
        <f>(I13-C13)/C13*100</f>
        <v>-1.3210883292928819</v>
      </c>
      <c r="L13" s="29"/>
      <c r="M13" s="27"/>
      <c r="N13" s="1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" customHeight="1" x14ac:dyDescent="0.2">
      <c r="A14" s="27"/>
      <c r="B14" s="13"/>
      <c r="C14" s="46"/>
      <c r="D14" s="17"/>
      <c r="E14" s="8"/>
      <c r="F14" s="46"/>
      <c r="G14" s="17"/>
      <c r="H14" s="16"/>
      <c r="I14" s="12"/>
      <c r="J14" s="17"/>
      <c r="K14" s="16"/>
      <c r="L14" s="3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">
      <c r="A15" s="27"/>
      <c r="B15" s="9" t="s">
        <v>8</v>
      </c>
      <c r="C15" s="46"/>
      <c r="D15" s="7"/>
      <c r="E15" s="8"/>
      <c r="F15" s="46"/>
      <c r="G15" s="7"/>
      <c r="H15" s="8"/>
      <c r="I15" s="12"/>
      <c r="J15" s="7"/>
      <c r="K15" s="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">
      <c r="A16" s="27"/>
      <c r="B16" s="13" t="s">
        <v>1</v>
      </c>
      <c r="C16" s="48">
        <v>2362</v>
      </c>
      <c r="D16" s="14">
        <v>71.424251587541576</v>
      </c>
      <c r="E16" s="8">
        <v>14.54898157129001</v>
      </c>
      <c r="F16" s="48">
        <v>2283</v>
      </c>
      <c r="G16" s="14">
        <v>69.202788723855718</v>
      </c>
      <c r="H16" s="8">
        <v>1.9651630192050022</v>
      </c>
      <c r="I16" s="17">
        <v>2210</v>
      </c>
      <c r="J16" s="14">
        <f>(I16/I$9)*100</f>
        <v>71.175523349436403</v>
      </c>
      <c r="K16" s="8">
        <f>(I16-C16)/C16*100</f>
        <v>-6.4352243861134628</v>
      </c>
      <c r="L16" s="28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">
      <c r="A17" s="27"/>
      <c r="B17" s="13" t="s">
        <v>2</v>
      </c>
      <c r="C17" s="73">
        <v>743065</v>
      </c>
      <c r="D17" s="14">
        <v>44.865033271485785</v>
      </c>
      <c r="E17" s="8">
        <v>23.426778444227768</v>
      </c>
      <c r="F17" s="73">
        <v>955917</v>
      </c>
      <c r="G17" s="14">
        <v>44.647967383602776</v>
      </c>
      <c r="H17" s="8">
        <v>66.779258256377332</v>
      </c>
      <c r="I17" s="73">
        <v>731749</v>
      </c>
      <c r="J17" s="14">
        <f>(I17/I$10)*100</f>
        <v>47.686073692435322</v>
      </c>
      <c r="K17" s="8">
        <f>(I17-C17)/C17*100</f>
        <v>-1.5228815783276026</v>
      </c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">
      <c r="A18" s="27"/>
      <c r="B18" s="13" t="s">
        <v>34</v>
      </c>
      <c r="C18" s="73">
        <v>7863284.2680000002</v>
      </c>
      <c r="D18" s="14">
        <v>36.251739478595674</v>
      </c>
      <c r="E18" s="8">
        <v>40.274376969844184</v>
      </c>
      <c r="F18" s="73">
        <v>9527770.6009999979</v>
      </c>
      <c r="G18" s="14">
        <v>47.606234603151961</v>
      </c>
      <c r="H18" s="8">
        <v>66.537277900552809</v>
      </c>
      <c r="I18" s="73">
        <v>8084861.6529999999</v>
      </c>
      <c r="J18" s="14">
        <f>(I18/I$11)*100</f>
        <v>49.375647735151823</v>
      </c>
      <c r="K18" s="8">
        <f>(I18-C18)/C18*100</f>
        <v>2.8178732632332677</v>
      </c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">
      <c r="A19" s="27"/>
      <c r="B19" s="20" t="s">
        <v>28</v>
      </c>
      <c r="C19" s="74">
        <v>10582.229371589296</v>
      </c>
      <c r="D19" s="7"/>
      <c r="E19" s="8">
        <v>13.649873016194181</v>
      </c>
      <c r="F19" s="74">
        <v>9967.1525885615574</v>
      </c>
      <c r="G19" s="7"/>
      <c r="H19" s="8">
        <v>-0.14509019787853875</v>
      </c>
      <c r="I19" s="69">
        <f>I18/I17*1000</f>
        <v>11048.681519209456</v>
      </c>
      <c r="J19" s="7"/>
      <c r="K19" s="8">
        <f>(I19-C19)/C19*100</f>
        <v>4.4078816593455343</v>
      </c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">
      <c r="A20" s="27"/>
      <c r="B20" s="20" t="s">
        <v>19</v>
      </c>
      <c r="C20" s="69">
        <v>314.59144792548688</v>
      </c>
      <c r="D20" s="22"/>
      <c r="E20" s="8">
        <v>7.75021894665438</v>
      </c>
      <c r="F20" s="69">
        <v>418.71090670170827</v>
      </c>
      <c r="G20" s="22"/>
      <c r="H20" s="16">
        <v>63.564940532645132</v>
      </c>
      <c r="I20" s="69">
        <f>I17/I16</f>
        <v>331.10814479638009</v>
      </c>
      <c r="J20" s="22"/>
      <c r="K20" s="8">
        <f>(I20-C20)/C20*100</f>
        <v>5.2502052995430777</v>
      </c>
      <c r="L20" s="3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" customHeight="1" x14ac:dyDescent="0.2">
      <c r="A21" s="27"/>
      <c r="B21" s="13"/>
      <c r="C21" s="46"/>
      <c r="D21" s="7"/>
      <c r="E21" s="8"/>
      <c r="F21" s="46"/>
      <c r="G21" s="7"/>
      <c r="H21" s="8"/>
      <c r="I21" s="12"/>
      <c r="J21" s="7"/>
      <c r="K21" s="8"/>
      <c r="L21" s="3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">
      <c r="A22" s="27"/>
      <c r="B22" s="9" t="s">
        <v>9</v>
      </c>
      <c r="C22" s="46"/>
      <c r="D22" s="7"/>
      <c r="E22" s="8"/>
      <c r="F22" s="46"/>
      <c r="G22" s="7"/>
      <c r="H22" s="8"/>
      <c r="I22" s="12"/>
      <c r="J22" s="7"/>
      <c r="K22" s="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">
      <c r="A23" s="27"/>
      <c r="B23" s="13" t="s">
        <v>1</v>
      </c>
      <c r="C23" s="48">
        <v>277</v>
      </c>
      <c r="D23" s="14">
        <v>8.3761717568793479</v>
      </c>
      <c r="E23" s="8">
        <v>37.128712871287128</v>
      </c>
      <c r="F23" s="48">
        <v>241</v>
      </c>
      <c r="G23" s="14">
        <v>7.3052440133373757</v>
      </c>
      <c r="H23" s="8">
        <v>-10.074626865671641</v>
      </c>
      <c r="I23" s="17">
        <v>221</v>
      </c>
      <c r="J23" s="14">
        <f>(I23/I$9)*100</f>
        <v>7.1175523349436389</v>
      </c>
      <c r="K23" s="8">
        <f>(I23-C23)/C23*100</f>
        <v>-20.216606498194945</v>
      </c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">
      <c r="A24" s="27"/>
      <c r="B24" s="13" t="s">
        <v>2</v>
      </c>
      <c r="C24" s="73">
        <v>538548</v>
      </c>
      <c r="D24" s="14">
        <v>32.516635742892106</v>
      </c>
      <c r="E24" s="8">
        <v>57.079772495260315</v>
      </c>
      <c r="F24" s="73">
        <v>713522</v>
      </c>
      <c r="G24" s="14">
        <v>33.326436273738224</v>
      </c>
      <c r="H24" s="8">
        <v>162.4516309385437</v>
      </c>
      <c r="I24" s="73">
        <v>325224</v>
      </c>
      <c r="J24" s="14">
        <f>(I24/I$10)*100</f>
        <v>21.193955346093514</v>
      </c>
      <c r="K24" s="8">
        <f>(I24-C24)/C24*100</f>
        <v>-39.610953898259766</v>
      </c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">
      <c r="A25" s="27"/>
      <c r="B25" s="13" t="s">
        <v>34</v>
      </c>
      <c r="C25" s="73">
        <v>9733496.7510000002</v>
      </c>
      <c r="D25" s="14">
        <v>44.873894470402661</v>
      </c>
      <c r="E25" s="8">
        <v>461.50362161505581</v>
      </c>
      <c r="F25" s="73">
        <v>4640603.7140000006</v>
      </c>
      <c r="G25" s="14">
        <v>23.187131424612094</v>
      </c>
      <c r="H25" s="8">
        <v>100.43261232270066</v>
      </c>
      <c r="I25" s="73">
        <v>3052392.594</v>
      </c>
      <c r="J25" s="14">
        <f>(I25/I$11)*100</f>
        <v>18.641489234983489</v>
      </c>
      <c r="K25" s="8">
        <f>(I25-C25)/C25*100</f>
        <v>-68.64032862921124</v>
      </c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">
      <c r="A26" s="27"/>
      <c r="B26" s="20" t="s">
        <v>28</v>
      </c>
      <c r="C26" s="74">
        <v>18073.591863677892</v>
      </c>
      <c r="D26" s="7"/>
      <c r="E26" s="31">
        <v>257.46398959929644</v>
      </c>
      <c r="F26" s="74">
        <v>6503.7990615566177</v>
      </c>
      <c r="G26" s="7"/>
      <c r="H26" s="31">
        <v>-23.630647062111631</v>
      </c>
      <c r="I26" s="69">
        <f>I25/I24*1000</f>
        <v>9385.5084311120954</v>
      </c>
      <c r="J26" s="7"/>
      <c r="K26" s="8">
        <f>(I26-C26)/C26*100</f>
        <v>-48.070596581446821</v>
      </c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">
      <c r="A27" s="27"/>
      <c r="B27" s="20" t="s">
        <v>19</v>
      </c>
      <c r="C27" s="69">
        <v>1944.216606498195</v>
      </c>
      <c r="D27" s="22"/>
      <c r="E27" s="31">
        <v>14.549148173438933</v>
      </c>
      <c r="F27" s="69">
        <v>2960.6721991701243</v>
      </c>
      <c r="G27" s="22"/>
      <c r="H27" s="16">
        <v>191.85492569099466</v>
      </c>
      <c r="I27" s="69">
        <f>I24/I23</f>
        <v>1471.6018099547512</v>
      </c>
      <c r="J27" s="22"/>
      <c r="K27" s="8">
        <f>(I27-C27)/C27*100</f>
        <v>-24.30875217112197</v>
      </c>
      <c r="L27" s="3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" customHeight="1" x14ac:dyDescent="0.2">
      <c r="A28" s="27"/>
      <c r="B28" s="13"/>
      <c r="C28" s="46"/>
      <c r="D28" s="7"/>
      <c r="E28" s="8"/>
      <c r="F28" s="46"/>
      <c r="G28" s="7"/>
      <c r="H28" s="8"/>
      <c r="I28" s="12"/>
      <c r="J28" s="7"/>
      <c r="K28" s="8"/>
      <c r="L28" s="3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2">
      <c r="A29" s="27"/>
      <c r="B29" s="9" t="s">
        <v>10</v>
      </c>
      <c r="C29" s="46"/>
      <c r="D29" s="7"/>
      <c r="E29" s="8"/>
      <c r="F29" s="46"/>
      <c r="G29" s="7"/>
      <c r="H29" s="8"/>
      <c r="I29" s="12"/>
      <c r="J29" s="7"/>
      <c r="K29" s="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">
      <c r="A30" s="27"/>
      <c r="B30" s="13" t="s">
        <v>1</v>
      </c>
      <c r="C30" s="48">
        <v>494</v>
      </c>
      <c r="D30" s="14">
        <v>14.938010281221651</v>
      </c>
      <c r="E30" s="8">
        <v>-12.099644128113878</v>
      </c>
      <c r="F30" s="48">
        <v>540</v>
      </c>
      <c r="G30" s="14">
        <v>16.368596544407396</v>
      </c>
      <c r="H30" s="8">
        <v>31.707317073170731</v>
      </c>
      <c r="I30" s="17">
        <v>510</v>
      </c>
      <c r="J30" s="14">
        <f>(I30/I$9)*100</f>
        <v>16.425120772946862</v>
      </c>
      <c r="K30" s="8">
        <f>(I30-C30)/C30*100</f>
        <v>3.2388663967611335</v>
      </c>
      <c r="L30" s="28"/>
      <c r="M30" s="3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">
      <c r="A31" s="27"/>
      <c r="B31" s="13" t="s">
        <v>2</v>
      </c>
      <c r="C31" s="73">
        <v>328106</v>
      </c>
      <c r="D31" s="14">
        <v>19.810496533377449</v>
      </c>
      <c r="E31" s="8">
        <v>-37.172969360654264</v>
      </c>
      <c r="F31" s="73">
        <v>400282</v>
      </c>
      <c r="G31" s="14">
        <v>18.695951301465804</v>
      </c>
      <c r="H31" s="8">
        <v>38.342647602655688</v>
      </c>
      <c r="I31" s="73">
        <v>414842</v>
      </c>
      <c r="J31" s="14">
        <f>(I31/I$10)*100</f>
        <v>27.034114406329561</v>
      </c>
      <c r="K31" s="8">
        <f>(I31-C31)/C31*100</f>
        <v>26.43535930461497</v>
      </c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">
      <c r="A32" s="27"/>
      <c r="B32" s="13" t="s">
        <v>34</v>
      </c>
      <c r="C32" s="73">
        <v>3659544.4160000002</v>
      </c>
      <c r="D32" s="14">
        <v>16.871430086670948</v>
      </c>
      <c r="E32" s="8">
        <v>-49.397589640082579</v>
      </c>
      <c r="F32" s="73">
        <v>5131042.9180000005</v>
      </c>
      <c r="G32" s="14">
        <v>25.637648421920634</v>
      </c>
      <c r="H32" s="8">
        <v>40.289348426573262</v>
      </c>
      <c r="I32" s="73">
        <v>4849665.7110000001</v>
      </c>
      <c r="J32" s="14">
        <f>(I32/I$11)*100</f>
        <v>29.617746852938094</v>
      </c>
      <c r="K32" s="8">
        <f>(I32-C32)/C32*100</f>
        <v>32.521023376479221</v>
      </c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">
      <c r="A33" s="27"/>
      <c r="B33" s="20" t="s">
        <v>28</v>
      </c>
      <c r="C33" s="74">
        <v>11153.543111067765</v>
      </c>
      <c r="D33" s="7"/>
      <c r="E33" s="8">
        <v>-19.457580845421315</v>
      </c>
      <c r="F33" s="74">
        <v>12818.570203006882</v>
      </c>
      <c r="G33" s="7"/>
      <c r="H33" s="8">
        <v>1.407158860736027</v>
      </c>
      <c r="I33" s="69">
        <f>I32/I31*1000</f>
        <v>11690.392272238589</v>
      </c>
      <c r="J33" s="7"/>
      <c r="K33" s="8">
        <f>(I33-C33)/C33*100</f>
        <v>4.8132611836870272</v>
      </c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">
      <c r="A34" s="27"/>
      <c r="B34" s="20" t="s">
        <v>19</v>
      </c>
      <c r="C34" s="69">
        <v>664.18218623481778</v>
      </c>
      <c r="D34" s="22"/>
      <c r="E34" s="8">
        <v>-28.524714130946759</v>
      </c>
      <c r="F34" s="69">
        <v>741.262962962963</v>
      </c>
      <c r="G34" s="22"/>
      <c r="H34" s="16">
        <v>5.0379361427570979</v>
      </c>
      <c r="I34" s="69">
        <f>I31/I30</f>
        <v>813.41568627450977</v>
      </c>
      <c r="J34" s="22"/>
      <c r="K34" s="8">
        <f>(I34-C34)/C34*100</f>
        <v>22.468759797019207</v>
      </c>
      <c r="L34" s="3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3" customHeight="1" x14ac:dyDescent="0.2">
      <c r="A35" s="27"/>
      <c r="B35" s="13"/>
      <c r="C35" s="46"/>
      <c r="D35" s="7"/>
      <c r="E35" s="8"/>
      <c r="F35" s="46"/>
      <c r="G35" s="7"/>
      <c r="H35" s="8"/>
      <c r="I35" s="12"/>
      <c r="J35" s="7"/>
      <c r="K35" s="8"/>
      <c r="L35" s="3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27"/>
      <c r="B36" s="9" t="s">
        <v>11</v>
      </c>
      <c r="C36" s="46"/>
      <c r="D36" s="7"/>
      <c r="E36" s="8"/>
      <c r="F36" s="46"/>
      <c r="G36" s="7"/>
      <c r="H36" s="8"/>
      <c r="I36" s="12"/>
      <c r="J36" s="7"/>
      <c r="K36" s="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">
      <c r="A37" s="27"/>
      <c r="B37" s="13" t="s">
        <v>1</v>
      </c>
      <c r="C37" s="48">
        <v>108</v>
      </c>
      <c r="D37" s="14">
        <v>3.2657998185666766</v>
      </c>
      <c r="E37" s="8">
        <v>35</v>
      </c>
      <c r="F37" s="48">
        <v>131</v>
      </c>
      <c r="G37" s="14">
        <v>3.9709002728099421</v>
      </c>
      <c r="H37" s="8">
        <v>-9.6551724137931032</v>
      </c>
      <c r="I37" s="17">
        <v>89</v>
      </c>
      <c r="J37" s="14">
        <f>(I37/I$9)*100</f>
        <v>2.8663446054750406</v>
      </c>
      <c r="K37" s="8">
        <f>(I37-C37)/C37*100</f>
        <v>-17.592592592592592</v>
      </c>
      <c r="L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">
      <c r="A38" s="27"/>
      <c r="B38" s="13" t="s">
        <v>2</v>
      </c>
      <c r="C38" s="73">
        <v>46504</v>
      </c>
      <c r="D38" s="14">
        <v>2.8078344522446552</v>
      </c>
      <c r="E38" s="8">
        <v>68.49885865429907</v>
      </c>
      <c r="F38" s="73">
        <v>71288</v>
      </c>
      <c r="G38" s="14">
        <v>3.3296450411931944</v>
      </c>
      <c r="H38" s="8">
        <v>-30.882295908473917</v>
      </c>
      <c r="I38" s="73">
        <v>62698</v>
      </c>
      <c r="J38" s="14">
        <f>(I38/I$10)*100</f>
        <v>4.0858565551415991</v>
      </c>
      <c r="K38" s="8">
        <f>(I38-C38)/C38*100</f>
        <v>34.822810940994323</v>
      </c>
      <c r="L38" s="3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">
      <c r="A39" s="27"/>
      <c r="B39" s="13" t="s">
        <v>34</v>
      </c>
      <c r="C39" s="73">
        <v>258124.304</v>
      </c>
      <c r="D39" s="14">
        <v>1.1900186617673771</v>
      </c>
      <c r="E39" s="8">
        <v>85.387995191254092</v>
      </c>
      <c r="F39" s="73">
        <v>364159.50100000005</v>
      </c>
      <c r="G39" s="14">
        <v>1.8195508019214071</v>
      </c>
      <c r="H39" s="8">
        <v>-23.097985633275048</v>
      </c>
      <c r="I39" s="73">
        <v>282336.20500000002</v>
      </c>
      <c r="J39" s="14">
        <f>(I39/I$11)*100</f>
        <v>1.7242760110541637</v>
      </c>
      <c r="K39" s="8">
        <f>(I39-C39)/C39*100</f>
        <v>9.3799385121053973</v>
      </c>
      <c r="L39" s="3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">
      <c r="A40" s="27"/>
      <c r="B40" s="20" t="s">
        <v>28</v>
      </c>
      <c r="C40" s="74">
        <v>5550.5828315843792</v>
      </c>
      <c r="D40" s="7"/>
      <c r="E40" s="8">
        <v>10.023294324862844</v>
      </c>
      <c r="F40" s="74">
        <v>5108.2861210862993</v>
      </c>
      <c r="G40" s="7"/>
      <c r="H40" s="8">
        <v>11.262397062394971</v>
      </c>
      <c r="I40" s="69">
        <f>I39/I38*1000</f>
        <v>4503.1134166959082</v>
      </c>
      <c r="J40" s="7"/>
      <c r="K40" s="8">
        <f>(I40-C40)/C40*100</f>
        <v>-18.87134102256929</v>
      </c>
      <c r="L40" s="3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">
      <c r="A41" s="27"/>
      <c r="B41" s="20" t="s">
        <v>19</v>
      </c>
      <c r="C41" s="69">
        <v>430.59259259259261</v>
      </c>
      <c r="D41" s="22"/>
      <c r="E41" s="8">
        <v>24.813969373554869</v>
      </c>
      <c r="F41" s="69">
        <v>544.18320610687022</v>
      </c>
      <c r="G41" s="22"/>
      <c r="H41" s="16">
        <v>-23.49567104373067</v>
      </c>
      <c r="I41" s="69">
        <f>I38/I37</f>
        <v>704.47191011235952</v>
      </c>
      <c r="J41" s="22"/>
      <c r="K41" s="8">
        <f>(I41-C41)/C41*100</f>
        <v>63.60520878233018</v>
      </c>
      <c r="L41" s="3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3" customHeight="1" x14ac:dyDescent="0.2">
      <c r="A42" s="27"/>
      <c r="B42" s="13"/>
      <c r="C42" s="46"/>
      <c r="D42" s="7"/>
      <c r="E42" s="8"/>
      <c r="F42" s="46"/>
      <c r="G42" s="7"/>
      <c r="H42" s="8"/>
      <c r="I42" s="12"/>
      <c r="J42" s="7"/>
      <c r="K42" s="8"/>
      <c r="L42" s="3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">
      <c r="A43" s="27"/>
      <c r="B43" s="9" t="s">
        <v>15</v>
      </c>
      <c r="C43" s="46"/>
      <c r="D43" s="7"/>
      <c r="E43" s="8"/>
      <c r="F43" s="46"/>
      <c r="G43" s="7"/>
      <c r="H43" s="8"/>
      <c r="I43" s="12"/>
      <c r="J43" s="7"/>
      <c r="K43" s="8"/>
      <c r="L43" s="3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">
      <c r="A44" s="27"/>
      <c r="B44" s="13" t="s">
        <v>1</v>
      </c>
      <c r="C44" s="48">
        <v>66</v>
      </c>
      <c r="D44" s="14">
        <v>1.9957665557907469</v>
      </c>
      <c r="E44" s="8">
        <v>-18.518518518518519</v>
      </c>
      <c r="F44" s="48">
        <v>104</v>
      </c>
      <c r="G44" s="14">
        <v>3.1524704455895725</v>
      </c>
      <c r="H44" s="8">
        <v>44.444444444444443</v>
      </c>
      <c r="I44" s="21">
        <v>75</v>
      </c>
      <c r="J44" s="14">
        <f>(I44/I$9)*100</f>
        <v>2.4154589371980677</v>
      </c>
      <c r="K44" s="8">
        <f>(I44-C44)/C44*100</f>
        <v>13.636363636363635</v>
      </c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">
      <c r="A45" s="27"/>
      <c r="B45" s="13" t="s">
        <v>34</v>
      </c>
      <c r="C45" s="72">
        <v>176328.08600000001</v>
      </c>
      <c r="D45" s="14">
        <v>0.81291730256335337</v>
      </c>
      <c r="E45" s="8">
        <v>-63.036982408869378</v>
      </c>
      <c r="F45" s="72">
        <v>350126.68199999997</v>
      </c>
      <c r="G45" s="14">
        <v>1.7494347483938948</v>
      </c>
      <c r="H45" s="8">
        <v>696.50772198725645</v>
      </c>
      <c r="I45" s="73">
        <v>104932.37699999999</v>
      </c>
      <c r="J45" s="14">
        <f>(I45/I$11)*100</f>
        <v>0.64084016587242731</v>
      </c>
      <c r="K45" s="8">
        <f>(I45-C45)/C45*100</f>
        <v>-40.490264835064345</v>
      </c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3" customHeight="1" x14ac:dyDescent="0.2">
      <c r="A46" s="27"/>
      <c r="B46" s="13"/>
      <c r="C46" s="49"/>
      <c r="D46" s="34"/>
      <c r="E46" s="8"/>
      <c r="F46" s="49"/>
      <c r="G46" s="34"/>
      <c r="H46" s="8"/>
      <c r="I46" s="33"/>
      <c r="J46" s="34"/>
      <c r="K46" s="8"/>
      <c r="L46" s="35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">
      <c r="A47" s="27"/>
      <c r="B47" s="9" t="s">
        <v>18</v>
      </c>
      <c r="C47" s="46"/>
      <c r="D47" s="34"/>
      <c r="E47" s="8"/>
      <c r="F47" s="46"/>
      <c r="G47" s="34"/>
      <c r="H47" s="8"/>
      <c r="I47" s="12"/>
      <c r="J47" s="34"/>
      <c r="K47" s="8"/>
      <c r="L47" s="3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">
      <c r="A48" s="27"/>
      <c r="B48" s="13" t="s">
        <v>1</v>
      </c>
      <c r="C48" s="48">
        <v>490</v>
      </c>
      <c r="D48" s="58">
        <v>3.1083481349911191</v>
      </c>
      <c r="E48" s="8">
        <v>6.5217391304347823</v>
      </c>
      <c r="F48" s="48">
        <v>547</v>
      </c>
      <c r="G48" s="58">
        <v>4.0366024647627476</v>
      </c>
      <c r="H48" s="8">
        <v>21.017699115044248</v>
      </c>
      <c r="I48" s="21">
        <v>419</v>
      </c>
      <c r="J48" s="58">
        <f>I48/RESIDENTIAL!I9*100</f>
        <v>3.1456456456456459</v>
      </c>
      <c r="K48" s="8">
        <f>(I48-C48)/C48*100</f>
        <v>-14.489795918367346</v>
      </c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">
      <c r="A49" s="27"/>
      <c r="B49" s="13" t="s">
        <v>2</v>
      </c>
      <c r="C49" s="73">
        <v>39951</v>
      </c>
      <c r="D49" s="58">
        <v>1.2095752362699994</v>
      </c>
      <c r="E49" s="8">
        <v>45.154961305090282</v>
      </c>
      <c r="F49" s="73">
        <v>89938</v>
      </c>
      <c r="G49" s="58">
        <v>2.4265948187244257</v>
      </c>
      <c r="H49" s="8">
        <v>41.62795458482276</v>
      </c>
      <c r="I49" s="73">
        <v>31981</v>
      </c>
      <c r="J49" s="58">
        <f>I49/RESIDENTIAL!I10*100</f>
        <v>1.1256262376045958</v>
      </c>
      <c r="K49" s="8">
        <f>(I49-C49)/C49*100</f>
        <v>-19.949438061625489</v>
      </c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">
      <c r="A50" s="27"/>
      <c r="B50" s="13" t="s">
        <v>34</v>
      </c>
      <c r="C50" s="73">
        <v>370218.88299999997</v>
      </c>
      <c r="D50" s="58">
        <v>0.82286751557288906</v>
      </c>
      <c r="E50" s="8">
        <v>47.309523222149885</v>
      </c>
      <c r="F50" s="73">
        <v>963111.48200000008</v>
      </c>
      <c r="G50" s="58">
        <v>2.1625677089603976</v>
      </c>
      <c r="H50" s="8">
        <v>36.368859653084293</v>
      </c>
      <c r="I50" s="73">
        <v>331480.19199999998</v>
      </c>
      <c r="J50" s="58">
        <f>I50/RESIDENTIAL!I11*100</f>
        <v>0.97283803834750293</v>
      </c>
      <c r="K50" s="8">
        <f>(I50-C50)/C50*100</f>
        <v>-10.463726400471041</v>
      </c>
      <c r="L50" s="3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">
      <c r="A51" s="27"/>
      <c r="B51" s="20" t="s">
        <v>28</v>
      </c>
      <c r="C51" s="74">
        <v>9266.8239343195419</v>
      </c>
      <c r="D51" s="34"/>
      <c r="E51" s="8">
        <v>1.4843184812202956</v>
      </c>
      <c r="F51" s="74">
        <v>10708.615735284307</v>
      </c>
      <c r="G51" s="34"/>
      <c r="H51" s="8">
        <v>-3.713317012277221</v>
      </c>
      <c r="I51" s="69">
        <f>I50/I49*1000</f>
        <v>10364.910165410713</v>
      </c>
      <c r="J51" s="34"/>
      <c r="K51" s="8">
        <f>(I51-C51)/C51*100</f>
        <v>11.849650310333674</v>
      </c>
      <c r="L51" s="3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" customHeight="1" x14ac:dyDescent="0.2">
      <c r="A52" s="27"/>
      <c r="B52" s="6"/>
      <c r="C52" s="46"/>
      <c r="D52" s="34"/>
      <c r="E52" s="8" t="e">
        <v>#DIV/0!</v>
      </c>
      <c r="F52" s="46"/>
      <c r="G52" s="34"/>
      <c r="H52" s="8"/>
      <c r="I52" s="12"/>
      <c r="J52" s="34"/>
      <c r="K52" s="8"/>
      <c r="L52" s="3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">
      <c r="A53" s="27"/>
      <c r="B53" s="9" t="s">
        <v>17</v>
      </c>
      <c r="C53" s="46"/>
      <c r="D53" s="34"/>
      <c r="E53" s="8"/>
      <c r="F53" s="46"/>
      <c r="G53" s="34"/>
      <c r="H53" s="8"/>
      <c r="I53" s="12"/>
      <c r="J53" s="34"/>
      <c r="K53" s="8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">
      <c r="A54" s="27"/>
      <c r="B54" s="13" t="s">
        <v>1</v>
      </c>
      <c r="C54" s="48">
        <v>1018</v>
      </c>
      <c r="D54" s="58">
        <v>6.4577518396346107</v>
      </c>
      <c r="E54" s="8">
        <v>-33.464052287581694</v>
      </c>
      <c r="F54" s="50">
        <v>1119</v>
      </c>
      <c r="G54" s="58">
        <v>8.2576931591764442</v>
      </c>
      <c r="H54" s="8">
        <v>5.1691729323308264</v>
      </c>
      <c r="I54" s="19">
        <v>832</v>
      </c>
      <c r="J54" s="58">
        <f>I54/RESIDENTIAL!I9*100</f>
        <v>6.2462462462462458</v>
      </c>
      <c r="K54" s="8">
        <f>(I54-C54)/C54*100</f>
        <v>-18.271119842829076</v>
      </c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">
      <c r="A55" s="27"/>
      <c r="B55" s="13" t="s">
        <v>34</v>
      </c>
      <c r="C55" s="73">
        <v>3275267.5</v>
      </c>
      <c r="D55" s="58">
        <v>7.2797778674126361</v>
      </c>
      <c r="E55" s="8">
        <v>6.0701684952793942</v>
      </c>
      <c r="F55" s="73">
        <v>3716874.0760000004</v>
      </c>
      <c r="G55" s="58">
        <v>8.3458581952920952</v>
      </c>
      <c r="H55" s="8">
        <v>96.352973525451873</v>
      </c>
      <c r="I55" s="73">
        <v>2310124.4810000001</v>
      </c>
      <c r="J55" s="58">
        <f>I55/RESIDENTIAL!I11*100</f>
        <v>6.7798228149770825</v>
      </c>
      <c r="K55" s="8">
        <f>(I55-C55)/C55*100</f>
        <v>-29.467608951024605</v>
      </c>
      <c r="L55" s="3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3" customHeight="1" x14ac:dyDescent="0.2">
      <c r="A56" s="27"/>
      <c r="B56" s="37"/>
      <c r="C56" s="38"/>
      <c r="D56" s="38"/>
      <c r="E56" s="39"/>
      <c r="F56" s="40"/>
      <c r="G56" s="40"/>
      <c r="H56" s="40"/>
      <c r="I56" s="40"/>
      <c r="J56" s="40"/>
      <c r="K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">
      <c r="A57" s="27"/>
      <c r="B57" s="57" t="s">
        <v>32</v>
      </c>
      <c r="C57" s="7"/>
      <c r="D57" s="7"/>
      <c r="E57" s="8"/>
      <c r="F57" s="6"/>
      <c r="G57" s="6"/>
      <c r="H57" s="6"/>
      <c r="I57" s="6"/>
      <c r="J57" s="6"/>
      <c r="K57" s="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">
      <c r="A58" s="27"/>
      <c r="B58" s="57" t="s">
        <v>33</v>
      </c>
      <c r="C58" s="7"/>
      <c r="D58" s="7"/>
      <c r="E58" s="8"/>
      <c r="F58" s="6"/>
      <c r="G58" s="6"/>
      <c r="H58" s="6"/>
      <c r="I58" s="6"/>
      <c r="J58" s="6"/>
      <c r="K58" s="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">
      <c r="A59" s="27"/>
      <c r="B59" s="56" t="s">
        <v>35</v>
      </c>
      <c r="C59" s="7"/>
      <c r="D59" s="7"/>
      <c r="E59" s="8"/>
      <c r="F59" s="6"/>
      <c r="G59" s="6"/>
      <c r="H59" s="6"/>
      <c r="I59" s="6"/>
      <c r="J59" s="6"/>
      <c r="K59" s="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">
      <c r="A60" s="41"/>
      <c r="B60" s="56" t="s">
        <v>36</v>
      </c>
      <c r="C60" s="12"/>
      <c r="D60" s="12"/>
      <c r="E60" s="8"/>
      <c r="F60" s="7"/>
      <c r="G60" s="7"/>
      <c r="H60" s="7"/>
      <c r="I60" s="7"/>
      <c r="J60" s="7"/>
      <c r="K60" s="7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27"/>
      <c r="B61" s="56" t="s">
        <v>30</v>
      </c>
      <c r="C61" s="7"/>
      <c r="D61" s="7"/>
      <c r="E61" s="8"/>
      <c r="F61" s="6"/>
      <c r="G61" s="6"/>
      <c r="H61" s="6"/>
      <c r="I61" s="6"/>
      <c r="J61" s="6"/>
      <c r="K61" s="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">
      <c r="A62" s="41"/>
      <c r="B62" s="57" t="s">
        <v>23</v>
      </c>
      <c r="C62" s="7"/>
      <c r="D62" s="7"/>
      <c r="E62" s="8"/>
      <c r="F62" s="7"/>
      <c r="G62" s="7"/>
      <c r="H62" s="7"/>
      <c r="I62" s="42"/>
      <c r="J62" s="7"/>
      <c r="K62" s="7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57" t="s">
        <v>31</v>
      </c>
      <c r="C63" s="7"/>
      <c r="D63" s="7"/>
      <c r="E63" s="8"/>
      <c r="F63" s="6"/>
      <c r="G63" s="6"/>
      <c r="H63" s="6"/>
      <c r="I63" s="6"/>
      <c r="J63" s="6"/>
      <c r="K63" s="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3"/>
      <c r="C64" s="7"/>
      <c r="D64" s="7"/>
      <c r="E64" s="8"/>
      <c r="F64" s="6"/>
      <c r="G64" s="6"/>
      <c r="H64" s="6"/>
      <c r="I64" s="6"/>
      <c r="J64" s="6"/>
      <c r="K64" s="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3"/>
      <c r="C65" s="7"/>
      <c r="D65" s="7"/>
      <c r="E65" s="8"/>
      <c r="F65" s="6"/>
      <c r="G65" s="6"/>
      <c r="H65" s="6"/>
      <c r="I65" s="6"/>
      <c r="J65" s="6"/>
      <c r="K65" s="6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4"/>
      <c r="C66" s="7"/>
      <c r="D66" s="7"/>
      <c r="E66" s="8"/>
      <c r="F66" s="6"/>
      <c r="G66" s="6"/>
      <c r="H66" s="6"/>
      <c r="I66" s="6"/>
      <c r="J66" s="6"/>
      <c r="K66" s="6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27"/>
      <c r="B67" s="6"/>
      <c r="C67" s="7"/>
      <c r="D67" s="7"/>
      <c r="E67" s="8"/>
      <c r="F67" s="6"/>
      <c r="G67" s="6"/>
      <c r="H67" s="6"/>
      <c r="I67" s="6"/>
      <c r="J67" s="6"/>
      <c r="K67" s="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">
      <c r="A68" s="27"/>
      <c r="B68" s="6"/>
      <c r="C68" s="7"/>
      <c r="D68" s="7"/>
      <c r="E68" s="8"/>
      <c r="F68" s="6"/>
      <c r="G68" s="6"/>
      <c r="H68" s="6"/>
      <c r="I68" s="6"/>
      <c r="J68" s="6"/>
      <c r="K68" s="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">
      <c r="A69" s="27"/>
      <c r="B69" s="6"/>
      <c r="C69" s="7"/>
      <c r="D69" s="7"/>
      <c r="E69" s="8"/>
      <c r="F69" s="6"/>
      <c r="G69" s="6"/>
      <c r="H69" s="6"/>
      <c r="I69" s="6"/>
      <c r="J69" s="6"/>
      <c r="K69" s="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">
      <c r="A70" s="27"/>
      <c r="B70" s="6"/>
      <c r="C70" s="7"/>
      <c r="D70" s="7"/>
      <c r="E70" s="8"/>
      <c r="F70" s="6"/>
      <c r="G70" s="6"/>
      <c r="H70" s="6"/>
      <c r="I70" s="6"/>
      <c r="J70" s="6"/>
      <c r="K70" s="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">
      <c r="A71" s="27"/>
      <c r="B71" s="6"/>
      <c r="C71" s="7"/>
      <c r="D71" s="7"/>
      <c r="E71" s="8"/>
      <c r="F71" s="6"/>
      <c r="G71" s="6"/>
      <c r="H71" s="6"/>
      <c r="I71" s="6"/>
      <c r="J71" s="6"/>
      <c r="K71" s="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">
      <c r="A72" s="27"/>
      <c r="B72" s="6"/>
      <c r="C72" s="7"/>
      <c r="D72" s="7"/>
      <c r="E72" s="8"/>
      <c r="F72" s="6"/>
      <c r="G72" s="6"/>
      <c r="H72" s="6"/>
      <c r="I72" s="6"/>
      <c r="J72" s="6"/>
      <c r="K72" s="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">
      <c r="A73" s="27"/>
      <c r="B73" s="6"/>
      <c r="C73" s="7"/>
      <c r="D73" s="7"/>
      <c r="E73" s="8"/>
      <c r="F73" s="6"/>
      <c r="G73" s="6"/>
      <c r="H73" s="6"/>
      <c r="I73" s="6"/>
      <c r="J73" s="6"/>
      <c r="K73" s="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">
      <c r="A74" s="27"/>
      <c r="B74" s="6"/>
      <c r="C74" s="7"/>
      <c r="D74" s="7"/>
      <c r="E74" s="8"/>
      <c r="F74" s="6"/>
      <c r="G74" s="6"/>
      <c r="H74" s="6"/>
      <c r="I74" s="6"/>
      <c r="J74" s="6"/>
      <c r="K74" s="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">
      <c r="A75" s="27"/>
      <c r="B75" s="6"/>
      <c r="C75" s="7"/>
      <c r="D75" s="7"/>
      <c r="E75" s="8"/>
      <c r="F75" s="6"/>
      <c r="G75" s="6"/>
      <c r="H75" s="6"/>
      <c r="I75" s="6"/>
      <c r="J75" s="6"/>
      <c r="K75" s="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">
      <c r="A76" s="27"/>
      <c r="B76" s="6"/>
      <c r="C76" s="7"/>
      <c r="D76" s="7"/>
      <c r="E76" s="8"/>
      <c r="F76" s="6"/>
      <c r="G76" s="6"/>
      <c r="H76" s="6"/>
      <c r="I76" s="6"/>
      <c r="J76" s="6"/>
      <c r="K76" s="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">
      <c r="A77" s="27"/>
      <c r="B77" s="6"/>
      <c r="C77" s="7"/>
      <c r="D77" s="7"/>
      <c r="E77" s="8"/>
      <c r="F77" s="6"/>
      <c r="G77" s="6"/>
      <c r="H77" s="6"/>
      <c r="I77" s="6"/>
      <c r="J77" s="6"/>
      <c r="K77" s="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">
      <c r="A78" s="27"/>
      <c r="B78" s="6"/>
      <c r="C78" s="7"/>
      <c r="D78" s="7"/>
      <c r="E78" s="8"/>
      <c r="F78" s="6"/>
      <c r="G78" s="6"/>
      <c r="H78" s="6"/>
      <c r="I78" s="6"/>
      <c r="J78" s="6"/>
      <c r="K78" s="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">
      <c r="A79" s="27"/>
      <c r="B79" s="6"/>
      <c r="C79" s="7"/>
      <c r="D79" s="7"/>
      <c r="E79" s="8"/>
      <c r="F79" s="6"/>
      <c r="G79" s="6"/>
      <c r="H79" s="6"/>
      <c r="I79" s="6"/>
      <c r="J79" s="6"/>
      <c r="K79" s="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">
      <c r="A80" s="27"/>
      <c r="B80" s="6"/>
      <c r="C80" s="7"/>
      <c r="D80" s="7"/>
      <c r="E80" s="8"/>
      <c r="F80" s="6"/>
      <c r="G80" s="6"/>
      <c r="H80" s="6"/>
      <c r="I80" s="6"/>
      <c r="J80" s="6"/>
      <c r="K80" s="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">
      <c r="A81" s="27"/>
      <c r="B81" s="6"/>
      <c r="C81" s="7"/>
      <c r="D81" s="7"/>
      <c r="E81" s="8"/>
      <c r="F81" s="6"/>
      <c r="G81" s="6"/>
      <c r="H81" s="6"/>
      <c r="I81" s="6"/>
      <c r="J81" s="6"/>
      <c r="K81" s="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">
      <c r="A82" s="27"/>
      <c r="B82" s="6"/>
      <c r="C82" s="7"/>
      <c r="D82" s="7"/>
      <c r="E82" s="8"/>
      <c r="F82" s="6"/>
      <c r="G82" s="6"/>
      <c r="H82" s="6"/>
      <c r="I82" s="6"/>
      <c r="J82" s="6"/>
      <c r="K82" s="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">
      <c r="A83" s="27"/>
      <c r="B83" s="6"/>
      <c r="C83" s="7"/>
      <c r="D83" s="7"/>
      <c r="E83" s="8"/>
      <c r="F83" s="6"/>
      <c r="G83" s="6"/>
      <c r="H83" s="6"/>
      <c r="I83" s="6"/>
      <c r="J83" s="6"/>
      <c r="K83" s="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">
      <c r="A84" s="27"/>
      <c r="B84" s="6"/>
      <c r="C84" s="7"/>
      <c r="D84" s="7"/>
      <c r="E84" s="8"/>
      <c r="F84" s="6"/>
      <c r="G84" s="6"/>
      <c r="H84" s="6"/>
      <c r="I84" s="6"/>
      <c r="J84" s="6"/>
      <c r="K84" s="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">
      <c r="A85" s="27"/>
      <c r="B85" s="6"/>
      <c r="C85" s="7"/>
      <c r="D85" s="7"/>
      <c r="E85" s="8"/>
      <c r="F85" s="6"/>
      <c r="G85" s="6"/>
      <c r="H85" s="6"/>
      <c r="I85" s="6"/>
      <c r="J85" s="6"/>
      <c r="K85" s="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">
      <c r="A86" s="27"/>
      <c r="B86" s="6"/>
      <c r="C86" s="7"/>
      <c r="D86" s="7"/>
      <c r="E86" s="8"/>
      <c r="F86" s="6"/>
      <c r="G86" s="6"/>
      <c r="H86" s="6"/>
      <c r="I86" s="6"/>
      <c r="J86" s="6"/>
      <c r="K86" s="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">
      <c r="A87" s="27"/>
      <c r="B87" s="6"/>
      <c r="C87" s="7"/>
      <c r="D87" s="7"/>
      <c r="E87" s="8"/>
      <c r="F87" s="6"/>
      <c r="G87" s="6"/>
      <c r="H87" s="6"/>
      <c r="I87" s="6"/>
      <c r="J87" s="6"/>
      <c r="K87" s="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">
      <c r="A88" s="27"/>
      <c r="B88" s="6"/>
      <c r="C88" s="7"/>
      <c r="D88" s="7"/>
      <c r="E88" s="8"/>
      <c r="F88" s="6"/>
      <c r="G88" s="6"/>
      <c r="H88" s="6"/>
      <c r="I88" s="6"/>
      <c r="J88" s="6"/>
      <c r="K88" s="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">
      <c r="A89" s="27"/>
      <c r="B89" s="6"/>
      <c r="C89" s="7"/>
      <c r="D89" s="7"/>
      <c r="E89" s="8"/>
      <c r="F89" s="6"/>
      <c r="G89" s="6"/>
      <c r="H89" s="6"/>
      <c r="I89" s="6"/>
      <c r="J89" s="6"/>
      <c r="K89" s="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">
      <c r="A90" s="27"/>
      <c r="B90" s="6"/>
      <c r="C90" s="7"/>
      <c r="D90" s="7"/>
      <c r="E90" s="8"/>
      <c r="F90" s="6"/>
      <c r="G90" s="6"/>
      <c r="H90" s="6"/>
      <c r="I90" s="6"/>
      <c r="J90" s="6"/>
      <c r="K90" s="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">
      <c r="A91" s="27"/>
      <c r="B91" s="6"/>
      <c r="C91" s="7"/>
      <c r="D91" s="7"/>
      <c r="E91" s="8"/>
      <c r="F91" s="6"/>
      <c r="G91" s="6"/>
      <c r="H91" s="6"/>
      <c r="I91" s="6"/>
      <c r="J91" s="6"/>
      <c r="K91" s="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">
      <c r="A92" s="27"/>
      <c r="B92" s="6"/>
      <c r="C92" s="7"/>
      <c r="D92" s="7"/>
      <c r="E92" s="8"/>
      <c r="F92" s="6"/>
      <c r="G92" s="6"/>
      <c r="H92" s="6"/>
      <c r="I92" s="6"/>
      <c r="J92" s="6"/>
      <c r="K92" s="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">
      <c r="A93" s="27"/>
      <c r="B93" s="6"/>
      <c r="C93" s="7"/>
      <c r="D93" s="7"/>
      <c r="E93" s="8"/>
      <c r="F93" s="6"/>
      <c r="G93" s="6"/>
      <c r="H93" s="6"/>
      <c r="I93" s="6"/>
      <c r="J93" s="6"/>
      <c r="K93" s="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">
      <c r="A94" s="27"/>
      <c r="B94" s="6"/>
      <c r="C94" s="7"/>
      <c r="D94" s="7"/>
      <c r="E94" s="8"/>
      <c r="F94" s="6"/>
      <c r="G94" s="6"/>
      <c r="H94" s="6"/>
      <c r="I94" s="6"/>
      <c r="J94" s="6"/>
      <c r="K94" s="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">
      <c r="A95" s="27"/>
      <c r="B95" s="6"/>
      <c r="C95" s="7"/>
      <c r="D95" s="7"/>
      <c r="E95" s="8"/>
      <c r="F95" s="6"/>
      <c r="G95" s="6"/>
      <c r="H95" s="6"/>
      <c r="I95" s="6"/>
      <c r="J95" s="6"/>
      <c r="K95" s="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">
      <c r="A96" s="27"/>
      <c r="B96" s="6"/>
      <c r="C96" s="7"/>
      <c r="D96" s="7"/>
      <c r="E96" s="8"/>
      <c r="F96" s="6"/>
      <c r="G96" s="6"/>
      <c r="H96" s="6"/>
      <c r="I96" s="6"/>
      <c r="J96" s="6"/>
      <c r="K96" s="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">
      <c r="A97" s="27"/>
      <c r="B97" s="6"/>
      <c r="C97" s="7"/>
      <c r="D97" s="7"/>
      <c r="E97" s="8"/>
      <c r="F97" s="6"/>
      <c r="G97" s="6"/>
      <c r="H97" s="6"/>
      <c r="I97" s="6"/>
      <c r="J97" s="6"/>
      <c r="K97" s="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">
      <c r="A98" s="27"/>
      <c r="B98" s="6"/>
      <c r="C98" s="7"/>
      <c r="D98" s="7"/>
      <c r="E98" s="8"/>
      <c r="F98" s="6"/>
      <c r="G98" s="6"/>
      <c r="H98" s="6"/>
      <c r="I98" s="6"/>
      <c r="J98" s="6"/>
      <c r="K98" s="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">
      <c r="A99" s="27"/>
      <c r="B99" s="6"/>
      <c r="C99" s="7"/>
      <c r="D99" s="7"/>
      <c r="E99" s="8"/>
      <c r="F99" s="6"/>
      <c r="G99" s="6"/>
      <c r="H99" s="6"/>
      <c r="I99" s="6"/>
      <c r="J99" s="6"/>
      <c r="K99" s="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">
      <c r="A100" s="27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">
      <c r="A101" s="27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">
      <c r="A102" s="27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">
      <c r="A103" s="27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">
      <c r="A104" s="27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">
      <c r="A105" s="27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">
      <c r="A106" s="27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">
      <c r="A107" s="27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">
      <c r="A108" s="27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">
      <c r="A109" s="27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">
      <c r="A110" s="27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">
      <c r="A111" s="27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">
      <c r="A112" s="27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">
      <c r="A113" s="27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">
      <c r="A114" s="27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">
      <c r="A115" s="27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">
      <c r="A116" s="27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">
      <c r="A117" s="27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">
      <c r="A118" s="27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">
      <c r="A119" s="27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">
      <c r="A120" s="27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">
      <c r="A121" s="27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">
      <c r="A122" s="27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">
      <c r="A123" s="27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">
      <c r="A124" s="27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">
      <c r="A125" s="27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">
      <c r="A126" s="27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">
      <c r="A127" s="27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">
      <c r="A128" s="27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">
      <c r="A129" s="27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">
      <c r="A130" s="27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">
      <c r="A131" s="27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">
      <c r="A132" s="27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">
      <c r="A133" s="27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">
      <c r="A134" s="27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">
      <c r="A135" s="27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">
      <c r="A136" s="27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">
      <c r="A137" s="27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">
      <c r="A138" s="27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">
      <c r="A139" s="27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">
      <c r="A140" s="27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">
      <c r="A141" s="27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">
      <c r="A142" s="27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">
      <c r="A143" s="27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">
      <c r="A144" s="27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">
      <c r="A145" s="27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">
      <c r="A146" s="27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">
      <c r="A147" s="27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">
      <c r="A148" s="27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">
      <c r="A149" s="27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">
      <c r="A150" s="27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">
      <c r="A151" s="27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">
      <c r="A152" s="27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">
      <c r="A153" s="27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">
      <c r="A154" s="27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">
      <c r="A155" s="27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">
      <c r="A156" s="27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">
      <c r="A157" s="27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">
      <c r="A158" s="27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">
      <c r="A159" s="27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">
      <c r="A160" s="27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">
      <c r="A161" s="27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">
      <c r="A162" s="27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">
      <c r="A163" s="27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">
      <c r="A164" s="27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">
      <c r="A165" s="27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">
      <c r="A166" s="27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">
      <c r="A167" s="27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">
      <c r="A168" s="27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">
      <c r="A169" s="27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">
      <c r="A170" s="27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">
      <c r="A171" s="27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">
      <c r="A172" s="27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">
      <c r="A173" s="27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">
      <c r="A174" s="27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">
      <c r="A175" s="27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">
      <c r="A176" s="27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">
      <c r="A177" s="27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">
      <c r="A178" s="27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">
      <c r="A179" s="27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">
      <c r="A180" s="27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">
      <c r="A181" s="27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">
      <c r="A182" s="27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">
      <c r="A183" s="27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">
      <c r="A184" s="27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">
      <c r="A185" s="27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">
      <c r="A186" s="27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">
      <c r="A187" s="27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">
      <c r="A188" s="27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">
      <c r="A189" s="27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">
      <c r="A190" s="27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">
      <c r="A191" s="27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">
      <c r="A192" s="27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">
      <c r="A193" s="27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">
      <c r="A194" s="27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">
      <c r="A195" s="27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">
      <c r="A196" s="27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">
      <c r="A197" s="27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">
      <c r="A198" s="27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">
      <c r="A199" s="27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">
      <c r="A200" s="27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">
      <c r="A201" s="27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">
      <c r="A202" s="27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">
      <c r="A203" s="27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">
      <c r="A204" s="27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">
      <c r="A205" s="27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">
      <c r="A206" s="27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">
      <c r="A207" s="27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">
      <c r="A208" s="27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">
      <c r="A209" s="27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">
      <c r="A210" s="27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">
      <c r="A211" s="27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">
      <c r="A212" s="27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">
      <c r="A213" s="27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">
      <c r="A214" s="27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">
      <c r="A215" s="27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">
      <c r="A216" s="27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">
      <c r="A217" s="27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">
      <c r="A218" s="27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">
      <c r="A219" s="27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">
      <c r="A220" s="27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">
      <c r="A221" s="27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">
      <c r="A222" s="27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">
      <c r="A223" s="27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">
      <c r="A224" s="27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">
      <c r="A225" s="27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">
      <c r="A226" s="27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">
      <c r="A227" s="27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">
      <c r="A228" s="27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">
      <c r="A229" s="27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">
      <c r="A230" s="27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">
      <c r="A231" s="27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">
      <c r="A232" s="27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">
      <c r="A233" s="27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">
      <c r="A234" s="27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">
      <c r="A235" s="27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">
      <c r="A236" s="27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">
      <c r="A237" s="27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">
      <c r="A238" s="27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">
      <c r="A239" s="27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">
      <c r="A240" s="27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">
      <c r="A241" s="27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">
      <c r="A242" s="27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">
      <c r="A243" s="27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">
      <c r="A244" s="27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">
      <c r="A245" s="27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">
      <c r="A246" s="27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">
      <c r="A247" s="27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">
      <c r="A248" s="27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">
      <c r="A249" s="27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">
      <c r="A250" s="27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">
      <c r="A251" s="27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">
      <c r="A252" s="27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">
      <c r="A253" s="27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">
      <c r="A254" s="27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">
      <c r="A255" s="27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">
      <c r="A256" s="27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">
      <c r="A257" s="27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">
      <c r="A258" s="27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">
      <c r="A259" s="27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">
      <c r="A260" s="27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">
      <c r="A261" s="27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">
      <c r="A262" s="27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">
      <c r="A263" s="27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">
      <c r="A264" s="27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">
      <c r="A265" s="27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5.75" customHeight="1" x14ac:dyDescent="0.2">
      <c r="A1001" s="27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5.75" customHeight="1" x14ac:dyDescent="0.2">
      <c r="A1002" s="27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6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7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10.xml><?xml version="1.0" encoding="utf-8"?>
<ds:datastoreItem xmlns:ds="http://schemas.openxmlformats.org/officeDocument/2006/customXml" ds:itemID="{76C50AEA-A8EC-4C6A-8E0F-73ED3DED9064}">
  <ds:schemaRefs/>
</ds:datastoreItem>
</file>

<file path=customXml/itemProps11.xml><?xml version="1.0" encoding="utf-8"?>
<ds:datastoreItem xmlns:ds="http://schemas.openxmlformats.org/officeDocument/2006/customXml" ds:itemID="{A2CDDD05-9F0A-4403-845E-55E3E2493A4C}">
  <ds:schemaRefs/>
</ds:datastoreItem>
</file>

<file path=customXml/itemProps12.xml><?xml version="1.0" encoding="utf-8"?>
<ds:datastoreItem xmlns:ds="http://schemas.openxmlformats.org/officeDocument/2006/customXml" ds:itemID="{8D44D233-8359-42A3-A001-CC1E40DAB6D2}">
  <ds:schemaRefs/>
</ds:datastoreItem>
</file>

<file path=customXml/itemProps13.xml><?xml version="1.0" encoding="utf-8"?>
<ds:datastoreItem xmlns:ds="http://schemas.openxmlformats.org/officeDocument/2006/customXml" ds:itemID="{67D3A132-C332-4932-9A97-11377630A3E5}">
  <ds:schemaRefs/>
</ds:datastoreItem>
</file>

<file path=customXml/itemProps14.xml><?xml version="1.0" encoding="utf-8"?>
<ds:datastoreItem xmlns:ds="http://schemas.openxmlformats.org/officeDocument/2006/customXml" ds:itemID="{E632AA5A-CC82-4139-BC9B-575E22CFE9D2}">
  <ds:schemaRefs/>
</ds:datastoreItem>
</file>

<file path=customXml/itemProps15.xml><?xml version="1.0" encoding="utf-8"?>
<ds:datastoreItem xmlns:ds="http://schemas.openxmlformats.org/officeDocument/2006/customXml" ds:itemID="{19F26A2C-1C77-4DF7-AEEC-B75F669DE007}">
  <ds:schemaRefs/>
</ds:datastoreItem>
</file>

<file path=customXml/itemProps16.xml><?xml version="1.0" encoding="utf-8"?>
<ds:datastoreItem xmlns:ds="http://schemas.openxmlformats.org/officeDocument/2006/customXml" ds:itemID="{79F32FA9-93CA-4E9B-981F-C7A69CBC604E}">
  <ds:schemaRefs/>
</ds:datastoreItem>
</file>

<file path=customXml/itemProps17.xml><?xml version="1.0" encoding="utf-8"?>
<ds:datastoreItem xmlns:ds="http://schemas.openxmlformats.org/officeDocument/2006/customXml" ds:itemID="{E5364C52-9A23-41C7-82F4-4A591616D7EB}">
  <ds:schemaRefs/>
</ds:datastoreItem>
</file>

<file path=customXml/itemProps18.xml><?xml version="1.0" encoding="utf-8"?>
<ds:datastoreItem xmlns:ds="http://schemas.openxmlformats.org/officeDocument/2006/customXml" ds:itemID="{12B4DDE3-8376-4F0B-B46F-EFE5D23C60BE}">
  <ds:schemaRefs/>
</ds:datastoreItem>
</file>

<file path=customXml/itemProps19.xml><?xml version="1.0" encoding="utf-8"?>
<ds:datastoreItem xmlns:ds="http://schemas.openxmlformats.org/officeDocument/2006/customXml" ds:itemID="{D7FFDA3E-4F8F-4652-80AA-C01A836EA85D}">
  <ds:schemaRefs/>
</ds:datastoreItem>
</file>

<file path=customXml/itemProps2.xml><?xml version="1.0" encoding="utf-8"?>
<ds:datastoreItem xmlns:ds="http://schemas.openxmlformats.org/officeDocument/2006/customXml" ds:itemID="{5BCC53E4-55D2-49F5-B192-21DDF262557F}">
  <ds:schemaRefs/>
</ds:datastoreItem>
</file>

<file path=customXml/itemProps20.xml><?xml version="1.0" encoding="utf-8"?>
<ds:datastoreItem xmlns:ds="http://schemas.openxmlformats.org/officeDocument/2006/customXml" ds:itemID="{4A132FF9-7DDD-4756-8A9E-D8DE4532DCF5}">
  <ds:schemaRefs/>
</ds:datastoreItem>
</file>

<file path=customXml/itemProps3.xml><?xml version="1.0" encoding="utf-8"?>
<ds:datastoreItem xmlns:ds="http://schemas.openxmlformats.org/officeDocument/2006/customXml" ds:itemID="{5DC22C71-7A64-460A-A8F9-EC978E6B5D69}">
  <ds:schemaRefs/>
</ds:datastoreItem>
</file>

<file path=customXml/itemProps4.xml><?xml version="1.0" encoding="utf-8"?>
<ds:datastoreItem xmlns:ds="http://schemas.openxmlformats.org/officeDocument/2006/customXml" ds:itemID="{0A7AD905-89C2-4A1C-A081-82DD5F2159BB}">
  <ds:schemaRefs/>
</ds:datastoreItem>
</file>

<file path=customXml/itemProps5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6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7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8.xml><?xml version="1.0" encoding="utf-8"?>
<ds:datastoreItem xmlns:ds="http://schemas.openxmlformats.org/officeDocument/2006/customXml" ds:itemID="{DE697762-4587-4880-A327-8AA08108F53F}">
  <ds:schemaRefs/>
</ds:datastoreItem>
</file>

<file path=customXml/itemProps9.xml><?xml version="1.0" encoding="utf-8"?>
<ds:datastoreItem xmlns:ds="http://schemas.openxmlformats.org/officeDocument/2006/customXml" ds:itemID="{1090E15C-ED7E-4DE5-BA1C-84422F269D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 fajardo</cp:lastModifiedBy>
  <cp:lastPrinted>2024-05-16T07:55:58Z</cp:lastPrinted>
  <dcterms:created xsi:type="dcterms:W3CDTF">2014-05-13T00:56:04Z</dcterms:created>
  <dcterms:modified xsi:type="dcterms:W3CDTF">2024-05-16T10:00:56Z</dcterms:modified>
</cp:coreProperties>
</file>