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EMP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'EMP '!$A$1:$R$89</definedName>
    <definedName name="_xlnm.Print_Area">#REF!</definedName>
    <definedName name="Print_Area_MI" localSheetId="0">'EMP '!#REF!</definedName>
    <definedName name="PRINT_AREA_MI">#REF!</definedName>
    <definedName name="_xlnm.Print_Titles" localSheetId="0">'EMP '!$2:$8</definedName>
    <definedName name="_xlnm.Print_Titles">#REF!</definedName>
    <definedName name="Print_Titles_MI" localSheetId="0">'EMP '!$2:$7</definedName>
    <definedName name="PRINT_TITLES_MI">#REF!</definedName>
    <definedName name="TCS">#REF!</definedName>
  </definedNames>
  <calcPr calcId="144525" fullCalcOnLoad="1"/>
</workbook>
</file>

<file path=xl/calcChain.xml><?xml version="1.0" encoding="utf-8"?>
<calcChain xmlns="http://schemas.openxmlformats.org/spreadsheetml/2006/main">
  <c r="B87" i="1" l="1"/>
  <c r="B86" i="1"/>
  <c r="R85" i="1"/>
  <c r="P85" i="1"/>
  <c r="N85" i="1"/>
  <c r="L85" i="1"/>
  <c r="J85" i="1"/>
  <c r="H85" i="1"/>
  <c r="F85" i="1"/>
  <c r="D85" i="1"/>
  <c r="B85" i="1" s="1"/>
  <c r="R84" i="1"/>
  <c r="P84" i="1"/>
  <c r="N84" i="1"/>
  <c r="L84" i="1"/>
  <c r="J84" i="1"/>
  <c r="H84" i="1"/>
  <c r="F84" i="1"/>
  <c r="D84" i="1"/>
  <c r="B84" i="1" s="1"/>
  <c r="R80" i="1"/>
  <c r="P80" i="1"/>
  <c r="N80" i="1"/>
  <c r="L80" i="1"/>
  <c r="J80" i="1"/>
  <c r="H80" i="1"/>
  <c r="F80" i="1"/>
  <c r="D80" i="1"/>
  <c r="B80" i="1" s="1"/>
  <c r="R79" i="1"/>
  <c r="P79" i="1"/>
  <c r="N79" i="1"/>
  <c r="L79" i="1"/>
  <c r="J79" i="1"/>
  <c r="H79" i="1"/>
  <c r="F79" i="1"/>
  <c r="D79" i="1"/>
  <c r="B79" i="1" s="1"/>
  <c r="R78" i="1"/>
  <c r="P78" i="1"/>
  <c r="N78" i="1"/>
  <c r="L78" i="1"/>
  <c r="J78" i="1"/>
  <c r="H78" i="1"/>
  <c r="F78" i="1"/>
  <c r="D78" i="1"/>
  <c r="B78" i="1" s="1"/>
  <c r="R77" i="1"/>
  <c r="P77" i="1"/>
  <c r="N77" i="1"/>
  <c r="L77" i="1"/>
  <c r="J77" i="1"/>
  <c r="H77" i="1"/>
  <c r="F77" i="1"/>
  <c r="D77" i="1"/>
  <c r="B77" i="1" s="1"/>
  <c r="R74" i="1"/>
  <c r="P74" i="1"/>
  <c r="N74" i="1"/>
  <c r="L74" i="1"/>
  <c r="J74" i="1"/>
  <c r="H74" i="1"/>
  <c r="F74" i="1"/>
  <c r="D74" i="1"/>
  <c r="B74" i="1" s="1"/>
  <c r="R73" i="1"/>
  <c r="P73" i="1"/>
  <c r="N73" i="1"/>
  <c r="L73" i="1"/>
  <c r="J73" i="1"/>
  <c r="H73" i="1"/>
  <c r="F73" i="1"/>
  <c r="D73" i="1"/>
  <c r="B73" i="1"/>
  <c r="R72" i="1"/>
  <c r="P72" i="1"/>
  <c r="N72" i="1"/>
  <c r="L72" i="1"/>
  <c r="J72" i="1"/>
  <c r="H72" i="1"/>
  <c r="F72" i="1"/>
  <c r="D72" i="1"/>
  <c r="B72" i="1"/>
  <c r="R71" i="1"/>
  <c r="P71" i="1"/>
  <c r="N71" i="1"/>
  <c r="L71" i="1"/>
  <c r="J71" i="1"/>
  <c r="H71" i="1"/>
  <c r="F71" i="1"/>
  <c r="D71" i="1"/>
  <c r="B71" i="1" s="1"/>
  <c r="R69" i="1"/>
  <c r="P69" i="1"/>
  <c r="N69" i="1"/>
  <c r="L69" i="1"/>
  <c r="J69" i="1"/>
  <c r="H69" i="1"/>
  <c r="F69" i="1"/>
  <c r="D69" i="1"/>
  <c r="B69" i="1" s="1"/>
  <c r="R68" i="1"/>
  <c r="P68" i="1"/>
  <c r="N68" i="1"/>
  <c r="L68" i="1"/>
  <c r="J68" i="1"/>
  <c r="H68" i="1"/>
  <c r="F68" i="1"/>
  <c r="D68" i="1"/>
  <c r="B68" i="1"/>
  <c r="R67" i="1"/>
  <c r="P67" i="1"/>
  <c r="N67" i="1"/>
  <c r="L67" i="1"/>
  <c r="J67" i="1"/>
  <c r="H67" i="1"/>
  <c r="F67" i="1"/>
  <c r="D67" i="1"/>
  <c r="B67" i="1" s="1"/>
  <c r="R66" i="1"/>
  <c r="P66" i="1"/>
  <c r="N66" i="1"/>
  <c r="L66" i="1"/>
  <c r="J66" i="1"/>
  <c r="H66" i="1"/>
  <c r="F66" i="1"/>
  <c r="D66" i="1"/>
  <c r="B66" i="1"/>
  <c r="R64" i="1"/>
  <c r="P64" i="1"/>
  <c r="N64" i="1"/>
  <c r="L64" i="1"/>
  <c r="J64" i="1"/>
  <c r="H64" i="1"/>
  <c r="F64" i="1"/>
  <c r="D64" i="1"/>
  <c r="B64" i="1" s="1"/>
  <c r="R63" i="1"/>
  <c r="P63" i="1"/>
  <c r="N63" i="1"/>
  <c r="L63" i="1"/>
  <c r="J63" i="1"/>
  <c r="H63" i="1"/>
  <c r="F63" i="1"/>
  <c r="D63" i="1"/>
  <c r="B63" i="1"/>
  <c r="R62" i="1"/>
  <c r="P62" i="1"/>
  <c r="N62" i="1"/>
  <c r="L62" i="1"/>
  <c r="J62" i="1"/>
  <c r="H62" i="1"/>
  <c r="F62" i="1"/>
  <c r="D62" i="1"/>
  <c r="B62" i="1" s="1"/>
  <c r="R61" i="1"/>
  <c r="P61" i="1"/>
  <c r="N61" i="1"/>
  <c r="L61" i="1"/>
  <c r="J61" i="1"/>
  <c r="H61" i="1"/>
  <c r="F61" i="1"/>
  <c r="D61" i="1"/>
  <c r="B61" i="1"/>
  <c r="R59" i="1"/>
  <c r="P59" i="1"/>
  <c r="N59" i="1"/>
  <c r="L59" i="1"/>
  <c r="J59" i="1"/>
  <c r="H59" i="1"/>
  <c r="F59" i="1"/>
  <c r="D59" i="1"/>
  <c r="B59" i="1" s="1"/>
  <c r="R58" i="1"/>
  <c r="P58" i="1"/>
  <c r="N58" i="1"/>
  <c r="L58" i="1"/>
  <c r="J58" i="1"/>
  <c r="H58" i="1"/>
  <c r="F58" i="1"/>
  <c r="D58" i="1"/>
  <c r="B58" i="1"/>
  <c r="R57" i="1"/>
  <c r="P57" i="1"/>
  <c r="N57" i="1"/>
  <c r="L57" i="1"/>
  <c r="J57" i="1"/>
  <c r="H57" i="1"/>
  <c r="F57" i="1"/>
  <c r="D57" i="1"/>
  <c r="B57" i="1" s="1"/>
  <c r="R56" i="1"/>
  <c r="P56" i="1"/>
  <c r="N56" i="1"/>
  <c r="L56" i="1"/>
  <c r="J56" i="1"/>
  <c r="H56" i="1"/>
  <c r="F56" i="1"/>
  <c r="D56" i="1"/>
  <c r="B56" i="1"/>
  <c r="R54" i="1"/>
  <c r="P54" i="1"/>
  <c r="N54" i="1"/>
  <c r="L54" i="1"/>
  <c r="J54" i="1"/>
  <c r="H54" i="1"/>
  <c r="F54" i="1"/>
  <c r="D54" i="1"/>
  <c r="B54" i="1" s="1"/>
  <c r="R53" i="1"/>
  <c r="P53" i="1"/>
  <c r="N53" i="1"/>
  <c r="L53" i="1"/>
  <c r="J53" i="1"/>
  <c r="H53" i="1"/>
  <c r="F53" i="1"/>
  <c r="D53" i="1"/>
  <c r="B53" i="1"/>
  <c r="R52" i="1"/>
  <c r="P52" i="1"/>
  <c r="N52" i="1"/>
  <c r="L52" i="1"/>
  <c r="J52" i="1"/>
  <c r="H52" i="1"/>
  <c r="F52" i="1"/>
  <c r="D52" i="1"/>
  <c r="B52" i="1" s="1"/>
  <c r="R51" i="1"/>
  <c r="P51" i="1"/>
  <c r="N51" i="1"/>
  <c r="L51" i="1"/>
  <c r="J51" i="1"/>
  <c r="H51" i="1"/>
  <c r="F51" i="1"/>
  <c r="D51" i="1"/>
  <c r="B51" i="1"/>
</calcChain>
</file>

<file path=xl/sharedStrings.xml><?xml version="1.0" encoding="utf-8"?>
<sst xmlns="http://schemas.openxmlformats.org/spreadsheetml/2006/main" count="75" uniqueCount="19">
  <si>
    <t>Table 1.2</t>
  </si>
  <si>
    <t>QUARTERLY INDICES ON EMPLOYMENT</t>
  </si>
  <si>
    <t>(1978=100)</t>
  </si>
  <si>
    <t>YEAR/ QUARTER</t>
  </si>
  <si>
    <t>TOTAL</t>
  </si>
  <si>
    <t>MINING &amp; QUARRYING</t>
  </si>
  <si>
    <t>MANUFACTURING</t>
  </si>
  <si>
    <t>ELECTRICITY &amp; WATER</t>
  </si>
  <si>
    <t>TRADE</t>
  </si>
  <si>
    <t>TRANSPORTATION &amp; COMMUNICATIONS</t>
  </si>
  <si>
    <t xml:space="preserve"> FINANCE</t>
  </si>
  <si>
    <t xml:space="preserve"> REAL ESTATE</t>
  </si>
  <si>
    <t>PRIVATE SERVICES</t>
  </si>
  <si>
    <t>Q1</t>
  </si>
  <si>
    <t>Q2</t>
  </si>
  <si>
    <t>Q3</t>
  </si>
  <si>
    <t>Q4</t>
  </si>
  <si>
    <t>1999, Ave.</t>
  </si>
  <si>
    <t>2000,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</si>
</sst>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_);\(0.00\)"/>
    <numFmt numFmtId="167" formatCode="General_)"/>
    <numFmt numFmtId="168" formatCode="0.0_)"/>
  </numFmts>
  <fonts count="3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Courier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2"/>
      <name val="Courier"/>
    </font>
    <font>
      <sz val="8"/>
      <name val="Courier"/>
    </font>
    <font>
      <b/>
      <sz val="8.5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Courier"/>
    </font>
    <font>
      <sz val="8.5"/>
      <color indexed="8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sz val="8.5"/>
      <color indexed="8"/>
      <name val="Courier"/>
    </font>
    <font>
      <sz val="8.5"/>
      <name val="Arial"/>
      <family val="2"/>
    </font>
    <font>
      <sz val="8.5"/>
      <name val="Courier"/>
    </font>
    <font>
      <b/>
      <sz val="8.5"/>
      <color indexed="8"/>
      <name val="Courier"/>
    </font>
    <font>
      <b/>
      <sz val="8.5"/>
      <name val="Arial"/>
      <family val="2"/>
    </font>
    <font>
      <b/>
      <sz val="8.5"/>
      <name val="Courier"/>
    </font>
    <font>
      <vertAlign val="superscript"/>
      <sz val="8.5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vertAlign val="superscript"/>
      <sz val="9"/>
      <color indexed="8"/>
      <name val="Arial"/>
      <family val="2"/>
    </font>
    <font>
      <sz val="11"/>
      <color indexed="8"/>
      <name val="Courier"/>
    </font>
    <font>
      <sz val="11"/>
      <name val="Courier"/>
    </font>
    <font>
      <sz val="12"/>
      <name val="Tms Rm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1" fontId="2" fillId="2" borderId="0" xfId="1" applyNumberFormat="1" applyFont="1" applyFill="1"/>
    <xf numFmtId="1" fontId="1" fillId="2" borderId="0" xfId="1" applyNumberFormat="1" applyFill="1"/>
    <xf numFmtId="1" fontId="3" fillId="2" borderId="0" xfId="1" applyNumberFormat="1" applyFont="1" applyFill="1" applyAlignment="1" applyProtection="1">
      <alignment horizontal="left"/>
      <protection locked="0"/>
    </xf>
    <xf numFmtId="1" fontId="4" fillId="2" borderId="0" xfId="1" applyNumberFormat="1" applyFont="1" applyFill="1" applyProtection="1">
      <protection locked="0"/>
    </xf>
    <xf numFmtId="1" fontId="5" fillId="2" borderId="0" xfId="1" applyNumberFormat="1" applyFont="1" applyFill="1" applyProtection="1">
      <protection locked="0"/>
    </xf>
    <xf numFmtId="1" fontId="5" fillId="2" borderId="0" xfId="1" applyNumberFormat="1" applyFont="1" applyFill="1" applyAlignment="1" applyProtection="1">
      <alignment horizontal="left"/>
    </xf>
    <xf numFmtId="1" fontId="5" fillId="2" borderId="0" xfId="1" applyNumberFormat="1" applyFont="1" applyFill="1"/>
    <xf numFmtId="1" fontId="1" fillId="2" borderId="0" xfId="1" applyNumberFormat="1" applyFill="1" applyProtection="1"/>
    <xf numFmtId="1" fontId="3" fillId="2" borderId="0" xfId="1" quotePrefix="1" applyNumberFormat="1" applyFont="1" applyFill="1" applyBorder="1" applyAlignment="1" applyProtection="1">
      <alignment horizontal="left"/>
      <protection locked="0"/>
    </xf>
    <xf numFmtId="1" fontId="5" fillId="2" borderId="0" xfId="1" applyNumberFormat="1" applyFont="1" applyFill="1" applyAlignment="1" applyProtection="1">
      <alignment horizontal="left"/>
      <protection locked="0"/>
    </xf>
    <xf numFmtId="1" fontId="6" fillId="2" borderId="0" xfId="1" applyNumberFormat="1" applyFont="1" applyFill="1" applyProtection="1">
      <protection locked="0"/>
    </xf>
    <xf numFmtId="1" fontId="4" fillId="2" borderId="0" xfId="1" applyNumberFormat="1" applyFont="1" applyFill="1" applyBorder="1" applyProtection="1">
      <protection locked="0"/>
    </xf>
    <xf numFmtId="164" fontId="3" fillId="2" borderId="0" xfId="1" quotePrefix="1" applyNumberFormat="1" applyFont="1" applyFill="1" applyBorder="1" applyAlignment="1" applyProtection="1">
      <alignment horizontal="left"/>
      <protection locked="0"/>
    </xf>
    <xf numFmtId="164" fontId="4" fillId="2" borderId="0" xfId="1" applyNumberFormat="1" applyFont="1" applyFill="1" applyBorder="1" applyProtection="1">
      <protection locked="0"/>
    </xf>
    <xf numFmtId="164" fontId="5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left"/>
    </xf>
    <xf numFmtId="164" fontId="5" fillId="2" borderId="0" xfId="1" applyNumberFormat="1" applyFont="1" applyFill="1"/>
    <xf numFmtId="164" fontId="5" fillId="2" borderId="0" xfId="1" applyNumberFormat="1" applyFont="1" applyFill="1" applyAlignment="1" applyProtection="1">
      <alignment horizontal="left"/>
      <protection locked="0"/>
    </xf>
    <xf numFmtId="164" fontId="6" fillId="2" borderId="0" xfId="1" applyNumberFormat="1" applyFont="1" applyFill="1" applyProtection="1">
      <protection locked="0"/>
    </xf>
    <xf numFmtId="164" fontId="1" fillId="2" borderId="0" xfId="1" applyNumberFormat="1" applyFill="1"/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0" xfId="1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vertical="center" wrapText="1"/>
    </xf>
    <xf numFmtId="164" fontId="5" fillId="2" borderId="0" xfId="1" applyNumberFormat="1" applyFont="1" applyFill="1" applyBorder="1" applyProtection="1">
      <protection locked="0"/>
    </xf>
    <xf numFmtId="164" fontId="5" fillId="2" borderId="0" xfId="1" applyNumberFormat="1" applyFont="1" applyFill="1" applyAlignment="1" applyProtection="1">
      <alignment horizontal="center"/>
      <protection locked="0"/>
    </xf>
    <xf numFmtId="164" fontId="1" fillId="2" borderId="0" xfId="1" applyNumberFormat="1" applyFill="1" applyBorder="1"/>
    <xf numFmtId="164" fontId="5" fillId="2" borderId="11" xfId="1" applyNumberFormat="1" applyFont="1" applyFill="1" applyBorder="1" applyProtection="1">
      <protection locked="0"/>
    </xf>
    <xf numFmtId="165" fontId="5" fillId="2" borderId="0" xfId="1" applyNumberFormat="1" applyFont="1" applyFill="1" applyBorder="1" applyProtection="1">
      <protection locked="0"/>
    </xf>
    <xf numFmtId="165" fontId="5" fillId="2" borderId="0" xfId="1" applyNumberFormat="1" applyFont="1" applyFill="1" applyBorder="1"/>
    <xf numFmtId="165" fontId="5" fillId="2" borderId="12" xfId="1" applyNumberFormat="1" applyFont="1" applyFill="1" applyBorder="1" applyProtection="1"/>
    <xf numFmtId="164" fontId="5" fillId="2" borderId="0" xfId="1" applyNumberFormat="1" applyFont="1" applyFill="1" applyProtection="1"/>
    <xf numFmtId="164" fontId="5" fillId="2" borderId="0" xfId="1" applyNumberFormat="1" applyFont="1" applyFill="1" applyAlignment="1" applyProtection="1">
      <alignment horizontal="fill"/>
    </xf>
    <xf numFmtId="164" fontId="9" fillId="2" borderId="0" xfId="1" applyNumberFormat="1" applyFont="1" applyFill="1" applyProtection="1">
      <protection locked="0"/>
    </xf>
    <xf numFmtId="164" fontId="10" fillId="2" borderId="0" xfId="1" applyNumberFormat="1" applyFont="1" applyFill="1"/>
    <xf numFmtId="1" fontId="11" fillId="2" borderId="13" xfId="1" applyNumberFormat="1" applyFont="1" applyFill="1" applyBorder="1" applyAlignment="1" applyProtection="1">
      <alignment horizontal="center"/>
    </xf>
    <xf numFmtId="164" fontId="11" fillId="2" borderId="14" xfId="1" applyNumberFormat="1" applyFont="1" applyFill="1" applyBorder="1" applyProtection="1">
      <protection locked="0"/>
    </xf>
    <xf numFmtId="164" fontId="12" fillId="2" borderId="15" xfId="1" applyNumberFormat="1" applyFont="1" applyFill="1" applyBorder="1" applyAlignment="1" applyProtection="1">
      <alignment horizontal="left"/>
    </xf>
    <xf numFmtId="164" fontId="11" fillId="2" borderId="14" xfId="1" applyNumberFormat="1" applyFont="1" applyFill="1" applyBorder="1" applyProtection="1"/>
    <xf numFmtId="164" fontId="12" fillId="2" borderId="16" xfId="1" applyNumberFormat="1" applyFont="1" applyFill="1" applyBorder="1" applyAlignment="1" applyProtection="1">
      <alignment horizontal="left"/>
    </xf>
    <xf numFmtId="164" fontId="11" fillId="2" borderId="15" xfId="1" applyNumberFormat="1" applyFont="1" applyFill="1" applyBorder="1" applyProtection="1"/>
    <xf numFmtId="164" fontId="11" fillId="2" borderId="16" xfId="1" applyNumberFormat="1" applyFont="1" applyFill="1" applyBorder="1" applyProtection="1"/>
    <xf numFmtId="164" fontId="11" fillId="2" borderId="17" xfId="1" applyNumberFormat="1" applyFont="1" applyFill="1" applyBorder="1" applyProtection="1"/>
    <xf numFmtId="164" fontId="13" fillId="2" borderId="0" xfId="1" applyNumberFormat="1" applyFont="1" applyFill="1" applyBorder="1" applyProtection="1"/>
    <xf numFmtId="164" fontId="14" fillId="2" borderId="0" xfId="1" applyNumberFormat="1" applyFont="1" applyFill="1" applyProtection="1"/>
    <xf numFmtId="164" fontId="14" fillId="2" borderId="0" xfId="1" applyNumberFormat="1" applyFont="1" applyFill="1"/>
    <xf numFmtId="164" fontId="5" fillId="2" borderId="0" xfId="1" quotePrefix="1" applyNumberFormat="1" applyFont="1" applyFill="1" applyAlignment="1" applyProtection="1">
      <alignment horizontal="left"/>
      <protection locked="0"/>
    </xf>
    <xf numFmtId="164" fontId="15" fillId="2" borderId="11" xfId="1" applyNumberFormat="1" applyFont="1" applyFill="1" applyBorder="1" applyAlignment="1" applyProtection="1">
      <alignment horizontal="center"/>
      <protection locked="0"/>
    </xf>
    <xf numFmtId="164" fontId="15" fillId="2" borderId="0" xfId="1" applyNumberFormat="1" applyFont="1" applyFill="1" applyBorder="1" applyProtection="1">
      <protection locked="0"/>
    </xf>
    <xf numFmtId="164" fontId="12" fillId="2" borderId="0" xfId="1" applyNumberFormat="1" applyFont="1" applyFill="1" applyBorder="1" applyAlignment="1" applyProtection="1">
      <alignment horizontal="left"/>
    </xf>
    <xf numFmtId="164" fontId="15" fillId="2" borderId="0" xfId="1" applyNumberFormat="1" applyFont="1" applyFill="1" applyBorder="1" applyProtection="1"/>
    <xf numFmtId="164" fontId="12" fillId="2" borderId="0" xfId="1" applyNumberFormat="1" applyFont="1" applyFill="1" applyBorder="1" applyProtection="1"/>
    <xf numFmtId="164" fontId="15" fillId="2" borderId="18" xfId="1" applyNumberFormat="1" applyFont="1" applyFill="1" applyBorder="1" applyProtection="1"/>
    <xf numFmtId="164" fontId="15" fillId="2" borderId="12" xfId="1" applyNumberFormat="1" applyFont="1" applyFill="1" applyBorder="1" applyProtection="1"/>
    <xf numFmtId="164" fontId="15" fillId="2" borderId="0" xfId="1" applyNumberFormat="1" applyFont="1" applyFill="1" applyProtection="1"/>
    <xf numFmtId="164" fontId="5" fillId="2" borderId="0" xfId="1" applyNumberFormat="1" applyFont="1" applyFill="1" applyBorder="1" applyProtection="1"/>
    <xf numFmtId="164" fontId="16" fillId="2" borderId="0" xfId="1" applyNumberFormat="1" applyFont="1" applyFill="1" applyProtection="1">
      <protection locked="0"/>
    </xf>
    <xf numFmtId="164" fontId="16" fillId="2" borderId="0" xfId="1" applyNumberFormat="1" applyFont="1" applyFill="1"/>
    <xf numFmtId="164" fontId="17" fillId="2" borderId="0" xfId="1" applyNumberFormat="1" applyFont="1" applyFill="1" applyBorder="1" applyProtection="1"/>
    <xf numFmtId="164" fontId="18" fillId="2" borderId="15" xfId="1" applyNumberFormat="1" applyFont="1" applyFill="1" applyBorder="1" applyProtection="1"/>
    <xf numFmtId="164" fontId="18" fillId="2" borderId="0" xfId="1" applyNumberFormat="1" applyFont="1" applyFill="1" applyBorder="1" applyProtection="1"/>
    <xf numFmtId="164" fontId="13" fillId="2" borderId="0" xfId="1" applyNumberFormat="1" applyFont="1" applyFill="1" applyBorder="1" applyAlignment="1" applyProtection="1">
      <alignment horizontal="center"/>
    </xf>
    <xf numFmtId="164" fontId="5" fillId="2" borderId="12" xfId="1" applyNumberFormat="1" applyFont="1" applyFill="1" applyBorder="1" applyProtection="1"/>
    <xf numFmtId="164" fontId="18" fillId="2" borderId="19" xfId="1" applyNumberFormat="1" applyFont="1" applyFill="1" applyBorder="1" applyProtection="1"/>
    <xf numFmtId="1" fontId="11" fillId="2" borderId="13" xfId="1" quotePrefix="1" applyNumberFormat="1" applyFont="1" applyFill="1" applyBorder="1" applyAlignment="1" applyProtection="1">
      <alignment horizontal="center"/>
    </xf>
    <xf numFmtId="164" fontId="19" fillId="2" borderId="20" xfId="1" applyNumberFormat="1" applyFont="1" applyFill="1" applyBorder="1" applyProtection="1"/>
    <xf numFmtId="164" fontId="19" fillId="2" borderId="16" xfId="1" applyNumberFormat="1" applyFont="1" applyFill="1" applyBorder="1" applyAlignment="1" applyProtection="1">
      <alignment horizontal="left"/>
    </xf>
    <xf numFmtId="164" fontId="20" fillId="2" borderId="0" xfId="1" applyNumberFormat="1" applyFont="1" applyFill="1" applyProtection="1"/>
    <xf numFmtId="164" fontId="20" fillId="2" borderId="0" xfId="1" applyNumberFormat="1" applyFont="1" applyFill="1"/>
    <xf numFmtId="164" fontId="15" fillId="2" borderId="0" xfId="1" applyNumberFormat="1" applyFont="1" applyFill="1" applyAlignment="1" applyProtection="1">
      <alignment horizontal="left"/>
      <protection locked="0"/>
    </xf>
    <xf numFmtId="164" fontId="21" fillId="2" borderId="0" xfId="1" applyNumberFormat="1" applyFont="1" applyFill="1"/>
    <xf numFmtId="164" fontId="22" fillId="2" borderId="0" xfId="1" applyNumberFormat="1" applyFont="1" applyFill="1"/>
    <xf numFmtId="164" fontId="19" fillId="2" borderId="0" xfId="1" applyNumberFormat="1" applyFont="1" applyFill="1" applyBorder="1" applyProtection="1"/>
    <xf numFmtId="164" fontId="22" fillId="2" borderId="0" xfId="1" applyNumberFormat="1" applyFont="1" applyFill="1" applyBorder="1"/>
    <xf numFmtId="1" fontId="11" fillId="2" borderId="21" xfId="1" applyNumberFormat="1" applyFont="1" applyFill="1" applyBorder="1" applyAlignment="1" applyProtection="1">
      <alignment horizontal="center"/>
    </xf>
    <xf numFmtId="164" fontId="11" fillId="2" borderId="22" xfId="1" applyNumberFormat="1" applyFont="1" applyFill="1" applyBorder="1" applyProtection="1">
      <protection locked="0"/>
    </xf>
    <xf numFmtId="164" fontId="19" fillId="2" borderId="22" xfId="1" applyNumberFormat="1" applyFont="1" applyFill="1" applyBorder="1" applyProtection="1"/>
    <xf numFmtId="164" fontId="11" fillId="2" borderId="22" xfId="1" applyNumberFormat="1" applyFont="1" applyFill="1" applyBorder="1" applyProtection="1"/>
    <xf numFmtId="164" fontId="19" fillId="2" borderId="22" xfId="1" applyNumberFormat="1" applyFont="1" applyFill="1" applyBorder="1" applyAlignment="1" applyProtection="1">
      <alignment horizontal="left"/>
    </xf>
    <xf numFmtId="164" fontId="11" fillId="2" borderId="23" xfId="1" applyNumberFormat="1" applyFont="1" applyFill="1" applyBorder="1" applyProtection="1"/>
    <xf numFmtId="164" fontId="11" fillId="2" borderId="0" xfId="1" applyNumberFormat="1" applyFont="1" applyFill="1" applyProtection="1"/>
    <xf numFmtId="164" fontId="23" fillId="2" borderId="0" xfId="1" applyNumberFormat="1" applyFont="1" applyFill="1" applyProtection="1"/>
    <xf numFmtId="164" fontId="23" fillId="2" borderId="0" xfId="1" applyNumberFormat="1" applyFont="1" applyFill="1"/>
    <xf numFmtId="164" fontId="11" fillId="2" borderId="0" xfId="1" applyNumberFormat="1" applyFont="1" applyFill="1" applyAlignment="1" applyProtection="1">
      <alignment horizontal="left"/>
      <protection locked="0"/>
    </xf>
    <xf numFmtId="164" fontId="24" fillId="2" borderId="0" xfId="1" applyNumberFormat="1" applyFont="1" applyFill="1"/>
    <xf numFmtId="164" fontId="25" fillId="2" borderId="0" xfId="1" applyNumberFormat="1" applyFont="1" applyFill="1"/>
    <xf numFmtId="164" fontId="26" fillId="2" borderId="0" xfId="1" applyNumberFormat="1" applyFont="1" applyFill="1" applyProtection="1"/>
    <xf numFmtId="164" fontId="27" fillId="2" borderId="0" xfId="1" applyNumberFormat="1" applyFont="1" applyFill="1" applyBorder="1" applyAlignment="1" applyProtection="1">
      <alignment vertical="top"/>
    </xf>
    <xf numFmtId="164" fontId="26" fillId="2" borderId="0" xfId="1" applyNumberFormat="1" applyFont="1" applyFill="1" applyBorder="1" applyProtection="1"/>
    <xf numFmtId="164" fontId="19" fillId="2" borderId="0" xfId="1" applyNumberFormat="1" applyFont="1" applyFill="1" applyProtection="1"/>
    <xf numFmtId="164" fontId="15" fillId="2" borderId="11" xfId="1" quotePrefix="1" applyNumberFormat="1" applyFont="1" applyFill="1" applyBorder="1" applyAlignment="1" applyProtection="1">
      <alignment horizontal="center"/>
      <protection locked="0"/>
    </xf>
    <xf numFmtId="164" fontId="20" fillId="2" borderId="0" xfId="1" applyNumberFormat="1" applyFont="1" applyFill="1" applyBorder="1" applyProtection="1"/>
    <xf numFmtId="166" fontId="28" fillId="2" borderId="0" xfId="1" applyNumberFormat="1" applyFont="1" applyFill="1" applyBorder="1" applyAlignment="1" applyProtection="1">
      <alignment vertical="top"/>
    </xf>
    <xf numFmtId="164" fontId="27" fillId="2" borderId="0" xfId="1" applyNumberFormat="1" applyFont="1" applyFill="1" applyBorder="1" applyAlignment="1" applyProtection="1">
      <alignment horizontal="center"/>
    </xf>
    <xf numFmtId="164" fontId="15" fillId="2" borderId="24" xfId="1" applyNumberFormat="1" applyFont="1" applyFill="1" applyBorder="1" applyAlignment="1" applyProtection="1">
      <alignment horizontal="center"/>
      <protection locked="0"/>
    </xf>
    <xf numFmtId="164" fontId="19" fillId="2" borderId="25" xfId="1" applyNumberFormat="1" applyFont="1" applyFill="1" applyBorder="1" applyProtection="1"/>
    <xf numFmtId="164" fontId="15" fillId="2" borderId="25" xfId="1" applyNumberFormat="1" applyFont="1" applyFill="1" applyBorder="1" applyProtection="1"/>
    <xf numFmtId="166" fontId="28" fillId="2" borderId="25" xfId="1" applyNumberFormat="1" applyFont="1" applyFill="1" applyBorder="1" applyAlignment="1" applyProtection="1">
      <alignment vertical="top"/>
    </xf>
    <xf numFmtId="164" fontId="15" fillId="2" borderId="22" xfId="1" applyNumberFormat="1" applyFont="1" applyFill="1" applyBorder="1" applyProtection="1">
      <protection locked="0"/>
    </xf>
    <xf numFmtId="164" fontId="15" fillId="2" borderId="22" xfId="1" applyNumberFormat="1" applyFont="1" applyFill="1" applyBorder="1" applyProtection="1"/>
    <xf numFmtId="164" fontId="15" fillId="2" borderId="23" xfId="1" applyNumberFormat="1" applyFont="1" applyFill="1" applyBorder="1" applyProtection="1"/>
    <xf numFmtId="164" fontId="29" fillId="2" borderId="0" xfId="1" applyNumberFormat="1" applyFont="1" applyFill="1" applyBorder="1" applyProtection="1"/>
    <xf numFmtId="164" fontId="15" fillId="2" borderId="25" xfId="1" applyNumberFormat="1" applyFont="1" applyFill="1" applyBorder="1" applyProtection="1">
      <protection locked="0"/>
    </xf>
    <xf numFmtId="164" fontId="19" fillId="2" borderId="25" xfId="1" applyNumberFormat="1" applyFont="1" applyFill="1" applyBorder="1" applyProtection="1">
      <protection locked="0"/>
    </xf>
    <xf numFmtId="164" fontId="15" fillId="2" borderId="26" xfId="1" applyNumberFormat="1" applyFont="1" applyFill="1" applyBorder="1" applyProtection="1"/>
    <xf numFmtId="1" fontId="11" fillId="2" borderId="11" xfId="1" applyNumberFormat="1" applyFont="1" applyFill="1" applyBorder="1" applyAlignment="1" applyProtection="1">
      <alignment horizontal="center"/>
    </xf>
    <xf numFmtId="43" fontId="8" fillId="2" borderId="24" xfId="1" applyFont="1" applyFill="1" applyBorder="1"/>
    <xf numFmtId="164" fontId="5" fillId="2" borderId="25" xfId="1" applyNumberFormat="1" applyFont="1" applyFill="1" applyBorder="1" applyProtection="1"/>
    <xf numFmtId="164" fontId="5" fillId="2" borderId="26" xfId="1" applyNumberFormat="1" applyFont="1" applyFill="1" applyBorder="1" applyProtection="1"/>
    <xf numFmtId="164" fontId="30" fillId="2" borderId="0" xfId="1" applyNumberFormat="1" applyFont="1" applyFill="1"/>
    <xf numFmtId="164" fontId="30" fillId="2" borderId="0" xfId="1" applyNumberFormat="1" applyFont="1" applyFill="1" applyProtection="1"/>
    <xf numFmtId="164" fontId="31" fillId="2" borderId="0" xfId="1" applyNumberFormat="1" applyFont="1" applyFill="1"/>
    <xf numFmtId="164" fontId="31" fillId="2" borderId="0" xfId="1" applyNumberFormat="1" applyFont="1" applyFill="1" applyProtection="1"/>
    <xf numFmtId="164" fontId="1" fillId="2" borderId="0" xfId="1" applyNumberFormat="1" applyFill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1Q%202008\QEI_Q1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EGW_Q4_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TRDTCS_Q4_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FIN_Q4_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PRSERV_Q4_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MQ_Q1_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MFG_EMPQ1_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EGW_Q1_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TRDTCS_Q1_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FIN_Q1_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PRSERV_Q1_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MQ_Q2_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MQ_Q2_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MFG_EMPQ2_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EGW_Q2_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TRDTCS_Q2_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FIN_Q2_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PRSERV_Q2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MQ_Q4_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MFG_EMPQ3_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EGW_Q3_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TRDTCS_Q3_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EGW_Q2_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FIN_Q3_09_rev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PRSERV_Q3_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MFG_EMPQ4_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EGW_Q4_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TRDTCS_Q4_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FIN_Q4_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PRSERV-Q4-0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1_1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2_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1_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MFG_EMPQ2_0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1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2_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2_1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2_201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2_1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2_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3_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4_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TRDTCS_Q2_0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3_1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3_20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3_1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3_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4_20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4_201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4_201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4_201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4_201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1_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FIN_Q2_0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1_201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1_201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201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201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MQ_Q2_20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MFG_EMPQ2_201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EGW_Q2_201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TRDTCS_Q2_201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FIN-RE_Q2_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3Q%202008\Final%20Tables\PRSERV_Q3_08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PRSERV_Q2_201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2_11/QEI%20Q2%20Summary%20Tables%20for%20NSI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Q_Q4_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FG_EMPQ4_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>
        <row r="51">
          <cell r="D51">
            <v>2613.4114361770553</v>
          </cell>
        </row>
      </sheetData>
      <sheetData sheetId="1">
        <row r="51">
          <cell r="D51">
            <v>19.837651810831787</v>
          </cell>
          <cell r="F51">
            <v>220.62912211803402</v>
          </cell>
          <cell r="H51">
            <v>156.36423968608256</v>
          </cell>
          <cell r="J51">
            <v>122.58708418166671</v>
          </cell>
          <cell r="L51">
            <v>84.982838122133231</v>
          </cell>
          <cell r="N51">
            <v>151.55492809578573</v>
          </cell>
          <cell r="P51">
            <v>50.230503834882889</v>
          </cell>
          <cell r="R51">
            <v>141.48981035565978</v>
          </cell>
        </row>
        <row r="52">
          <cell r="D52">
            <v>15.678019999999993</v>
          </cell>
          <cell r="F52">
            <v>303.62164002402733</v>
          </cell>
          <cell r="H52">
            <v>128.82416081379267</v>
          </cell>
          <cell r="J52">
            <v>124.59664204935648</v>
          </cell>
          <cell r="L52">
            <v>86.462223693875089</v>
          </cell>
          <cell r="N52">
            <v>152.21965952962765</v>
          </cell>
          <cell r="P52">
            <v>51.385805423085195</v>
          </cell>
          <cell r="R52">
            <v>140.69633533957301</v>
          </cell>
        </row>
        <row r="53">
          <cell r="D53">
            <v>29.188020000000002</v>
          </cell>
          <cell r="F53">
            <v>222.03097479494997</v>
          </cell>
          <cell r="H53">
            <v>141.73216763390326</v>
          </cell>
          <cell r="J53">
            <v>126.66637480390884</v>
          </cell>
          <cell r="L53">
            <v>85.64234519076021</v>
          </cell>
          <cell r="N53">
            <v>150.27009915492721</v>
          </cell>
          <cell r="P53">
            <v>53.767711776951366</v>
          </cell>
          <cell r="R53">
            <v>141.59819061423536</v>
          </cell>
        </row>
        <row r="54">
          <cell r="D54">
            <v>19.597532874139013</v>
          </cell>
          <cell r="F54">
            <v>189.92342099059303</v>
          </cell>
          <cell r="H54">
            <v>140.06886477689966</v>
          </cell>
          <cell r="J54">
            <v>131.2820988319431</v>
          </cell>
          <cell r="L54">
            <v>85.80049287505328</v>
          </cell>
          <cell r="N54">
            <v>153.71579629301721</v>
          </cell>
          <cell r="P54">
            <v>54.305388894720878</v>
          </cell>
          <cell r="R54">
            <v>143.82931728458311</v>
          </cell>
        </row>
        <row r="56">
          <cell r="D56">
            <v>20.354399660130849</v>
          </cell>
          <cell r="F56">
            <v>222.34605302553101</v>
          </cell>
          <cell r="H56">
            <v>159.87439989017821</v>
          </cell>
          <cell r="J56">
            <v>124.55758284548739</v>
          </cell>
          <cell r="L56">
            <v>85.867221967022871</v>
          </cell>
          <cell r="N56">
            <v>155.2968490914281</v>
          </cell>
          <cell r="P56">
            <v>53.958804841144683</v>
          </cell>
          <cell r="R56">
            <v>144.22987877414229</v>
          </cell>
        </row>
        <row r="57">
          <cell r="D57">
            <v>18.915704474201469</v>
          </cell>
          <cell r="F57">
            <v>300.20903761249315</v>
          </cell>
          <cell r="H57">
            <v>134.11970227424641</v>
          </cell>
          <cell r="J57">
            <v>125.20619413727867</v>
          </cell>
          <cell r="L57">
            <v>86.747093397244953</v>
          </cell>
          <cell r="N57">
            <v>155.96849845359495</v>
          </cell>
          <cell r="P57">
            <v>51.498601427294524</v>
          </cell>
          <cell r="R57">
            <v>145.46049096148792</v>
          </cell>
        </row>
        <row r="58">
          <cell r="D58">
            <v>33.414739082990565</v>
          </cell>
          <cell r="F58">
            <v>217.67269667867342</v>
          </cell>
          <cell r="H58">
            <v>144.00273225612284</v>
          </cell>
          <cell r="J58">
            <v>126.92441339208129</v>
          </cell>
          <cell r="L58">
            <v>87.379833622118269</v>
          </cell>
          <cell r="N58">
            <v>157.33148697051502</v>
          </cell>
          <cell r="P58">
            <v>50.983615413021568</v>
          </cell>
          <cell r="R58">
            <v>147.61575134293182</v>
          </cell>
        </row>
        <row r="59">
          <cell r="D59">
            <v>21.060555930549405</v>
          </cell>
          <cell r="F59">
            <v>198.20217660018383</v>
          </cell>
          <cell r="H59">
            <v>142.21723158491704</v>
          </cell>
          <cell r="J59">
            <v>131.61987892981543</v>
          </cell>
          <cell r="L59">
            <v>88.210463915287022</v>
          </cell>
          <cell r="N59">
            <v>159.07413771537031</v>
          </cell>
          <cell r="P59">
            <v>51.034599028434577</v>
          </cell>
          <cell r="R59">
            <v>150.08897690104018</v>
          </cell>
        </row>
        <row r="61">
          <cell r="F61">
            <v>221.45190463569227</v>
          </cell>
          <cell r="J61">
            <v>126.97413936243743</v>
          </cell>
          <cell r="L61">
            <v>86.744541370446086</v>
          </cell>
          <cell r="N61">
            <v>156.49559870383334</v>
          </cell>
          <cell r="P61">
            <v>54.726618170671905</v>
          </cell>
          <cell r="R61">
            <v>149.88672366416631</v>
          </cell>
        </row>
        <row r="62">
          <cell r="F62">
            <v>300.49139797156022</v>
          </cell>
          <cell r="J62">
            <v>129.1771231720939</v>
          </cell>
          <cell r="L62">
            <v>87.545057304662294</v>
          </cell>
          <cell r="N62">
            <v>163.60912485759175</v>
          </cell>
          <cell r="P62">
            <v>56.917277040072243</v>
          </cell>
          <cell r="R62">
            <v>150.574326771297</v>
          </cell>
        </row>
        <row r="63">
          <cell r="F63">
            <v>215.26315926587392</v>
          </cell>
          <cell r="J63">
            <v>128.86683108096059</v>
          </cell>
          <cell r="L63">
            <v>87.903866936690733</v>
          </cell>
          <cell r="N63">
            <v>158.48572675614705</v>
          </cell>
          <cell r="P63">
            <v>57.966952617612996</v>
          </cell>
          <cell r="R63">
            <v>148.98744638505156</v>
          </cell>
        </row>
        <row r="64">
          <cell r="F64">
            <v>188.35790710333487</v>
          </cell>
          <cell r="J64">
            <v>133.29186777612165</v>
          </cell>
          <cell r="L64">
            <v>89.464807002489792</v>
          </cell>
          <cell r="N64">
            <v>173.35300832703317</v>
          </cell>
          <cell r="P64">
            <v>58.904533426477343</v>
          </cell>
          <cell r="R64">
            <v>150.4050221213862</v>
          </cell>
        </row>
      </sheetData>
      <sheetData sheetId="2">
        <row r="51">
          <cell r="D51">
            <v>313.08427301781461</v>
          </cell>
        </row>
      </sheetData>
      <sheetData sheetId="3"/>
      <sheetData sheetId="4"/>
      <sheetData sheetId="5"/>
      <sheetData sheetId="6">
        <row r="64">
          <cell r="BY64">
            <v>118.80857075708846</v>
          </cell>
        </row>
      </sheetData>
      <sheetData sheetId="7"/>
      <sheetData sheetId="8"/>
      <sheetData sheetId="9"/>
      <sheetData sheetId="10">
        <row r="56">
          <cell r="S56">
            <v>159.88713731866267</v>
          </cell>
        </row>
      </sheetData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3">
          <cell r="L63">
            <v>140.98239910516827</v>
          </cell>
        </row>
        <row r="64">
          <cell r="L64">
            <v>143.62542721924973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2">
          <cell r="B72">
            <v>10711.970771078753</v>
          </cell>
          <cell r="J72">
            <v>130.53851246131245</v>
          </cell>
          <cell r="K72">
            <v>89.312740429140504</v>
          </cell>
        </row>
        <row r="73">
          <cell r="J73">
            <v>135.17249456929298</v>
          </cell>
          <cell r="K73">
            <v>89.894405299789241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0">
          <cell r="B180">
            <v>7154.1595796621614</v>
          </cell>
          <cell r="J180">
            <v>167.65721704597445</v>
          </cell>
          <cell r="N180">
            <v>58.713695454203766</v>
          </cell>
        </row>
        <row r="181">
          <cell r="J181">
            <v>170.95829608836632</v>
          </cell>
          <cell r="N181">
            <v>59.096975391889295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7">
          <cell r="B67">
            <v>3697.9355098569476</v>
          </cell>
          <cell r="J67">
            <v>150.3324814247612</v>
          </cell>
        </row>
        <row r="68">
          <cell r="J68">
            <v>152.43971074635715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69">
          <cell r="AL69">
            <v>19.392272852683917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71">
          <cell r="B71">
            <v>185.65987327930131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6">
          <cell r="L66">
            <v>175.05208882223221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5">
          <cell r="B75">
            <v>10932.120051501972</v>
          </cell>
          <cell r="J75">
            <v>132.40701273562871</v>
          </cell>
          <cell r="K75">
            <v>91.821885022543867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3">
          <cell r="B183">
            <v>6564.7814684716204</v>
          </cell>
          <cell r="J183">
            <v>172.31157052032538</v>
          </cell>
          <cell r="N183">
            <v>58.119292365061703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0">
          <cell r="B70">
            <v>3614.7312935078835</v>
          </cell>
          <cell r="J70">
            <v>151.2592042023318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59">
          <cell r="AL59">
            <v>21.382089440965576</v>
          </cell>
        </row>
        <row r="60">
          <cell r="AL60">
            <v>20.366275283221665</v>
          </cell>
        </row>
        <row r="61">
          <cell r="AL61">
            <v>34.603286758612477</v>
          </cell>
        </row>
        <row r="62">
          <cell r="AL62">
            <v>19.820712225687867</v>
          </cell>
        </row>
        <row r="64">
          <cell r="AL64">
            <v>19.651140402308357</v>
          </cell>
        </row>
        <row r="65">
          <cell r="AL65">
            <v>16.907851178523646</v>
          </cell>
        </row>
      </sheetData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70">
          <cell r="AL70">
            <v>11.6605018499467</v>
          </cell>
        </row>
      </sheetData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72">
          <cell r="B72">
            <v>259.38940945600103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7">
          <cell r="L67">
            <v>133.97628238270801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6">
          <cell r="B76">
            <v>11048.205826317633</v>
          </cell>
          <cell r="J76">
            <v>131.78479780702955</v>
          </cell>
          <cell r="K76">
            <v>93.451284687493327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4">
          <cell r="B184">
            <v>7747.3201283047583</v>
          </cell>
          <cell r="J184">
            <v>173.8641018000805</v>
          </cell>
          <cell r="N184">
            <v>59.219719386585822</v>
          </cell>
        </row>
      </sheetData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1">
          <cell r="B71">
            <v>3580.8634545067362</v>
          </cell>
          <cell r="J71">
            <v>141.13971982911485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1">
          <cell r="AM71">
            <v>24.357635786655564</v>
          </cell>
        </row>
        <row r="72">
          <cell r="AM72">
            <v>11.590211326593106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3">
          <cell r="B73">
            <v>188.74851500119868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8">
          <cell r="L68">
            <v>141.91772515337431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7">
          <cell r="B77">
            <v>11322.178837035974</v>
          </cell>
          <cell r="J77">
            <v>133.06315863938917</v>
          </cell>
          <cell r="K77">
            <v>92.170864485968622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56">
          <cell r="L56">
            <v>159.88713731866267</v>
          </cell>
        </row>
        <row r="57">
          <cell r="L57">
            <v>132.42573856566801</v>
          </cell>
        </row>
        <row r="58">
          <cell r="L58">
            <v>142.04111354821663</v>
          </cell>
        </row>
        <row r="59">
          <cell r="L59">
            <v>140.80822111695471</v>
          </cell>
        </row>
        <row r="61">
          <cell r="L61">
            <v>172.22700874071685</v>
          </cell>
        </row>
        <row r="62">
          <cell r="L62">
            <v>132.26672770751435</v>
          </cell>
        </row>
      </sheetData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5">
          <cell r="B185">
            <v>7997.0441356030369</v>
          </cell>
          <cell r="J185">
            <v>176.11804297761148</v>
          </cell>
          <cell r="N185">
            <v>57.709868184094958</v>
          </cell>
        </row>
      </sheetData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2">
          <cell r="B72">
            <v>3684.8903243627078</v>
          </cell>
          <cell r="J72">
            <v>142.13109865812814</v>
          </cell>
        </row>
      </sheetData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4">
          <cell r="B74">
            <v>166.29358420620173</v>
          </cell>
        </row>
      </sheetData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9">
          <cell r="L69">
            <v>144.02187728287467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8">
          <cell r="B78">
            <v>12735.048708114102</v>
          </cell>
          <cell r="J78">
            <v>142.00345964387287</v>
          </cell>
          <cell r="K78">
            <v>91.09607705263933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6">
          <cell r="B186">
            <v>8437.49741625553</v>
          </cell>
          <cell r="J186">
            <v>177.41434396733189</v>
          </cell>
          <cell r="N186">
            <v>57.709868184094958</v>
          </cell>
        </row>
      </sheetData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3">
          <cell r="B73">
            <v>3871.7144594772512</v>
          </cell>
          <cell r="J73">
            <v>142.61962689926398</v>
          </cell>
        </row>
      </sheetData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4">
          <cell r="AM74">
            <v>20.121538994527526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7">
          <cell r="B77">
            <v>190.06530857958305</v>
          </cell>
        </row>
        <row r="78">
          <cell r="B78">
            <v>268.56029475611405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71">
          <cell r="L71">
            <v>177.80031965789999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66">
          <cell r="B66">
            <v>211.009865899461</v>
          </cell>
        </row>
        <row r="67">
          <cell r="B67">
            <v>293.78363879921199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0">
          <cell r="B80">
            <v>11847.286846963147</v>
          </cell>
          <cell r="J80">
            <v>136.58952016426255</v>
          </cell>
          <cell r="K80">
            <v>90.835701976310446</v>
          </cell>
        </row>
      </sheetData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89">
          <cell r="B189">
            <v>7265.6637754070925</v>
          </cell>
          <cell r="J189">
            <v>179.66561305466934</v>
          </cell>
          <cell r="N189">
            <v>60.42897797064645</v>
          </cell>
        </row>
      </sheetData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6">
          <cell r="B76">
            <v>3869.7359502742102</v>
          </cell>
          <cell r="J76">
            <v>142.02417195005134</v>
          </cell>
        </row>
      </sheetData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5">
          <cell r="AM75">
            <v>14.871252910480965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2">
          <cell r="L72">
            <v>136.5871398061912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1">
          <cell r="B81">
            <v>12463.260484783763</v>
          </cell>
          <cell r="J81">
            <v>136.82195182197842</v>
          </cell>
          <cell r="K81">
            <v>90.709697482634468</v>
          </cell>
        </row>
      </sheetData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4">
          <cell r="B194">
            <v>8235.7334724699613</v>
          </cell>
          <cell r="J194">
            <v>181.65154557896753</v>
          </cell>
          <cell r="N194">
            <v>61.119050961845012</v>
          </cell>
        </row>
      </sheetData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9">
          <cell r="B79">
            <v>3720.4204028527597</v>
          </cell>
          <cell r="J79">
            <v>140.30462219795257</v>
          </cell>
        </row>
      </sheetData>
      <sheetData sheetId="1" refreshError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6">
          <cell r="AM76">
            <v>21.317213598096235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9">
          <cell r="B79">
            <v>193.52213162129661</v>
          </cell>
        </row>
        <row r="80">
          <cell r="B80">
            <v>172.636102483646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0">
          <cell r="B70">
            <v>9942.5179801467639</v>
          </cell>
          <cell r="J70">
            <v>129.96212369643047</v>
          </cell>
          <cell r="K70">
            <v>90.37996740322049</v>
          </cell>
        </row>
        <row r="71">
          <cell r="J71">
            <v>130.61274181967551</v>
          </cell>
          <cell r="K71">
            <v>90.713189457744335</v>
          </cell>
        </row>
      </sheetData>
      <sheetData sheetId="1"/>
      <sheetData sheetId="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3">
          <cell r="L73">
            <v>143.23211297554556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2">
          <cell r="B82">
            <v>13186.989431923283</v>
          </cell>
          <cell r="J82">
            <v>137.34568913482477</v>
          </cell>
          <cell r="K82">
            <v>90.760960403379499</v>
          </cell>
        </row>
      </sheetData>
      <sheetData sheetId="1" refreshError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5">
          <cell r="J195">
            <v>184.32924275450239</v>
          </cell>
          <cell r="N195">
            <v>60.44759300647641</v>
          </cell>
        </row>
      </sheetData>
      <sheetData sheetId="2" refreshError="1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0">
          <cell r="B80">
            <v>3871.8385569187362</v>
          </cell>
          <cell r="J80">
            <v>140.47324921218305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7">
          <cell r="AM77">
            <v>10.707557952066578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4">
          <cell r="L74">
            <v>147.02736542312235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3">
          <cell r="B83">
            <v>14506.864761761046</v>
          </cell>
          <cell r="J83">
            <v>143.09972889410176</v>
          </cell>
          <cell r="K83">
            <v>90.549879401878314</v>
          </cell>
        </row>
      </sheetData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3">
          <cell r="B193">
            <v>9024.8031873357195</v>
          </cell>
        </row>
        <row r="194">
          <cell r="M194">
            <v>184.70262241535323</v>
          </cell>
          <cell r="Q194">
            <v>60.755999093244142</v>
          </cell>
        </row>
      </sheetData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1">
          <cell r="B81">
            <v>4098.9812472583526</v>
          </cell>
          <cell r="J81">
            <v>140.86792666837155</v>
          </cell>
        </row>
      </sheetData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79">
          <cell r="AM79">
            <v>18.373774875569872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74">
          <cell r="G174">
            <v>1310.6760071141641</v>
          </cell>
        </row>
        <row r="178">
          <cell r="J178">
            <v>172.17773433691158</v>
          </cell>
          <cell r="N178">
            <v>56.208129338291243</v>
          </cell>
        </row>
        <row r="179">
          <cell r="J179">
            <v>174.45493827139973</v>
          </cell>
          <cell r="N179">
            <v>57.716499391420051</v>
          </cell>
        </row>
      </sheetData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>
        <row r="83">
          <cell r="B83">
            <v>200.9194971531941</v>
          </cell>
        </row>
      </sheetData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76">
          <cell r="L76">
            <v>179.96273061126436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85">
          <cell r="B85">
            <v>12503.476978222297</v>
          </cell>
          <cell r="J85">
            <v>138.17408446343592</v>
          </cell>
          <cell r="K85">
            <v>89.867845309404601</v>
          </cell>
        </row>
      </sheetData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>
        <row r="196">
          <cell r="B196">
            <v>7812.5556505447275</v>
          </cell>
          <cell r="M196">
            <v>185.103249685549</v>
          </cell>
          <cell r="Q196">
            <v>60.45546486741685</v>
          </cell>
        </row>
      </sheetData>
      <sheetData sheetId="2" refreshError="1"/>
      <sheetData sheetId="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84">
          <cell r="B84">
            <v>4024.7205016900971</v>
          </cell>
          <cell r="J84">
            <v>142.14221190575847</v>
          </cell>
        </row>
      </sheetData>
      <sheetData sheetId="1" refreshError="1"/>
      <sheetData sheetId="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80">
          <cell r="AM80">
            <v>12.095266978650084</v>
          </cell>
        </row>
      </sheetData>
      <sheetData sheetId="1"/>
      <sheetData sheetId="2">
        <row r="17">
          <cell r="D17">
            <v>0.9836601307189542</v>
          </cell>
        </row>
      </sheetData>
      <sheetData sheetId="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>
        <row r="84">
          <cell r="B84">
            <v>260.26435156500054</v>
          </cell>
        </row>
      </sheetData>
      <sheetData sheetId="2">
        <row r="62">
          <cell r="D62">
            <v>1.0087453315090782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77">
          <cell r="L77">
            <v>137.96260040749024</v>
          </cell>
        </row>
      </sheetData>
      <sheetData sheetId="1">
        <row r="64">
          <cell r="AE64">
            <v>1769.545655995724</v>
          </cell>
        </row>
      </sheetData>
      <sheetData sheetId="2">
        <row r="7">
          <cell r="D7">
            <v>3061.5</v>
          </cell>
        </row>
      </sheetData>
      <sheetData sheetId="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86">
          <cell r="B86">
            <v>13237.811791381744</v>
          </cell>
          <cell r="J86">
            <v>138.34457389036623</v>
          </cell>
          <cell r="K86">
            <v>90.621887128146511</v>
          </cell>
        </row>
      </sheetData>
      <sheetData sheetId="1"/>
      <sheetData sheetId="2">
        <row r="9">
          <cell r="B9">
            <v>8047006.5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>
        <row r="143">
          <cell r="B143">
            <v>2983.8697349321524</v>
          </cell>
        </row>
      </sheetData>
      <sheetData sheetId="1">
        <row r="197">
          <cell r="B197">
            <v>9135.3383379178667</v>
          </cell>
          <cell r="M197">
            <v>185.58963379032215</v>
          </cell>
          <cell r="Q197">
            <v>60.696283316681253</v>
          </cell>
        </row>
      </sheetData>
      <sheetData sheetId="2"/>
      <sheetData sheetId="3">
        <row r="8">
          <cell r="B8">
            <v>17241133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5">
          <cell r="B65">
            <v>3584.3830446243901</v>
          </cell>
          <cell r="J65">
            <v>150.34160681056653</v>
          </cell>
        </row>
        <row r="66">
          <cell r="J66">
            <v>149.98624020509232</v>
          </cell>
        </row>
      </sheetData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85">
          <cell r="B85">
            <v>4037.3864264156864</v>
          </cell>
          <cell r="J85">
            <v>142.13159457468601</v>
          </cell>
        </row>
      </sheetData>
      <sheetData sheetId="1"/>
      <sheetData sheetId="2">
        <row r="9">
          <cell r="B9">
            <v>15003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EGW"/>
      <sheetName val="Construction"/>
      <sheetName val="MFG_REV"/>
      <sheetName val="MFG-EMP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66">
          <cell r="AL66">
            <v>29.814022039138258</v>
          </cell>
        </row>
        <row r="67">
          <cell r="AL67">
            <v>13.772869866796004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68">
          <cell r="B68">
            <v>204.72594634873138</v>
          </cell>
        </row>
        <row r="69">
          <cell r="B69">
            <v>175.11317363819438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Z173"/>
  <sheetViews>
    <sheetView showGridLines="0" tabSelected="1" zoomScale="110" zoomScaleNormal="100" zoomScaleSheetLayoutView="100" workbookViewId="0">
      <pane xSplit="3" ySplit="7" topLeftCell="D8" activePane="bottomRight" state="frozen"/>
      <selection activeCell="H82" sqref="H82"/>
      <selection pane="topRight" activeCell="H82" sqref="H82"/>
      <selection pane="bottomLeft" activeCell="H82" sqref="H82"/>
      <selection pane="bottomRight" activeCell="D88" sqref="D88"/>
    </sheetView>
  </sheetViews>
  <sheetFormatPr defaultColWidth="11" defaultRowHeight="12.75" x14ac:dyDescent="0.2"/>
  <cols>
    <col min="1" max="1" width="12.85546875" style="20" customWidth="1"/>
    <col min="2" max="2" width="8.7109375" style="20" customWidth="1"/>
    <col min="3" max="3" width="2.140625" style="20" customWidth="1"/>
    <col min="4" max="4" width="10.140625" style="20" customWidth="1"/>
    <col min="5" max="5" width="2.140625" style="20" customWidth="1"/>
    <col min="6" max="6" width="13" style="20" customWidth="1"/>
    <col min="7" max="7" width="2.140625" style="20" customWidth="1"/>
    <col min="8" max="8" width="10.85546875" style="20" customWidth="1"/>
    <col min="9" max="9" width="2.28515625" style="20" customWidth="1"/>
    <col min="10" max="10" width="8.85546875" style="20" customWidth="1"/>
    <col min="11" max="11" width="2.5703125" style="20" customWidth="1"/>
    <col min="12" max="12" width="14.42578125" style="20" customWidth="1"/>
    <col min="13" max="13" width="2.5703125" style="20" customWidth="1"/>
    <col min="14" max="14" width="8.140625" style="20" customWidth="1"/>
    <col min="15" max="15" width="2" style="20" customWidth="1"/>
    <col min="16" max="16" width="10" style="20" customWidth="1"/>
    <col min="17" max="17" width="2" style="20" customWidth="1"/>
    <col min="18" max="18" width="11.42578125" style="20" customWidth="1"/>
    <col min="19" max="19" width="2.140625" style="20" customWidth="1"/>
    <col min="20" max="23" width="11" style="20"/>
    <col min="24" max="25" width="14.42578125" style="20" customWidth="1"/>
    <col min="26" max="26" width="13.28515625" style="20" customWidth="1"/>
    <col min="27" max="27" width="4.140625" style="20" customWidth="1"/>
    <col min="28" max="29" width="14.42578125" style="20" customWidth="1"/>
    <col min="30" max="30" width="13.28515625" style="20" customWidth="1"/>
    <col min="31" max="31" width="4.140625" style="20" customWidth="1"/>
    <col min="32" max="33" width="14.42578125" style="20" customWidth="1"/>
    <col min="34" max="34" width="13.28515625" style="20" customWidth="1"/>
    <col min="35" max="16384" width="11" style="20"/>
  </cols>
  <sheetData>
    <row r="1" spans="1:78" s="2" customFormat="1" x14ac:dyDescent="0.2">
      <c r="A1" s="1" t="s">
        <v>0</v>
      </c>
    </row>
    <row r="2" spans="1:78" s="2" customForma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/>
      <c r="V2" s="7"/>
      <c r="W2" s="7"/>
      <c r="X2" s="7"/>
      <c r="Y2" s="7"/>
      <c r="Z2" s="7"/>
      <c r="AA2" s="7"/>
      <c r="AB2" s="6"/>
      <c r="AC2" s="7"/>
      <c r="AD2" s="7"/>
      <c r="AE2" s="7"/>
      <c r="AF2" s="6"/>
      <c r="AG2" s="7"/>
      <c r="AH2" s="7"/>
      <c r="AI2" s="7"/>
      <c r="AJ2" s="7"/>
      <c r="AK2" s="7"/>
      <c r="AP2" s="8"/>
      <c r="AR2" s="8"/>
      <c r="AX2" s="8"/>
      <c r="BD2" s="8"/>
      <c r="BF2" s="8"/>
      <c r="BJ2" s="8"/>
      <c r="BN2" s="8"/>
      <c r="BP2" s="8"/>
      <c r="BR2" s="8"/>
      <c r="BV2" s="8"/>
      <c r="BZ2" s="8"/>
    </row>
    <row r="3" spans="1:78" s="2" customFormat="1" x14ac:dyDescent="0.2">
      <c r="A3" s="9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6"/>
      <c r="V3" s="7"/>
      <c r="W3" s="7"/>
      <c r="X3" s="7"/>
      <c r="Y3" s="7"/>
      <c r="Z3" s="7"/>
      <c r="AA3" s="7"/>
      <c r="AB3" s="6"/>
      <c r="AC3" s="7"/>
      <c r="AD3" s="7"/>
      <c r="AE3" s="7"/>
      <c r="AF3" s="6"/>
      <c r="AG3" s="7"/>
      <c r="AH3" s="7"/>
      <c r="AI3" s="7"/>
      <c r="AJ3" s="10"/>
      <c r="AK3" s="5"/>
      <c r="AL3" s="11"/>
    </row>
    <row r="4" spans="1:78" s="2" customFormat="1" x14ac:dyDescent="0.2">
      <c r="A4" s="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5"/>
      <c r="U4" s="6"/>
      <c r="V4" s="7"/>
      <c r="W4" s="7"/>
      <c r="X4" s="7"/>
      <c r="Y4" s="7"/>
      <c r="Z4" s="7"/>
      <c r="AA4" s="7"/>
      <c r="AB4" s="6"/>
      <c r="AC4" s="7"/>
      <c r="AD4" s="7"/>
      <c r="AE4" s="7"/>
      <c r="AF4" s="6"/>
      <c r="AG4" s="7"/>
      <c r="AH4" s="7"/>
      <c r="AI4" s="7"/>
      <c r="AJ4" s="10"/>
      <c r="AK4" s="5"/>
      <c r="AL4" s="11"/>
    </row>
    <row r="5" spans="1:78" ht="13.5" thickBot="1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U5" s="16"/>
      <c r="V5" s="17"/>
      <c r="W5" s="17"/>
      <c r="X5" s="17"/>
      <c r="Y5" s="17"/>
      <c r="Z5" s="17"/>
      <c r="AA5" s="17"/>
      <c r="AB5" s="16"/>
      <c r="AC5" s="17"/>
      <c r="AD5" s="17"/>
      <c r="AE5" s="17"/>
      <c r="AF5" s="16"/>
      <c r="AG5" s="17"/>
      <c r="AH5" s="17"/>
      <c r="AI5" s="17"/>
      <c r="AJ5" s="18"/>
      <c r="AK5" s="15"/>
      <c r="AL5" s="19"/>
    </row>
    <row r="6" spans="1:78" ht="15.75" customHeight="1" x14ac:dyDescent="0.2">
      <c r="A6" s="21" t="s">
        <v>3</v>
      </c>
      <c r="B6" s="22" t="s">
        <v>4</v>
      </c>
      <c r="C6" s="23"/>
      <c r="D6" s="24" t="s">
        <v>5</v>
      </c>
      <c r="E6" s="23"/>
      <c r="F6" s="25" t="s">
        <v>6</v>
      </c>
      <c r="G6" s="25"/>
      <c r="H6" s="24" t="s">
        <v>7</v>
      </c>
      <c r="I6" s="23"/>
      <c r="J6" s="24" t="s">
        <v>8</v>
      </c>
      <c r="K6" s="23"/>
      <c r="L6" s="24" t="s">
        <v>9</v>
      </c>
      <c r="M6" s="23"/>
      <c r="N6" s="26" t="s">
        <v>10</v>
      </c>
      <c r="O6" s="27"/>
      <c r="P6" s="24" t="s">
        <v>11</v>
      </c>
      <c r="Q6" s="23"/>
      <c r="R6" s="28" t="s">
        <v>12</v>
      </c>
      <c r="S6" s="29"/>
      <c r="T6" s="15"/>
      <c r="U6" s="17"/>
      <c r="V6" s="17"/>
      <c r="W6" s="17"/>
      <c r="X6" s="16"/>
      <c r="Y6" s="17"/>
      <c r="Z6" s="16"/>
      <c r="AA6" s="17"/>
      <c r="AB6" s="16"/>
      <c r="AC6" s="17"/>
      <c r="AD6" s="16"/>
      <c r="AE6" s="17"/>
      <c r="AF6" s="16"/>
      <c r="AG6" s="17"/>
      <c r="AH6" s="16"/>
      <c r="AI6" s="17"/>
      <c r="AJ6" s="18"/>
      <c r="AK6" s="15"/>
      <c r="AL6" s="19"/>
    </row>
    <row r="7" spans="1:78" ht="12.4" customHeight="1" thickBot="1" x14ac:dyDescent="0.25">
      <c r="A7" s="30"/>
      <c r="B7" s="31"/>
      <c r="C7" s="31"/>
      <c r="D7" s="31"/>
      <c r="E7" s="31"/>
      <c r="F7" s="32"/>
      <c r="G7" s="32"/>
      <c r="H7" s="31"/>
      <c r="I7" s="31"/>
      <c r="J7" s="31"/>
      <c r="K7" s="31"/>
      <c r="L7" s="33"/>
      <c r="M7" s="31"/>
      <c r="N7" s="34"/>
      <c r="O7" s="35"/>
      <c r="P7" s="31"/>
      <c r="Q7" s="31"/>
      <c r="R7" s="36"/>
      <c r="S7" s="29"/>
      <c r="T7" s="37"/>
      <c r="U7" s="16"/>
      <c r="V7" s="17"/>
      <c r="W7" s="17"/>
      <c r="X7" s="16"/>
      <c r="Y7" s="16"/>
      <c r="Z7" s="16"/>
      <c r="AA7" s="17"/>
      <c r="AB7" s="16"/>
      <c r="AC7" s="16"/>
      <c r="AD7" s="16"/>
      <c r="AE7" s="17"/>
      <c r="AF7" s="16"/>
      <c r="AG7" s="16"/>
      <c r="AH7" s="16"/>
      <c r="AI7" s="17"/>
      <c r="AJ7" s="18"/>
      <c r="AK7" s="38"/>
      <c r="AL7" s="19"/>
      <c r="BR7" s="39"/>
    </row>
    <row r="8" spans="1:78" s="47" customFormat="1" ht="13.15" hidden="1" customHeight="1" thickTop="1" x14ac:dyDescent="0.2">
      <c r="A8" s="40"/>
      <c r="B8" s="37"/>
      <c r="C8" s="37"/>
      <c r="D8" s="41">
        <v>2.3E-2</v>
      </c>
      <c r="E8" s="37"/>
      <c r="F8" s="41">
        <v>0.51400000000000001</v>
      </c>
      <c r="G8" s="37"/>
      <c r="H8" s="41">
        <v>2.1999999999999999E-2</v>
      </c>
      <c r="I8" s="41"/>
      <c r="J8" s="41">
        <v>0.14499999999999999</v>
      </c>
      <c r="K8" s="41"/>
      <c r="L8" s="41">
        <v>9.2999999999999999E-2</v>
      </c>
      <c r="M8" s="41"/>
      <c r="N8" s="42">
        <v>3.4000000000000002E-2</v>
      </c>
      <c r="O8" s="42"/>
      <c r="P8" s="42">
        <v>6.0000000000000001E-3</v>
      </c>
      <c r="Q8" s="42"/>
      <c r="R8" s="43">
        <v>0.16200000000000001</v>
      </c>
      <c r="S8" s="44"/>
      <c r="T8" s="15"/>
      <c r="U8" s="16"/>
      <c r="V8" s="17"/>
      <c r="W8" s="17"/>
      <c r="X8" s="45"/>
      <c r="Y8" s="44"/>
      <c r="Z8" s="44"/>
      <c r="AA8" s="17"/>
      <c r="AB8" s="45"/>
      <c r="AC8" s="44"/>
      <c r="AD8" s="44"/>
      <c r="AE8" s="17"/>
      <c r="AF8" s="45"/>
      <c r="AG8" s="44"/>
      <c r="AH8" s="44"/>
      <c r="AI8" s="17"/>
      <c r="AJ8" s="15"/>
      <c r="AK8" s="15"/>
      <c r="AL8" s="46"/>
    </row>
    <row r="9" spans="1:78" s="47" customFormat="1" ht="13.15" hidden="1" customHeight="1" x14ac:dyDescent="0.2">
      <c r="A9" s="40"/>
      <c r="B9" s="37"/>
      <c r="C9" s="37"/>
      <c r="D9" s="41"/>
      <c r="E9" s="37"/>
      <c r="F9" s="37"/>
      <c r="G9" s="37"/>
      <c r="H9" s="41"/>
      <c r="I9" s="41"/>
      <c r="J9" s="41"/>
      <c r="K9" s="41"/>
      <c r="L9" s="41"/>
      <c r="M9" s="41"/>
      <c r="N9" s="42"/>
      <c r="O9" s="42"/>
      <c r="P9" s="42"/>
      <c r="Q9" s="42"/>
      <c r="R9" s="43"/>
      <c r="S9" s="44"/>
      <c r="T9" s="15"/>
      <c r="U9" s="16"/>
      <c r="V9" s="17"/>
      <c r="W9" s="17"/>
      <c r="X9" s="45"/>
      <c r="Y9" s="44"/>
      <c r="Z9" s="44"/>
      <c r="AA9" s="17"/>
      <c r="AB9" s="45"/>
      <c r="AC9" s="44"/>
      <c r="AD9" s="44"/>
      <c r="AE9" s="17"/>
      <c r="AF9" s="45"/>
      <c r="AG9" s="44"/>
      <c r="AH9" s="44"/>
      <c r="AI9" s="17"/>
      <c r="AJ9" s="15"/>
      <c r="AK9" s="15"/>
      <c r="AL9" s="46"/>
    </row>
    <row r="10" spans="1:78" ht="14.25" hidden="1" customHeight="1" x14ac:dyDescent="0.2">
      <c r="A10" s="48">
        <v>1997</v>
      </c>
      <c r="B10" s="49">
        <v>164.9</v>
      </c>
      <c r="C10" s="50"/>
      <c r="D10" s="51">
        <v>26.425000000000001</v>
      </c>
      <c r="E10" s="50"/>
      <c r="F10" s="51">
        <v>211.7</v>
      </c>
      <c r="G10" s="52"/>
      <c r="H10" s="51">
        <v>155.82499999999999</v>
      </c>
      <c r="I10" s="53"/>
      <c r="J10" s="51">
        <v>125.25</v>
      </c>
      <c r="K10" s="54"/>
      <c r="L10" s="51">
        <v>85.35</v>
      </c>
      <c r="M10" s="53"/>
      <c r="N10" s="51">
        <v>167.9</v>
      </c>
      <c r="O10" s="53"/>
      <c r="P10" s="51">
        <v>99.6</v>
      </c>
      <c r="Q10" s="54"/>
      <c r="R10" s="55">
        <v>120.325</v>
      </c>
      <c r="S10" s="56"/>
      <c r="T10" s="57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9"/>
      <c r="AK10" s="17"/>
    </row>
    <row r="11" spans="1:78" ht="14.25" hidden="1" customHeight="1" x14ac:dyDescent="0.2">
      <c r="A11" s="60" t="s">
        <v>13</v>
      </c>
      <c r="B11" s="61">
        <v>149.69540000000003</v>
      </c>
      <c r="C11" s="62"/>
      <c r="D11" s="63">
        <v>27.2</v>
      </c>
      <c r="E11" s="64"/>
      <c r="F11" s="63">
        <v>182.6</v>
      </c>
      <c r="G11" s="64"/>
      <c r="H11" s="63">
        <v>166.7</v>
      </c>
      <c r="I11" s="63"/>
      <c r="J11" s="63">
        <v>124</v>
      </c>
      <c r="K11" s="63"/>
      <c r="L11" s="63">
        <v>85.8</v>
      </c>
      <c r="M11" s="63"/>
      <c r="N11" s="63">
        <v>165.5</v>
      </c>
      <c r="O11" s="63"/>
      <c r="P11" s="65">
        <v>102.8</v>
      </c>
      <c r="Q11" s="63"/>
      <c r="R11" s="66">
        <v>119.4</v>
      </c>
      <c r="S11" s="67"/>
      <c r="T11" s="57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18"/>
      <c r="AK11" s="17"/>
    </row>
    <row r="12" spans="1:78" ht="14.25" hidden="1" customHeight="1" x14ac:dyDescent="0.2">
      <c r="A12" s="60" t="s">
        <v>14</v>
      </c>
      <c r="B12" s="61">
        <v>189.13589999999996</v>
      </c>
      <c r="C12" s="62"/>
      <c r="D12" s="63">
        <v>26.9</v>
      </c>
      <c r="E12" s="64"/>
      <c r="F12" s="63">
        <v>259.60000000000002</v>
      </c>
      <c r="G12" s="64"/>
      <c r="H12" s="63">
        <v>167.4</v>
      </c>
      <c r="I12" s="68"/>
      <c r="J12" s="63">
        <v>123.6</v>
      </c>
      <c r="K12" s="68"/>
      <c r="L12" s="63">
        <v>84.8</v>
      </c>
      <c r="M12" s="63"/>
      <c r="N12" s="63">
        <v>167.2</v>
      </c>
      <c r="O12" s="63"/>
      <c r="P12" s="63">
        <v>102.1</v>
      </c>
      <c r="Q12" s="63"/>
      <c r="R12" s="66">
        <v>119.1</v>
      </c>
      <c r="S12" s="44"/>
      <c r="T12" s="44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58"/>
      <c r="AJ12" s="18"/>
      <c r="AK12" s="17"/>
    </row>
    <row r="13" spans="1:78" ht="14.25" hidden="1" customHeight="1" x14ac:dyDescent="0.2">
      <c r="A13" s="60" t="s">
        <v>15</v>
      </c>
      <c r="B13" s="61">
        <v>165.42870000000002</v>
      </c>
      <c r="C13" s="62"/>
      <c r="D13" s="63">
        <v>26.1</v>
      </c>
      <c r="E13" s="64"/>
      <c r="F13" s="63">
        <v>213.6</v>
      </c>
      <c r="G13" s="64"/>
      <c r="H13" s="63">
        <v>154.1</v>
      </c>
      <c r="I13" s="68"/>
      <c r="J13" s="63">
        <v>123</v>
      </c>
      <c r="K13" s="68"/>
      <c r="L13" s="63">
        <v>85.4</v>
      </c>
      <c r="M13" s="63"/>
      <c r="N13" s="63">
        <v>167.8</v>
      </c>
      <c r="O13" s="63"/>
      <c r="P13" s="63">
        <v>99.3</v>
      </c>
      <c r="Q13" s="63"/>
      <c r="R13" s="66">
        <v>120.8</v>
      </c>
      <c r="S13" s="44"/>
      <c r="T13" s="57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18"/>
      <c r="AK13" s="69"/>
    </row>
    <row r="14" spans="1:78" ht="14.25" hidden="1" customHeight="1" x14ac:dyDescent="0.2">
      <c r="A14" s="60" t="s">
        <v>16</v>
      </c>
      <c r="B14" s="61">
        <v>154.72950000000003</v>
      </c>
      <c r="C14" s="62"/>
      <c r="D14" s="63">
        <v>25.5</v>
      </c>
      <c r="E14" s="64"/>
      <c r="F14" s="63">
        <v>191</v>
      </c>
      <c r="G14" s="64"/>
      <c r="H14" s="63">
        <v>135.1</v>
      </c>
      <c r="I14" s="68"/>
      <c r="J14" s="63">
        <v>130.4</v>
      </c>
      <c r="K14" s="68"/>
      <c r="L14" s="63">
        <v>85.4</v>
      </c>
      <c r="M14" s="63"/>
      <c r="N14" s="63">
        <v>171.1</v>
      </c>
      <c r="O14" s="63"/>
      <c r="P14" s="63">
        <v>94.2</v>
      </c>
      <c r="Q14" s="63"/>
      <c r="R14" s="66">
        <v>122</v>
      </c>
      <c r="S14" s="44"/>
      <c r="T14" s="57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18"/>
      <c r="AK14" s="70"/>
    </row>
    <row r="15" spans="1:78" ht="14.25" hidden="1" customHeight="1" x14ac:dyDescent="0.2">
      <c r="A15" s="48">
        <v>1998</v>
      </c>
      <c r="B15" s="49">
        <v>160.80000000000001</v>
      </c>
      <c r="C15" s="50"/>
      <c r="D15" s="51">
        <v>25.15</v>
      </c>
      <c r="E15" s="50"/>
      <c r="F15" s="51">
        <v>204.25</v>
      </c>
      <c r="G15" s="52"/>
      <c r="H15" s="51">
        <v>131.57499999999999</v>
      </c>
      <c r="I15" s="53"/>
      <c r="J15" s="51">
        <v>129.19999999999999</v>
      </c>
      <c r="K15" s="54"/>
      <c r="L15" s="51">
        <v>81.400000000000006</v>
      </c>
      <c r="M15" s="53"/>
      <c r="N15" s="51">
        <v>163.75</v>
      </c>
      <c r="O15" s="53"/>
      <c r="P15" s="51">
        <v>81.75</v>
      </c>
      <c r="Q15" s="54"/>
      <c r="R15" s="55">
        <v>122.875</v>
      </c>
      <c r="S15" s="56"/>
      <c r="T15" s="57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9"/>
      <c r="AK15" s="17"/>
    </row>
    <row r="16" spans="1:78" ht="14.25" hidden="1" customHeight="1" x14ac:dyDescent="0.2">
      <c r="A16" s="60" t="s">
        <v>13</v>
      </c>
      <c r="B16" s="61">
        <v>152.12109999999998</v>
      </c>
      <c r="C16" s="62"/>
      <c r="D16" s="68">
        <v>24.2</v>
      </c>
      <c r="E16" s="64"/>
      <c r="F16" s="68">
        <v>189.1</v>
      </c>
      <c r="G16" s="64"/>
      <c r="H16" s="63">
        <v>125.8</v>
      </c>
      <c r="I16" s="68"/>
      <c r="J16" s="63">
        <v>119.8</v>
      </c>
      <c r="K16" s="68"/>
      <c r="L16" s="63">
        <v>83.7</v>
      </c>
      <c r="M16" s="64"/>
      <c r="N16" s="63">
        <v>165.3</v>
      </c>
      <c r="O16" s="63"/>
      <c r="P16" s="65">
        <v>90.3</v>
      </c>
      <c r="Q16" s="63"/>
      <c r="R16" s="66">
        <v>125.2</v>
      </c>
      <c r="S16" s="44"/>
      <c r="T16" s="57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18"/>
      <c r="AK16" s="70"/>
    </row>
    <row r="17" spans="1:67" ht="17.25" hidden="1" customHeight="1" x14ac:dyDescent="0.25">
      <c r="A17" s="60" t="s">
        <v>14</v>
      </c>
      <c r="B17" s="61">
        <v>183.48349999999996</v>
      </c>
      <c r="C17" s="62"/>
      <c r="D17" s="68">
        <v>25.9</v>
      </c>
      <c r="E17" s="64"/>
      <c r="F17" s="68">
        <v>247</v>
      </c>
      <c r="G17" s="64"/>
      <c r="H17" s="63">
        <v>154.80000000000001</v>
      </c>
      <c r="I17" s="71"/>
      <c r="J17" s="63">
        <v>131.69999999999999</v>
      </c>
      <c r="K17" s="71"/>
      <c r="L17" s="63">
        <v>82.5</v>
      </c>
      <c r="M17" s="64"/>
      <c r="N17" s="63">
        <v>164.3</v>
      </c>
      <c r="O17" s="63"/>
      <c r="P17" s="63">
        <v>83.7</v>
      </c>
      <c r="Q17" s="63"/>
      <c r="R17" s="66">
        <v>121.4</v>
      </c>
      <c r="S17" s="44"/>
      <c r="T17" s="57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18"/>
      <c r="AK17" s="70"/>
    </row>
    <row r="18" spans="1:67" ht="14.25" hidden="1" customHeight="1" x14ac:dyDescent="0.2">
      <c r="A18" s="60" t="s">
        <v>15</v>
      </c>
      <c r="B18" s="61">
        <v>163.0153</v>
      </c>
      <c r="C18" s="62"/>
      <c r="D18" s="68">
        <v>25.5</v>
      </c>
      <c r="E18" s="64"/>
      <c r="F18" s="68">
        <v>207.8</v>
      </c>
      <c r="G18" s="64"/>
      <c r="H18" s="63">
        <v>141.80000000000001</v>
      </c>
      <c r="I18" s="68"/>
      <c r="J18" s="63">
        <v>131.9</v>
      </c>
      <c r="K18" s="68"/>
      <c r="L18" s="63">
        <v>80.099999999999994</v>
      </c>
      <c r="M18" s="64"/>
      <c r="N18" s="63">
        <v>164.2</v>
      </c>
      <c r="O18" s="63"/>
      <c r="P18" s="63">
        <v>80.2</v>
      </c>
      <c r="Q18" s="63"/>
      <c r="R18" s="66">
        <v>122.6</v>
      </c>
      <c r="S18" s="44"/>
      <c r="T18" s="57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18"/>
      <c r="AK18" s="70"/>
    </row>
    <row r="19" spans="1:67" ht="14.25" hidden="1" customHeight="1" x14ac:dyDescent="0.2">
      <c r="A19" s="60" t="s">
        <v>16</v>
      </c>
      <c r="B19" s="61">
        <v>144.28229999999999</v>
      </c>
      <c r="C19" s="62"/>
      <c r="D19" s="68">
        <v>25</v>
      </c>
      <c r="E19" s="64"/>
      <c r="F19" s="68">
        <v>173.1</v>
      </c>
      <c r="G19" s="64"/>
      <c r="H19" s="63">
        <v>103.9</v>
      </c>
      <c r="I19" s="68"/>
      <c r="J19" s="63">
        <v>133.4</v>
      </c>
      <c r="K19" s="68"/>
      <c r="L19" s="63">
        <v>79.3</v>
      </c>
      <c r="M19" s="64"/>
      <c r="N19" s="63">
        <v>161.19999999999999</v>
      </c>
      <c r="O19" s="63"/>
      <c r="P19" s="63">
        <v>72.8</v>
      </c>
      <c r="Q19" s="63"/>
      <c r="R19" s="66">
        <v>122.3</v>
      </c>
      <c r="S19" s="44"/>
      <c r="T19" s="57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18"/>
      <c r="AK19" s="70"/>
    </row>
    <row r="20" spans="1:67" ht="15" hidden="1" thickTop="1" x14ac:dyDescent="0.2">
      <c r="A20" s="48" t="s">
        <v>17</v>
      </c>
      <c r="B20" s="51">
        <v>160.67825395938408</v>
      </c>
      <c r="C20" s="72"/>
      <c r="D20" s="51">
        <v>22</v>
      </c>
      <c r="E20" s="72"/>
      <c r="F20" s="51">
        <v>207.17500000000001</v>
      </c>
      <c r="G20" s="52"/>
      <c r="H20" s="51">
        <v>117.95</v>
      </c>
      <c r="I20" s="53"/>
      <c r="J20" s="51">
        <v>122.7</v>
      </c>
      <c r="K20" s="54"/>
      <c r="L20" s="51">
        <v>80.825000000000003</v>
      </c>
      <c r="M20" s="53"/>
      <c r="N20" s="51">
        <v>153.92528766478648</v>
      </c>
      <c r="O20" s="53"/>
      <c r="P20" s="51">
        <v>66.494863130226165</v>
      </c>
      <c r="Q20" s="54"/>
      <c r="R20" s="55">
        <v>124.375</v>
      </c>
      <c r="S20" s="44"/>
      <c r="T20" s="57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18"/>
      <c r="AK20" s="70"/>
    </row>
    <row r="21" spans="1:67" ht="14.85" hidden="1" customHeight="1" x14ac:dyDescent="0.2">
      <c r="A21" s="60" t="s">
        <v>13</v>
      </c>
      <c r="B21" s="61">
        <v>154.17710461621056</v>
      </c>
      <c r="C21" s="73"/>
      <c r="D21" s="68">
        <v>23.1</v>
      </c>
      <c r="E21" s="73"/>
      <c r="F21" s="68">
        <v>193</v>
      </c>
      <c r="G21" s="74"/>
      <c r="H21" s="63">
        <v>116.2</v>
      </c>
      <c r="I21" s="68"/>
      <c r="J21" s="63">
        <v>126.4</v>
      </c>
      <c r="K21" s="68"/>
      <c r="L21" s="63">
        <v>81.5</v>
      </c>
      <c r="M21" s="74"/>
      <c r="N21" s="68">
        <v>159.18231686022739</v>
      </c>
      <c r="O21" s="68"/>
      <c r="P21" s="63">
        <v>74.55097382713916</v>
      </c>
      <c r="Q21" s="63"/>
      <c r="R21" s="75">
        <v>124.2</v>
      </c>
      <c r="S21" s="44"/>
      <c r="T21" s="57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18"/>
      <c r="AK21" s="70"/>
    </row>
    <row r="22" spans="1:67" ht="14.85" hidden="1" customHeight="1" x14ac:dyDescent="0.2">
      <c r="A22" s="60" t="s">
        <v>14</v>
      </c>
      <c r="B22" s="61">
        <v>182.02254233186306</v>
      </c>
      <c r="C22" s="73"/>
      <c r="D22" s="68">
        <v>21.5</v>
      </c>
      <c r="E22" s="73"/>
      <c r="F22" s="68">
        <v>249.8</v>
      </c>
      <c r="G22" s="56"/>
      <c r="H22" s="63">
        <v>104.4</v>
      </c>
      <c r="I22" s="68"/>
      <c r="J22" s="63">
        <v>120.4</v>
      </c>
      <c r="K22" s="68"/>
      <c r="L22" s="63">
        <v>81.3</v>
      </c>
      <c r="M22" s="68"/>
      <c r="N22" s="68">
        <v>158.99011949558442</v>
      </c>
      <c r="O22" s="56"/>
      <c r="P22" s="63">
        <v>69.779711502202247</v>
      </c>
      <c r="Q22" s="63"/>
      <c r="R22" s="75">
        <v>123.4</v>
      </c>
      <c r="S22" s="44"/>
      <c r="T22" s="57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18"/>
      <c r="AK22" s="70"/>
    </row>
    <row r="23" spans="1:67" ht="14.85" hidden="1" customHeight="1" x14ac:dyDescent="0.2">
      <c r="A23" s="60" t="s">
        <v>15</v>
      </c>
      <c r="B23" s="61">
        <v>161.47095112476549</v>
      </c>
      <c r="C23" s="73"/>
      <c r="D23" s="68">
        <v>22.5</v>
      </c>
      <c r="E23" s="73"/>
      <c r="F23" s="68">
        <v>209.4</v>
      </c>
      <c r="G23" s="68"/>
      <c r="H23" s="63">
        <v>116.2</v>
      </c>
      <c r="I23" s="68"/>
      <c r="J23" s="63">
        <v>121.1</v>
      </c>
      <c r="K23" s="68"/>
      <c r="L23" s="63">
        <v>80.099999999999994</v>
      </c>
      <c r="M23" s="68"/>
      <c r="N23" s="68">
        <v>148.80439727076083</v>
      </c>
      <c r="O23" s="68"/>
      <c r="P23" s="63">
        <v>61.050269593276752</v>
      </c>
      <c r="Q23" s="63"/>
      <c r="R23" s="75">
        <v>125.5</v>
      </c>
      <c r="S23" s="44"/>
      <c r="T23" s="57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18"/>
      <c r="AK23" s="70"/>
    </row>
    <row r="24" spans="1:67" ht="14.85" hidden="1" customHeight="1" x14ac:dyDescent="0.2">
      <c r="A24" s="60" t="s">
        <v>16</v>
      </c>
      <c r="B24" s="61">
        <v>145.04241776469721</v>
      </c>
      <c r="C24" s="76"/>
      <c r="D24" s="68">
        <v>20.9</v>
      </c>
      <c r="E24" s="76"/>
      <c r="F24" s="68">
        <v>176.5</v>
      </c>
      <c r="G24" s="68"/>
      <c r="H24" s="63">
        <v>135</v>
      </c>
      <c r="I24" s="68"/>
      <c r="J24" s="63">
        <v>122.9</v>
      </c>
      <c r="K24" s="68"/>
      <c r="L24" s="63">
        <v>80.400000000000006</v>
      </c>
      <c r="M24" s="68"/>
      <c r="N24" s="68">
        <v>148.72431703257337</v>
      </c>
      <c r="O24" s="68"/>
      <c r="P24" s="63">
        <v>60.598497598286507</v>
      </c>
      <c r="Q24" s="63"/>
      <c r="R24" s="75">
        <v>124.4</v>
      </c>
      <c r="S24" s="44"/>
      <c r="T24" s="57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18"/>
      <c r="AK24" s="70"/>
    </row>
    <row r="25" spans="1:67" s="84" customFormat="1" ht="14.85" hidden="1" customHeight="1" x14ac:dyDescent="0.2">
      <c r="A25" s="77" t="s">
        <v>18</v>
      </c>
      <c r="B25" s="51">
        <v>165.69378599611878</v>
      </c>
      <c r="C25" s="78"/>
      <c r="D25" s="51">
        <v>19.375</v>
      </c>
      <c r="E25" s="78"/>
      <c r="F25" s="51">
        <v>216.05</v>
      </c>
      <c r="G25" s="79"/>
      <c r="H25" s="51">
        <v>125.6</v>
      </c>
      <c r="I25" s="53"/>
      <c r="J25" s="51">
        <v>120.97499999999999</v>
      </c>
      <c r="K25" s="54"/>
      <c r="L25" s="51">
        <v>83</v>
      </c>
      <c r="M25" s="53"/>
      <c r="N25" s="51">
        <v>146.37603139498515</v>
      </c>
      <c r="O25" s="53"/>
      <c r="P25" s="51">
        <v>60.141821448213655</v>
      </c>
      <c r="Q25" s="54"/>
      <c r="R25" s="55">
        <v>128.625</v>
      </c>
      <c r="S25" s="67"/>
      <c r="T25" s="80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2"/>
      <c r="AK25" s="83"/>
    </row>
    <row r="26" spans="1:67" s="84" customFormat="1" ht="14.85" hidden="1" customHeight="1" x14ac:dyDescent="0.2">
      <c r="A26" s="60" t="s">
        <v>13</v>
      </c>
      <c r="B26" s="61">
        <v>157.09325144342506</v>
      </c>
      <c r="C26" s="85"/>
      <c r="D26" s="63">
        <v>19.899999999999999</v>
      </c>
      <c r="E26" s="85"/>
      <c r="F26" s="63">
        <v>200.2</v>
      </c>
      <c r="G26" s="63"/>
      <c r="H26" s="63">
        <v>124</v>
      </c>
      <c r="I26" s="63"/>
      <c r="J26" s="63">
        <v>118.9</v>
      </c>
      <c r="K26" s="63"/>
      <c r="L26" s="63">
        <v>79.8</v>
      </c>
      <c r="M26" s="63"/>
      <c r="N26" s="63">
        <v>149.28629043689403</v>
      </c>
      <c r="O26" s="63"/>
      <c r="P26" s="63">
        <v>61.519594761780461</v>
      </c>
      <c r="Q26" s="63"/>
      <c r="R26" s="66">
        <v>129</v>
      </c>
      <c r="S26" s="67"/>
      <c r="T26" s="80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2"/>
      <c r="AK26" s="83"/>
    </row>
    <row r="27" spans="1:67" s="84" customFormat="1" ht="14.85" hidden="1" customHeight="1" x14ac:dyDescent="0.2">
      <c r="A27" s="60" t="s">
        <v>14</v>
      </c>
      <c r="B27" s="61">
        <v>187.00365043471322</v>
      </c>
      <c r="C27" s="85"/>
      <c r="D27" s="63">
        <v>19.399999999999999</v>
      </c>
      <c r="E27" s="85"/>
      <c r="F27" s="63">
        <v>258.5</v>
      </c>
      <c r="G27" s="63"/>
      <c r="H27" s="63">
        <v>118.3</v>
      </c>
      <c r="I27" s="63"/>
      <c r="J27" s="63">
        <v>119.5</v>
      </c>
      <c r="K27" s="63"/>
      <c r="L27" s="63">
        <v>82.3</v>
      </c>
      <c r="M27" s="63"/>
      <c r="N27" s="63">
        <v>148.24497188911835</v>
      </c>
      <c r="O27" s="63"/>
      <c r="P27" s="63">
        <v>62.786898413873146</v>
      </c>
      <c r="Q27" s="63"/>
      <c r="R27" s="66">
        <v>127.7</v>
      </c>
      <c r="S27" s="67"/>
      <c r="T27" s="80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2"/>
      <c r="AK27" s="83"/>
    </row>
    <row r="28" spans="1:67" s="84" customFormat="1" ht="14.85" hidden="1" customHeight="1" x14ac:dyDescent="0.2">
      <c r="A28" s="60" t="s">
        <v>15</v>
      </c>
      <c r="B28" s="61">
        <v>168.69638825864385</v>
      </c>
      <c r="C28" s="85"/>
      <c r="D28" s="63">
        <v>18.3</v>
      </c>
      <c r="E28" s="85"/>
      <c r="F28" s="63">
        <v>221</v>
      </c>
      <c r="G28" s="63"/>
      <c r="H28" s="63">
        <v>125.6</v>
      </c>
      <c r="I28" s="63"/>
      <c r="J28" s="63">
        <v>122.3</v>
      </c>
      <c r="K28" s="63"/>
      <c r="L28" s="63">
        <v>86.1</v>
      </c>
      <c r="M28" s="63"/>
      <c r="N28" s="63">
        <v>145.27052314819966</v>
      </c>
      <c r="O28" s="63"/>
      <c r="P28" s="63">
        <v>62.115078600844697</v>
      </c>
      <c r="Q28" s="63"/>
      <c r="R28" s="66">
        <v>128.80000000000001</v>
      </c>
      <c r="S28" s="67"/>
      <c r="T28" s="80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2"/>
      <c r="AK28" s="83"/>
    </row>
    <row r="29" spans="1:67" s="84" customFormat="1" ht="3.75" hidden="1" customHeight="1" thickBot="1" x14ac:dyDescent="0.25">
      <c r="A29" s="60" t="s">
        <v>16</v>
      </c>
      <c r="B29" s="61">
        <v>149.98185384769292</v>
      </c>
      <c r="C29" s="85"/>
      <c r="D29" s="63">
        <v>19.899999999999999</v>
      </c>
      <c r="E29" s="85"/>
      <c r="F29" s="63">
        <v>184.5</v>
      </c>
      <c r="G29" s="63"/>
      <c r="H29" s="63">
        <v>134.5</v>
      </c>
      <c r="I29" s="63"/>
      <c r="J29" s="63">
        <v>123.2</v>
      </c>
      <c r="K29" s="63"/>
      <c r="L29" s="63">
        <v>83.8</v>
      </c>
      <c r="M29" s="63"/>
      <c r="N29" s="63">
        <v>142.70234010572861</v>
      </c>
      <c r="O29" s="63"/>
      <c r="P29" s="63">
        <v>54.14571401635633</v>
      </c>
      <c r="Q29" s="63"/>
      <c r="R29" s="66">
        <v>129</v>
      </c>
      <c r="S29" s="67"/>
      <c r="T29" s="80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2"/>
      <c r="AK29" s="83"/>
      <c r="BO29" s="86"/>
    </row>
    <row r="30" spans="1:67" s="98" customFormat="1" ht="17.25" hidden="1" customHeight="1" x14ac:dyDescent="0.2">
      <c r="A30" s="87">
        <v>2001</v>
      </c>
      <c r="B30" s="88"/>
      <c r="C30" s="89"/>
      <c r="D30" s="90"/>
      <c r="E30" s="89"/>
      <c r="F30" s="90"/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2"/>
      <c r="S30" s="93"/>
      <c r="T30" s="94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6"/>
      <c r="AK30" s="97"/>
    </row>
    <row r="31" spans="1:67" s="84" customFormat="1" ht="14.85" hidden="1" customHeight="1" x14ac:dyDescent="0.2">
      <c r="A31" s="60" t="s">
        <v>13</v>
      </c>
      <c r="B31" s="61">
        <v>163.12119417518915</v>
      </c>
      <c r="C31" s="85"/>
      <c r="D31" s="63">
        <v>17.7</v>
      </c>
      <c r="E31" s="85"/>
      <c r="F31" s="63">
        <v>211.68426778699995</v>
      </c>
      <c r="G31" s="63"/>
      <c r="H31" s="63">
        <v>137.0513731900221</v>
      </c>
      <c r="I31" s="63"/>
      <c r="J31" s="63">
        <v>117.29723370889052</v>
      </c>
      <c r="K31" s="63"/>
      <c r="L31" s="63">
        <v>79.956939051947344</v>
      </c>
      <c r="M31" s="63"/>
      <c r="N31" s="63">
        <v>148.11442673138365</v>
      </c>
      <c r="O31" s="63"/>
      <c r="P31" s="63">
        <v>49.657034324400385</v>
      </c>
      <c r="Q31" s="63"/>
      <c r="R31" s="66">
        <v>130.34150239541361</v>
      </c>
      <c r="S31" s="99"/>
      <c r="T31" s="80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2"/>
      <c r="AK31" s="83"/>
    </row>
    <row r="32" spans="1:67" s="84" customFormat="1" ht="14.85" hidden="1" customHeight="1" x14ac:dyDescent="0.2">
      <c r="A32" s="60" t="s">
        <v>14</v>
      </c>
      <c r="B32" s="61">
        <v>194.75542557035035</v>
      </c>
      <c r="C32" s="85"/>
      <c r="D32" s="63">
        <v>17.600000000000001</v>
      </c>
      <c r="E32" s="85"/>
      <c r="F32" s="63">
        <v>272.95337675319996</v>
      </c>
      <c r="G32" s="63"/>
      <c r="H32" s="63">
        <v>119.44158558287457</v>
      </c>
      <c r="I32" s="63"/>
      <c r="J32" s="63">
        <v>119.31474612868342</v>
      </c>
      <c r="K32" s="63"/>
      <c r="L32" s="63">
        <v>83.344423771251456</v>
      </c>
      <c r="M32" s="63"/>
      <c r="N32" s="63">
        <v>147.26916417664398</v>
      </c>
      <c r="O32" s="63"/>
      <c r="P32" s="63">
        <v>49.22005242234566</v>
      </c>
      <c r="Q32" s="63"/>
      <c r="R32" s="66">
        <v>130.06625642257342</v>
      </c>
      <c r="S32" s="67"/>
      <c r="T32" s="80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2"/>
      <c r="AK32" s="83"/>
    </row>
    <row r="33" spans="1:37" s="84" customFormat="1" ht="14.25" hidden="1" customHeight="1" x14ac:dyDescent="0.2">
      <c r="A33" s="60" t="s">
        <v>15</v>
      </c>
      <c r="B33" s="61">
        <v>171.50477115011842</v>
      </c>
      <c r="C33" s="85"/>
      <c r="D33" s="63">
        <v>16.399999999999999</v>
      </c>
      <c r="E33" s="85"/>
      <c r="F33" s="63">
        <v>228.25790504240004</v>
      </c>
      <c r="G33" s="63"/>
      <c r="H33" s="63">
        <v>140.18488334091916</v>
      </c>
      <c r="I33" s="63"/>
      <c r="J33" s="63">
        <v>116.94038268072265</v>
      </c>
      <c r="K33" s="63"/>
      <c r="L33" s="63">
        <v>83.463583159091328</v>
      </c>
      <c r="M33" s="63"/>
      <c r="N33" s="63">
        <v>141.46559356137084</v>
      </c>
      <c r="O33" s="63"/>
      <c r="P33" s="63">
        <v>50.357035633301841</v>
      </c>
      <c r="Q33" s="63"/>
      <c r="R33" s="66">
        <v>128.94135436690047</v>
      </c>
      <c r="S33" s="67"/>
      <c r="T33" s="80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2"/>
      <c r="AK33" s="83"/>
    </row>
    <row r="34" spans="1:37" s="84" customFormat="1" ht="14.25" hidden="1" customHeight="1" thickBot="1" x14ac:dyDescent="0.25">
      <c r="A34" s="60" t="s">
        <v>16</v>
      </c>
      <c r="B34" s="61">
        <v>153.74638822693674</v>
      </c>
      <c r="C34" s="100"/>
      <c r="D34" s="63">
        <v>19.399999999999999</v>
      </c>
      <c r="E34" s="85"/>
      <c r="F34" s="63">
        <v>192.5341365672632</v>
      </c>
      <c r="G34" s="63"/>
      <c r="H34" s="63">
        <v>133.75131299339321</v>
      </c>
      <c r="I34" s="63"/>
      <c r="J34" s="63">
        <v>120.19132531924674</v>
      </c>
      <c r="K34" s="63"/>
      <c r="L34" s="63">
        <v>84.737099218822848</v>
      </c>
      <c r="M34" s="63"/>
      <c r="N34" s="63">
        <v>135.27081750919973</v>
      </c>
      <c r="O34" s="63"/>
      <c r="P34" s="63">
        <v>50.080071937318685</v>
      </c>
      <c r="Q34" s="63"/>
      <c r="R34" s="66">
        <v>130.90843548979305</v>
      </c>
      <c r="S34" s="67"/>
      <c r="T34" s="80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2"/>
      <c r="AK34" s="83"/>
    </row>
    <row r="35" spans="1:37" s="98" customFormat="1" ht="17.649999999999999" hidden="1" customHeight="1" x14ac:dyDescent="0.2">
      <c r="A35" s="87">
        <v>2002</v>
      </c>
      <c r="B35" s="88"/>
      <c r="C35" s="89"/>
      <c r="D35" s="90"/>
      <c r="E35" s="89"/>
      <c r="F35" s="90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2"/>
      <c r="S35" s="93"/>
      <c r="T35" s="94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6"/>
      <c r="AK35" s="97"/>
    </row>
    <row r="36" spans="1:37" s="84" customFormat="1" ht="14.85" hidden="1" customHeight="1" x14ac:dyDescent="0.2">
      <c r="A36" s="60" t="s">
        <v>13</v>
      </c>
      <c r="B36" s="61">
        <v>167.09931845626261</v>
      </c>
      <c r="C36" s="85"/>
      <c r="D36" s="63">
        <v>16.600000000000001</v>
      </c>
      <c r="E36" s="85"/>
      <c r="F36" s="63">
        <v>220.29959522639993</v>
      </c>
      <c r="G36" s="63"/>
      <c r="H36" s="63">
        <v>151.4444222644762</v>
      </c>
      <c r="I36" s="63"/>
      <c r="J36" s="63">
        <v>116.23703071624351</v>
      </c>
      <c r="K36" s="63"/>
      <c r="L36" s="63">
        <v>83.378492787093847</v>
      </c>
      <c r="M36" s="63"/>
      <c r="N36" s="63">
        <v>134.74988800126658</v>
      </c>
      <c r="O36" s="63"/>
      <c r="P36" s="63">
        <v>49.924823714312986</v>
      </c>
      <c r="Q36" s="63"/>
      <c r="R36" s="66">
        <v>127.54404199191723</v>
      </c>
      <c r="S36" s="101"/>
      <c r="T36" s="80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2"/>
      <c r="AK36" s="83"/>
    </row>
    <row r="37" spans="1:37" s="84" customFormat="1" ht="14.85" hidden="1" customHeight="1" x14ac:dyDescent="0.2">
      <c r="A37" s="60" t="s">
        <v>14</v>
      </c>
      <c r="B37" s="61">
        <v>202.34619219283303</v>
      </c>
      <c r="C37" s="100"/>
      <c r="D37" s="63">
        <v>15.8</v>
      </c>
      <c r="E37" s="85"/>
      <c r="F37" s="63">
        <v>289.99648204119995</v>
      </c>
      <c r="G37" s="63"/>
      <c r="H37" s="63">
        <v>129.41651999999999</v>
      </c>
      <c r="I37" s="63"/>
      <c r="J37" s="63">
        <v>118.35254467527916</v>
      </c>
      <c r="K37" s="63"/>
      <c r="L37" s="63">
        <v>82.479880130746707</v>
      </c>
      <c r="M37" s="63"/>
      <c r="N37" s="63">
        <v>136.16994065447858</v>
      </c>
      <c r="O37" s="63"/>
      <c r="P37" s="63">
        <v>48.701665533312323</v>
      </c>
      <c r="Q37" s="63"/>
      <c r="R37" s="66">
        <v>125.45494554400733</v>
      </c>
      <c r="S37" s="102"/>
      <c r="T37" s="80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83"/>
    </row>
    <row r="38" spans="1:37" s="84" customFormat="1" ht="14.85" hidden="1" customHeight="1" x14ac:dyDescent="0.2">
      <c r="A38" s="60" t="s">
        <v>15</v>
      </c>
      <c r="B38" s="61">
        <v>174.91788151467259</v>
      </c>
      <c r="C38" s="85"/>
      <c r="D38" s="63">
        <v>18.5</v>
      </c>
      <c r="E38" s="85"/>
      <c r="F38" s="63">
        <v>233.83904819789998</v>
      </c>
      <c r="G38" s="63"/>
      <c r="H38" s="63">
        <v>140.47858263439826</v>
      </c>
      <c r="I38" s="85"/>
      <c r="J38" s="63">
        <v>120.3645379347589</v>
      </c>
      <c r="K38" s="63"/>
      <c r="L38" s="63">
        <v>82.107825811798293</v>
      </c>
      <c r="M38" s="63"/>
      <c r="N38" s="63">
        <v>138.33790467269591</v>
      </c>
      <c r="O38" s="63"/>
      <c r="P38" s="63">
        <v>46.602623748826559</v>
      </c>
      <c r="Q38" s="63"/>
      <c r="R38" s="66">
        <v>130.47278778144039</v>
      </c>
      <c r="S38" s="63"/>
      <c r="T38" s="80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2"/>
      <c r="AK38" s="83"/>
    </row>
    <row r="39" spans="1:37" s="84" customFormat="1" ht="14.85" hidden="1" customHeight="1" thickBot="1" x14ac:dyDescent="0.25">
      <c r="A39" s="60" t="s">
        <v>16</v>
      </c>
      <c r="B39" s="61">
        <v>152.7925395712617</v>
      </c>
      <c r="C39" s="85"/>
      <c r="D39" s="63">
        <v>19.899999999999999</v>
      </c>
      <c r="E39" s="85"/>
      <c r="F39" s="63">
        <v>189.52087566372359</v>
      </c>
      <c r="G39" s="63"/>
      <c r="H39" s="63">
        <v>134.30200934979163</v>
      </c>
      <c r="I39" s="63"/>
      <c r="J39" s="63">
        <v>123.89121889624735</v>
      </c>
      <c r="K39" s="63"/>
      <c r="L39" s="63">
        <v>79.968015024005481</v>
      </c>
      <c r="M39" s="63"/>
      <c r="N39" s="63">
        <v>138.85984837618591</v>
      </c>
      <c r="O39" s="63"/>
      <c r="P39" s="63">
        <v>45.018134541366457</v>
      </c>
      <c r="Q39" s="63"/>
      <c r="R39" s="66">
        <v>133.17203385916955</v>
      </c>
      <c r="S39" s="63"/>
      <c r="T39" s="80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2"/>
      <c r="AK39" s="83"/>
    </row>
    <row r="40" spans="1:37" s="98" customFormat="1" ht="17.649999999999999" hidden="1" customHeight="1" x14ac:dyDescent="0.2">
      <c r="A40" s="87">
        <v>2003</v>
      </c>
      <c r="B40" s="88"/>
      <c r="C40" s="89"/>
      <c r="D40" s="90"/>
      <c r="E40" s="89"/>
      <c r="F40" s="90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2"/>
      <c r="S40" s="93"/>
      <c r="T40" s="94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6"/>
      <c r="AK40" s="97"/>
    </row>
    <row r="41" spans="1:37" s="84" customFormat="1" ht="14.85" hidden="1" customHeight="1" x14ac:dyDescent="0.2">
      <c r="A41" s="60" t="s">
        <v>13</v>
      </c>
      <c r="B41" s="61">
        <v>168.88774573758869</v>
      </c>
      <c r="C41" s="85"/>
      <c r="D41" s="63">
        <v>19.100000000000001</v>
      </c>
      <c r="E41" s="85"/>
      <c r="F41" s="63">
        <v>221.72035648351945</v>
      </c>
      <c r="G41" s="63"/>
      <c r="H41" s="63">
        <v>153.12419077151449</v>
      </c>
      <c r="I41" s="63"/>
      <c r="J41" s="63">
        <v>120.65765808305531</v>
      </c>
      <c r="K41" s="63"/>
      <c r="L41" s="63">
        <v>80.360156629540995</v>
      </c>
      <c r="M41" s="63"/>
      <c r="N41" s="63">
        <v>137.31459204759651</v>
      </c>
      <c r="O41" s="63"/>
      <c r="P41" s="63">
        <v>45.40078868496807</v>
      </c>
      <c r="Q41" s="63"/>
      <c r="R41" s="66">
        <v>130.89811393683925</v>
      </c>
      <c r="S41" s="101"/>
      <c r="T41" s="80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2"/>
      <c r="AK41" s="83"/>
    </row>
    <row r="42" spans="1:37" s="84" customFormat="1" ht="14.85" hidden="1" customHeight="1" x14ac:dyDescent="0.2">
      <c r="A42" s="60" t="s">
        <v>14</v>
      </c>
      <c r="B42" s="61">
        <v>211.71255380963703</v>
      </c>
      <c r="C42" s="85"/>
      <c r="D42" s="63">
        <v>16.399999999999999</v>
      </c>
      <c r="E42" s="85"/>
      <c r="F42" s="63">
        <v>305.70011753476751</v>
      </c>
      <c r="G42" s="63"/>
      <c r="H42" s="63">
        <v>130.56733976386673</v>
      </c>
      <c r="I42" s="63"/>
      <c r="J42" s="63">
        <v>122.69677250465894</v>
      </c>
      <c r="K42" s="63"/>
      <c r="L42" s="63">
        <v>81.43063422144003</v>
      </c>
      <c r="M42" s="63"/>
      <c r="N42" s="63">
        <v>137.92400510866253</v>
      </c>
      <c r="O42" s="63"/>
      <c r="P42" s="63">
        <v>46.390525878300373</v>
      </c>
      <c r="Q42" s="63"/>
      <c r="R42" s="66">
        <v>129.63686171128219</v>
      </c>
      <c r="S42" s="101"/>
      <c r="T42" s="80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2"/>
      <c r="AK42" s="83"/>
    </row>
    <row r="43" spans="1:37" s="84" customFormat="1" ht="14.85" hidden="1" customHeight="1" x14ac:dyDescent="0.2">
      <c r="A43" s="103" t="s">
        <v>15</v>
      </c>
      <c r="B43" s="61">
        <v>168.91739011243763</v>
      </c>
      <c r="C43" s="85"/>
      <c r="D43" s="63">
        <v>20.100000000000001</v>
      </c>
      <c r="E43" s="85"/>
      <c r="F43" s="63">
        <v>221.57809568006405</v>
      </c>
      <c r="G43" s="63"/>
      <c r="H43" s="63">
        <v>142.39572746259455</v>
      </c>
      <c r="I43" s="63"/>
      <c r="J43" s="63">
        <v>123.17528991742709</v>
      </c>
      <c r="K43" s="63"/>
      <c r="L43" s="63">
        <v>79.726382916667944</v>
      </c>
      <c r="M43" s="63"/>
      <c r="N43" s="63">
        <v>138.15417036097188</v>
      </c>
      <c r="O43" s="63"/>
      <c r="P43" s="63">
        <v>45.620443148720589</v>
      </c>
      <c r="Q43" s="63"/>
      <c r="R43" s="66">
        <v>130.77350511274815</v>
      </c>
      <c r="S43" s="101"/>
      <c r="T43" s="80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2"/>
      <c r="AK43" s="83"/>
    </row>
    <row r="44" spans="1:37" s="84" customFormat="1" ht="14.85" hidden="1" customHeight="1" thickBot="1" x14ac:dyDescent="0.25">
      <c r="A44" s="103" t="s">
        <v>16</v>
      </c>
      <c r="B44" s="61">
        <v>150.42498628239497</v>
      </c>
      <c r="C44" s="85"/>
      <c r="D44" s="63">
        <v>20.100000000000001</v>
      </c>
      <c r="E44" s="85"/>
      <c r="F44" s="63">
        <v>182.33894618358627</v>
      </c>
      <c r="G44" s="63"/>
      <c r="H44" s="63">
        <v>138.09109242769014</v>
      </c>
      <c r="I44" s="63"/>
      <c r="J44" s="63">
        <v>126.59956297713157</v>
      </c>
      <c r="K44" s="63"/>
      <c r="L44" s="63">
        <v>79.404846447789097</v>
      </c>
      <c r="M44" s="63"/>
      <c r="N44" s="63">
        <v>140.07181797459566</v>
      </c>
      <c r="O44" s="63"/>
      <c r="P44" s="63">
        <v>46.373180460674476</v>
      </c>
      <c r="Q44" s="63"/>
      <c r="R44" s="66">
        <v>138.39626953946714</v>
      </c>
      <c r="S44" s="101"/>
      <c r="T44" s="80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2"/>
      <c r="AK44" s="83"/>
    </row>
    <row r="45" spans="1:37" s="98" customFormat="1" ht="17.649999999999999" hidden="1" customHeight="1" x14ac:dyDescent="0.2">
      <c r="A45" s="87">
        <v>2004</v>
      </c>
      <c r="B45" s="88"/>
      <c r="C45" s="89"/>
      <c r="D45" s="90"/>
      <c r="E45" s="89"/>
      <c r="F45" s="90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2"/>
      <c r="S45" s="93"/>
      <c r="T45" s="94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97"/>
    </row>
    <row r="46" spans="1:37" s="84" customFormat="1" ht="12" hidden="1" customHeight="1" x14ac:dyDescent="0.2">
      <c r="A46" s="60" t="s">
        <v>13</v>
      </c>
      <c r="B46" s="61">
        <v>170.627973207824</v>
      </c>
      <c r="C46" s="101"/>
      <c r="D46" s="63">
        <v>18.994625300000006</v>
      </c>
      <c r="E46" s="85"/>
      <c r="F46" s="63">
        <v>222.38984931257357</v>
      </c>
      <c r="G46" s="63"/>
      <c r="H46" s="63">
        <v>155.96073998346685</v>
      </c>
      <c r="I46" s="63"/>
      <c r="J46" s="63">
        <v>121.32036120098519</v>
      </c>
      <c r="K46" s="63"/>
      <c r="L46" s="63">
        <v>81.601493244828944</v>
      </c>
      <c r="M46" s="63"/>
      <c r="N46" s="63">
        <v>141.07702995788856</v>
      </c>
      <c r="O46" s="63"/>
      <c r="P46" s="63">
        <v>47.05950353149246</v>
      </c>
      <c r="Q46" s="63"/>
      <c r="R46" s="66">
        <v>136.98895502441849</v>
      </c>
      <c r="S46" s="101"/>
      <c r="T46" s="104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83"/>
    </row>
    <row r="47" spans="1:37" s="84" customFormat="1" ht="12" hidden="1" customHeight="1" x14ac:dyDescent="0.2">
      <c r="A47" s="60" t="s">
        <v>14</v>
      </c>
      <c r="B47" s="61">
        <v>213.59395987524371</v>
      </c>
      <c r="C47" s="85"/>
      <c r="D47" s="63">
        <v>15.7</v>
      </c>
      <c r="E47" s="85"/>
      <c r="F47" s="63">
        <v>305.60358332361477</v>
      </c>
      <c r="G47" s="63"/>
      <c r="H47" s="63">
        <v>132.70563708236887</v>
      </c>
      <c r="I47" s="63"/>
      <c r="J47" s="63">
        <v>124.11072950860782</v>
      </c>
      <c r="K47" s="63"/>
      <c r="L47" s="63">
        <v>83.47134125492623</v>
      </c>
      <c r="M47" s="63"/>
      <c r="N47" s="63">
        <v>146.35067524611418</v>
      </c>
      <c r="O47" s="63"/>
      <c r="P47" s="63">
        <v>48.412770973858017</v>
      </c>
      <c r="Q47" s="63"/>
      <c r="R47" s="66">
        <v>137.08520945324898</v>
      </c>
      <c r="S47" s="101"/>
      <c r="T47" s="104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2"/>
      <c r="AK47" s="83"/>
    </row>
    <row r="48" spans="1:37" s="84" customFormat="1" ht="12" hidden="1" customHeight="1" x14ac:dyDescent="0.2">
      <c r="A48" s="60" t="s">
        <v>15</v>
      </c>
      <c r="B48" s="61">
        <v>171.80654767531144</v>
      </c>
      <c r="C48" s="85"/>
      <c r="D48" s="63">
        <v>32.700000000000003</v>
      </c>
      <c r="E48" s="85"/>
      <c r="F48" s="63">
        <v>222.40812394276162</v>
      </c>
      <c r="G48" s="63"/>
      <c r="H48" s="63">
        <v>144.48405575628334</v>
      </c>
      <c r="I48" s="63"/>
      <c r="J48" s="63">
        <v>124.36110807527628</v>
      </c>
      <c r="K48" s="63"/>
      <c r="L48" s="63">
        <v>82.731521346884833</v>
      </c>
      <c r="M48" s="63"/>
      <c r="N48" s="63">
        <v>143.45425148877572</v>
      </c>
      <c r="O48" s="63"/>
      <c r="P48" s="63">
        <v>49.28420085138746</v>
      </c>
      <c r="Q48" s="63"/>
      <c r="R48" s="66">
        <v>139.867165618467</v>
      </c>
      <c r="S48" s="101"/>
      <c r="T48" s="104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2"/>
      <c r="AK48" s="83"/>
    </row>
    <row r="49" spans="1:37" s="84" customFormat="1" ht="12" hidden="1" customHeight="1" thickBot="1" x14ac:dyDescent="0.25">
      <c r="A49" s="60" t="s">
        <v>16</v>
      </c>
      <c r="B49" s="61">
        <v>153.93881290781334</v>
      </c>
      <c r="C49" s="85"/>
      <c r="D49" s="63">
        <v>19.100000000000001</v>
      </c>
      <c r="E49" s="85"/>
      <c r="F49" s="63">
        <v>186.63225675483991</v>
      </c>
      <c r="G49" s="63"/>
      <c r="H49" s="63">
        <v>140.51931312290864</v>
      </c>
      <c r="I49" s="63"/>
      <c r="J49" s="63">
        <v>128.25599935307253</v>
      </c>
      <c r="K49" s="63"/>
      <c r="L49" s="63">
        <v>83.961833074805057</v>
      </c>
      <c r="M49" s="63"/>
      <c r="N49" s="63">
        <v>145.11072141715562</v>
      </c>
      <c r="O49" s="63"/>
      <c r="P49" s="63">
        <v>51.166857323910456</v>
      </c>
      <c r="Q49" s="63"/>
      <c r="R49" s="66">
        <v>140.94303699285481</v>
      </c>
      <c r="S49" s="101"/>
      <c r="T49" s="104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2"/>
      <c r="AK49" s="83"/>
    </row>
    <row r="50" spans="1:37" s="98" customFormat="1" ht="17.649999999999999" hidden="1" customHeight="1" x14ac:dyDescent="0.2">
      <c r="A50" s="87">
        <v>2005</v>
      </c>
      <c r="B50" s="88"/>
      <c r="C50" s="89"/>
      <c r="D50" s="90"/>
      <c r="E50" s="89"/>
      <c r="F50" s="90"/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2"/>
      <c r="S50" s="93"/>
      <c r="T50" s="94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97"/>
    </row>
    <row r="51" spans="1:37" s="84" customFormat="1" ht="12" hidden="1" customHeight="1" x14ac:dyDescent="0.2">
      <c r="A51" s="60" t="s">
        <v>13</v>
      </c>
      <c r="B51" s="61">
        <f>(D51*D$8)+(F51*F$8)+(H51*H$8)+(J51*J$8)+(L51*L$8)+(N51*N$8)+(P51*P$8)+(R51*R$8)</f>
        <v>171.35377904099536</v>
      </c>
      <c r="C51" s="85"/>
      <c r="D51" s="63">
        <f>'[1]EMP '!D51</f>
        <v>19.837651810831787</v>
      </c>
      <c r="E51" s="85"/>
      <c r="F51" s="63">
        <f>'[1]EMP '!F51</f>
        <v>220.62912211803402</v>
      </c>
      <c r="G51" s="63"/>
      <c r="H51" s="63">
        <f>'[1]EMP '!H51</f>
        <v>156.36423968608256</v>
      </c>
      <c r="I51" s="63"/>
      <c r="J51" s="63">
        <f>'[1]EMP '!J51</f>
        <v>122.58708418166671</v>
      </c>
      <c r="K51" s="63"/>
      <c r="L51" s="63">
        <f>'[1]EMP '!L51</f>
        <v>84.982838122133231</v>
      </c>
      <c r="M51" s="63"/>
      <c r="N51" s="63">
        <f>'[1]EMP '!N51</f>
        <v>151.55492809578573</v>
      </c>
      <c r="O51" s="63"/>
      <c r="P51" s="63">
        <f>'[1]EMP '!P51</f>
        <v>50.230503834882889</v>
      </c>
      <c r="Q51" s="63"/>
      <c r="R51" s="66">
        <f>'[1]EMP '!R51</f>
        <v>141.48981035565978</v>
      </c>
      <c r="S51" s="101"/>
      <c r="T51" s="104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2"/>
      <c r="AK51" s="83"/>
    </row>
    <row r="52" spans="1:37" s="84" customFormat="1" ht="12" hidden="1" customHeight="1" x14ac:dyDescent="0.2">
      <c r="A52" s="60" t="s">
        <v>14</v>
      </c>
      <c r="B52" s="61">
        <f>(D52*D$8)+(F52*F$8)+(H52*H$8)+(J52*J$8)+(L52*L$8)+(N52*N$8)+(P52*P$8)+(R52*R$8)</f>
        <v>213.64033845249725</v>
      </c>
      <c r="C52" s="85"/>
      <c r="D52" s="63">
        <f>'[1]EMP '!D52</f>
        <v>15.678019999999993</v>
      </c>
      <c r="E52" s="85"/>
      <c r="F52" s="63">
        <f>'[1]EMP '!F52</f>
        <v>303.62164002402733</v>
      </c>
      <c r="G52" s="63"/>
      <c r="H52" s="63">
        <f>'[1]EMP '!H52</f>
        <v>128.82416081379267</v>
      </c>
      <c r="I52" s="63"/>
      <c r="J52" s="63">
        <f>'[1]EMP '!J52</f>
        <v>124.59664204935648</v>
      </c>
      <c r="K52" s="63"/>
      <c r="L52" s="63">
        <f>'[1]EMP '!L52</f>
        <v>86.462223693875089</v>
      </c>
      <c r="M52" s="63"/>
      <c r="N52" s="63">
        <f>'[1]EMP '!N52</f>
        <v>152.21965952962765</v>
      </c>
      <c r="O52" s="63"/>
      <c r="P52" s="63">
        <f>'[1]EMP '!P52</f>
        <v>51.385805423085195</v>
      </c>
      <c r="Q52" s="63"/>
      <c r="R52" s="66">
        <f>'[1]EMP '!R52</f>
        <v>140.69633533957301</v>
      </c>
      <c r="S52" s="101"/>
      <c r="T52" s="104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2"/>
      <c r="AK52" s="83"/>
    </row>
    <row r="53" spans="1:37" s="84" customFormat="1" ht="12" hidden="1" customHeight="1" x14ac:dyDescent="0.2">
      <c r="A53" s="60" t="s">
        <v>15</v>
      </c>
      <c r="B53" s="61">
        <f>(D53*D$8)+(F53*F$8)+(H53*H$8)+(J53*J$8)+(L53*L$8)+(N53*N$8)+(P53*P$8)+(R53*R$8)</f>
        <v>172.61541216329303</v>
      </c>
      <c r="C53" s="85"/>
      <c r="D53" s="63">
        <f>'[1]EMP '!D53</f>
        <v>29.188020000000002</v>
      </c>
      <c r="E53" s="85"/>
      <c r="F53" s="63">
        <f>'[1]EMP '!F53</f>
        <v>222.03097479494997</v>
      </c>
      <c r="G53" s="63"/>
      <c r="H53" s="63">
        <f>'[1]EMP '!H53</f>
        <v>141.73216763390326</v>
      </c>
      <c r="I53" s="63"/>
      <c r="J53" s="63">
        <f>'[1]EMP '!J53</f>
        <v>126.66637480390884</v>
      </c>
      <c r="K53" s="63"/>
      <c r="L53" s="63">
        <f>'[1]EMP '!L53</f>
        <v>85.64234519076021</v>
      </c>
      <c r="M53" s="63"/>
      <c r="N53" s="63">
        <f>'[1]EMP '!N53</f>
        <v>150.27009915492721</v>
      </c>
      <c r="O53" s="63"/>
      <c r="P53" s="63">
        <f>'[1]EMP '!P53</f>
        <v>53.767711776951366</v>
      </c>
      <c r="Q53" s="63"/>
      <c r="R53" s="66">
        <f>'[1]EMP '!R53</f>
        <v>141.59819061423536</v>
      </c>
      <c r="S53" s="101"/>
      <c r="T53" s="104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2"/>
      <c r="AK53" s="83"/>
    </row>
    <row r="54" spans="1:37" s="84" customFormat="1" ht="12" hidden="1" customHeight="1" thickBot="1" x14ac:dyDescent="0.25">
      <c r="A54" s="60" t="s">
        <v>16</v>
      </c>
      <c r="B54" s="61">
        <f>(D54*D$8)+(F54*F$8)+(H54*H$8)+(J54*J$8)+(L54*L$8)+(N54*N$8)+(P54*P$8)+(R54*R$8)</f>
        <v>157.0207656458069</v>
      </c>
      <c r="C54" s="85"/>
      <c r="D54" s="63">
        <f>'[1]EMP '!D54</f>
        <v>19.597532874139013</v>
      </c>
      <c r="E54" s="85"/>
      <c r="F54" s="63">
        <f>'[1]EMP '!F54</f>
        <v>189.92342099059303</v>
      </c>
      <c r="G54" s="63"/>
      <c r="H54" s="63">
        <f>'[1]EMP '!H54</f>
        <v>140.06886477689966</v>
      </c>
      <c r="I54" s="63"/>
      <c r="J54" s="63">
        <f>'[1]EMP '!J54</f>
        <v>131.2820988319431</v>
      </c>
      <c r="K54" s="63"/>
      <c r="L54" s="63">
        <f>'[1]EMP '!L54</f>
        <v>85.80049287505328</v>
      </c>
      <c r="M54" s="63"/>
      <c r="N54" s="63">
        <f>'[1]EMP '!N54</f>
        <v>153.71579629301721</v>
      </c>
      <c r="O54" s="85"/>
      <c r="P54" s="63">
        <f>'[1]EMP '!P54</f>
        <v>54.305388894720878</v>
      </c>
      <c r="Q54" s="63"/>
      <c r="R54" s="66">
        <f>'[1]EMP '!R54</f>
        <v>143.82931728458311</v>
      </c>
      <c r="S54" s="101"/>
      <c r="T54" s="104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2"/>
      <c r="AK54" s="83"/>
    </row>
    <row r="55" spans="1:37" s="84" customFormat="1" ht="20.25" hidden="1" customHeight="1" x14ac:dyDescent="0.2">
      <c r="A55" s="87">
        <v>2006</v>
      </c>
      <c r="B55" s="88"/>
      <c r="C55" s="89"/>
      <c r="D55" s="90"/>
      <c r="E55" s="89"/>
      <c r="F55" s="90"/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2"/>
      <c r="S55" s="101"/>
      <c r="T55" s="104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2"/>
      <c r="AK55" s="83"/>
    </row>
    <row r="56" spans="1:37" s="84" customFormat="1" ht="12" hidden="1" customHeight="1" x14ac:dyDescent="0.2">
      <c r="A56" s="60" t="s">
        <v>13</v>
      </c>
      <c r="B56" s="61">
        <f>(D56*D$8)+(F56*F$8)+(H56*H$8)+(J56*J$8)+(L56*L$8)+(N56*N$8)+(P56*P$8)+(R56*R$8)</f>
        <v>173.28684645998516</v>
      </c>
      <c r="C56" s="85"/>
      <c r="D56" s="63">
        <f>'[1]EMP '!D56</f>
        <v>20.354399660130849</v>
      </c>
      <c r="E56" s="85"/>
      <c r="F56" s="63">
        <f>'[1]EMP '!F56</f>
        <v>222.34605302553101</v>
      </c>
      <c r="G56" s="63"/>
      <c r="H56" s="63">
        <f>'[1]EMP '!H56</f>
        <v>159.87439989017821</v>
      </c>
      <c r="I56" s="105"/>
      <c r="J56" s="63">
        <f>'[1]EMP '!J56</f>
        <v>124.55758284548739</v>
      </c>
      <c r="K56" s="63"/>
      <c r="L56" s="63">
        <f>'[1]EMP '!L56</f>
        <v>85.867221967022871</v>
      </c>
      <c r="M56" s="63"/>
      <c r="N56" s="63">
        <f>'[1]EMP '!N56</f>
        <v>155.2968490914281</v>
      </c>
      <c r="O56" s="63"/>
      <c r="P56" s="63">
        <f>'[1]EMP '!P56</f>
        <v>53.958804841144683</v>
      </c>
      <c r="Q56" s="63"/>
      <c r="R56" s="66">
        <f>'[1]EMP '!R56</f>
        <v>144.22987877414229</v>
      </c>
      <c r="S56" s="101"/>
      <c r="T56" s="104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2"/>
      <c r="AK56" s="83"/>
    </row>
    <row r="57" spans="1:37" s="84" customFormat="1" ht="12" hidden="1" customHeight="1" x14ac:dyDescent="0.2">
      <c r="A57" s="60" t="s">
        <v>14</v>
      </c>
      <c r="B57" s="61">
        <f>(D57*D$8)+(F57*F$8)+(H57*H$8)+(J57*J$8)+(L57*L$8)+(N57*N$8)+(P57*P$8)+(R57*R$8)</f>
        <v>213.09203791335779</v>
      </c>
      <c r="C57" s="106"/>
      <c r="D57" s="63">
        <f>'[1]EMP '!D57</f>
        <v>18.915704474201469</v>
      </c>
      <c r="E57" s="85"/>
      <c r="F57" s="63">
        <f>'[1]EMP '!F57</f>
        <v>300.20903761249315</v>
      </c>
      <c r="G57" s="63"/>
      <c r="H57" s="63">
        <f>'[1]EMP '!H57</f>
        <v>134.11970227424641</v>
      </c>
      <c r="I57" s="105"/>
      <c r="J57" s="63">
        <f>'[1]EMP '!J57</f>
        <v>125.20619413727867</v>
      </c>
      <c r="K57" s="63"/>
      <c r="L57" s="63">
        <f>'[1]EMP '!L57</f>
        <v>86.747093397244953</v>
      </c>
      <c r="M57" s="63"/>
      <c r="N57" s="63">
        <f>'[1]EMP '!N57</f>
        <v>155.96849845359495</v>
      </c>
      <c r="O57" s="63"/>
      <c r="P57" s="63">
        <f>'[1]EMP '!P57</f>
        <v>51.498601427294524</v>
      </c>
      <c r="Q57" s="63"/>
      <c r="R57" s="66">
        <f>'[1]EMP '!R57</f>
        <v>145.46049096148792</v>
      </c>
      <c r="S57" s="101"/>
      <c r="T57" s="104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2"/>
      <c r="AK57" s="83"/>
    </row>
    <row r="58" spans="1:37" s="84" customFormat="1" ht="12" hidden="1" customHeight="1" x14ac:dyDescent="0.2">
      <c r="A58" s="60" t="s">
        <v>15</v>
      </c>
      <c r="B58" s="61">
        <f>(D58*D$8)+(F58*F$8)+(H58*H$8)+(J58*J$8)+(L58*L$8)+(N58*N$8)+(P58*P$8)+(R58*R$8)</f>
        <v>171.919653637121</v>
      </c>
      <c r="C58" s="85"/>
      <c r="D58" s="63">
        <f>'[1]EMP '!D58</f>
        <v>33.414739082990565</v>
      </c>
      <c r="E58" s="85"/>
      <c r="F58" s="63">
        <f>'[1]EMP '!F58</f>
        <v>217.67269667867342</v>
      </c>
      <c r="G58" s="63"/>
      <c r="H58" s="63">
        <f>'[1]EMP '!H58</f>
        <v>144.00273225612284</v>
      </c>
      <c r="I58" s="63"/>
      <c r="J58" s="63">
        <f>'[1]EMP '!J58</f>
        <v>126.92441339208129</v>
      </c>
      <c r="K58" s="63"/>
      <c r="L58" s="63">
        <f>'[1]EMP '!L58</f>
        <v>87.379833622118269</v>
      </c>
      <c r="M58" s="63"/>
      <c r="N58" s="63">
        <f>'[1]EMP '!N58</f>
        <v>157.33148697051502</v>
      </c>
      <c r="O58" s="63"/>
      <c r="P58" s="63">
        <f>'[1]EMP '!P58</f>
        <v>50.983615413021568</v>
      </c>
      <c r="Q58" s="63"/>
      <c r="R58" s="66">
        <f>'[1]EMP '!R58</f>
        <v>147.61575134293182</v>
      </c>
      <c r="S58" s="101"/>
      <c r="T58" s="104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2"/>
      <c r="AK58" s="83"/>
    </row>
    <row r="59" spans="1:37" s="84" customFormat="1" ht="12" hidden="1" customHeight="1" thickBot="1" x14ac:dyDescent="0.25">
      <c r="A59" s="107" t="s">
        <v>16</v>
      </c>
      <c r="B59" s="61">
        <f>(D59*D$8)+(F59*F$8)+(H59*H$8)+(J59*J$8)+(L59*L$8)+(N59*N$8)+(P59*P$8)+(R59*R$8)</f>
        <v>162.80668877717196</v>
      </c>
      <c r="C59" s="108"/>
      <c r="D59" s="63">
        <f>'[1]EMP '!D59</f>
        <v>21.060555930549405</v>
      </c>
      <c r="E59" s="108"/>
      <c r="F59" s="63">
        <f>'[1]EMP '!F59</f>
        <v>198.20217660018383</v>
      </c>
      <c r="G59" s="109"/>
      <c r="H59" s="63">
        <f>'[1]EMP '!H59</f>
        <v>142.21723158491704</v>
      </c>
      <c r="I59" s="110"/>
      <c r="J59" s="63">
        <f>'[1]EMP '!J59</f>
        <v>131.61987892981543</v>
      </c>
      <c r="K59" s="109"/>
      <c r="L59" s="63">
        <f>'[1]EMP '!L59</f>
        <v>88.210463915287022</v>
      </c>
      <c r="M59" s="109"/>
      <c r="N59" s="63">
        <f>'[1]EMP '!N59</f>
        <v>159.07413771537031</v>
      </c>
      <c r="O59" s="109"/>
      <c r="P59" s="63">
        <f>'[1]EMP '!P59</f>
        <v>51.034599028434577</v>
      </c>
      <c r="Q59" s="109"/>
      <c r="R59" s="66">
        <f>'[1]EMP '!R59</f>
        <v>150.08897690104018</v>
      </c>
      <c r="S59" s="101"/>
      <c r="T59" s="104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2"/>
      <c r="AK59" s="83"/>
    </row>
    <row r="60" spans="1:37" s="84" customFormat="1" ht="19.5" hidden="1" customHeight="1" x14ac:dyDescent="0.2">
      <c r="A60" s="87">
        <v>2007</v>
      </c>
      <c r="B60" s="111"/>
      <c r="C60" s="89"/>
      <c r="D60" s="112"/>
      <c r="E60" s="89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3"/>
      <c r="S60" s="101"/>
      <c r="T60" s="104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2"/>
      <c r="AK60" s="83"/>
    </row>
    <row r="61" spans="1:37" s="84" customFormat="1" ht="15" hidden="1" customHeight="1" x14ac:dyDescent="0.2">
      <c r="A61" s="60" t="s">
        <v>13</v>
      </c>
      <c r="B61" s="61">
        <f>(D61*D$8)+(F61*F$8)+(H61*H$8)+(J61*J$8)+(L61*L$8)+(N61*N$8)+(P61*P$8)+(R61*R$8)</f>
        <v>174.24493591445284</v>
      </c>
      <c r="C61" s="85"/>
      <c r="D61" s="63">
        <f>'[2]M&amp;Q'!AL59</f>
        <v>21.382089440965576</v>
      </c>
      <c r="E61" s="105"/>
      <c r="F61" s="63">
        <f>'[1]EMP '!F61</f>
        <v>221.45190463569227</v>
      </c>
      <c r="G61" s="63"/>
      <c r="H61" s="63">
        <f>[3]EGW!L56</f>
        <v>159.88713731866267</v>
      </c>
      <c r="I61" s="63"/>
      <c r="J61" s="63">
        <f>'[1]EMP '!J61</f>
        <v>126.97413936243743</v>
      </c>
      <c r="K61" s="63"/>
      <c r="L61" s="63">
        <f>'[1]EMP '!L61</f>
        <v>86.744541370446086</v>
      </c>
      <c r="M61" s="63"/>
      <c r="N61" s="63">
        <f>'[1]EMP '!N61</f>
        <v>156.49559870383334</v>
      </c>
      <c r="O61" s="63"/>
      <c r="P61" s="63">
        <f>'[1]EMP '!P61</f>
        <v>54.726618170671905</v>
      </c>
      <c r="Q61" s="63"/>
      <c r="R61" s="66">
        <f>'[1]EMP '!R61</f>
        <v>149.88672366416631</v>
      </c>
      <c r="S61" s="101"/>
      <c r="T61" s="104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2"/>
      <c r="AK61" s="83"/>
    </row>
    <row r="62" spans="1:37" s="84" customFormat="1" ht="15" hidden="1" customHeight="1" x14ac:dyDescent="0.2">
      <c r="A62" s="60" t="s">
        <v>14</v>
      </c>
      <c r="B62" s="61">
        <f>(D62*D$8)+(F62*F$8)+(H62*H$8)+(J62*J$8)+(L62*L$8)+(N62*N$8)+(P62*P$8)+(R62*R$8)</f>
        <v>215.00399717097662</v>
      </c>
      <c r="C62" s="85"/>
      <c r="D62" s="63">
        <f>'[2]M&amp;Q'!AL60</f>
        <v>20.366275283221665</v>
      </c>
      <c r="E62" s="85"/>
      <c r="F62" s="63">
        <f>'[1]EMP '!F62</f>
        <v>300.49139797156022</v>
      </c>
      <c r="G62" s="63"/>
      <c r="H62" s="63">
        <f>[3]EGW!L57</f>
        <v>132.42573856566801</v>
      </c>
      <c r="I62" s="114"/>
      <c r="J62" s="63">
        <f>'[1]EMP '!J62</f>
        <v>129.1771231720939</v>
      </c>
      <c r="K62" s="63"/>
      <c r="L62" s="63">
        <f>'[1]EMP '!L62</f>
        <v>87.545057304662294</v>
      </c>
      <c r="M62" s="63"/>
      <c r="N62" s="63">
        <f>'[1]EMP '!N62</f>
        <v>163.60912485759175</v>
      </c>
      <c r="O62" s="63"/>
      <c r="P62" s="63">
        <f>'[1]EMP '!P62</f>
        <v>56.917277040072243</v>
      </c>
      <c r="Q62" s="63"/>
      <c r="R62" s="66">
        <f>'[1]EMP '!R62</f>
        <v>150.574326771297</v>
      </c>
      <c r="S62" s="101"/>
      <c r="T62" s="104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2"/>
      <c r="AK62" s="83"/>
    </row>
    <row r="63" spans="1:37" s="84" customFormat="1" ht="15" hidden="1" customHeight="1" x14ac:dyDescent="0.2">
      <c r="A63" s="60" t="s">
        <v>15</v>
      </c>
      <c r="B63" s="61">
        <f>(D63*D$8)+(F63*F$8)+(H63*H$8)+(J63*J$8)+(L63*L$8)+(N63*N$8)+(P63*P$8)+(R63*R$8)</f>
        <v>171.2990768278126</v>
      </c>
      <c r="C63" s="85"/>
      <c r="D63" s="63">
        <f>'[2]M&amp;Q'!AL61</f>
        <v>34.603286758612477</v>
      </c>
      <c r="E63" s="85"/>
      <c r="F63" s="63">
        <f>'[1]EMP '!F63</f>
        <v>215.26315926587392</v>
      </c>
      <c r="G63" s="63"/>
      <c r="H63" s="63">
        <f>[3]EGW!L58</f>
        <v>142.04111354821663</v>
      </c>
      <c r="I63" s="63"/>
      <c r="J63" s="63">
        <f>'[1]EMP '!J63</f>
        <v>128.86683108096059</v>
      </c>
      <c r="K63" s="63"/>
      <c r="L63" s="63">
        <f>'[1]EMP '!L63</f>
        <v>87.903866936690733</v>
      </c>
      <c r="M63" s="63"/>
      <c r="N63" s="63">
        <f>'[1]EMP '!N63</f>
        <v>158.48572675614705</v>
      </c>
      <c r="O63" s="63"/>
      <c r="P63" s="63">
        <f>'[1]EMP '!P63</f>
        <v>57.966952617612996</v>
      </c>
      <c r="Q63" s="63"/>
      <c r="R63" s="66">
        <f>'[1]EMP '!R63</f>
        <v>148.98744638505156</v>
      </c>
      <c r="S63" s="101"/>
      <c r="T63" s="104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2"/>
      <c r="AK63" s="83"/>
    </row>
    <row r="64" spans="1:37" s="84" customFormat="1" ht="15" hidden="1" customHeight="1" thickBot="1" x14ac:dyDescent="0.25">
      <c r="A64" s="107" t="s">
        <v>16</v>
      </c>
      <c r="B64" s="115">
        <f>(D64*D$8)+(F64*F$8)+(H64*H$8)+(J64*J$8)+(L64*L$8)+(N64*N$8)+(P64*P$8)+(R64*R$8)</f>
        <v>158.63021244298969</v>
      </c>
      <c r="C64" s="116"/>
      <c r="D64" s="109">
        <f>'[2]M&amp;Q'!AL62</f>
        <v>19.820712225687867</v>
      </c>
      <c r="E64" s="109"/>
      <c r="F64" s="109">
        <f>'[1]EMP '!F64</f>
        <v>188.35790710333487</v>
      </c>
      <c r="G64" s="109"/>
      <c r="H64" s="109">
        <f>[3]EGW!L59</f>
        <v>140.80822111695471</v>
      </c>
      <c r="I64" s="109"/>
      <c r="J64" s="109">
        <f>'[1]EMP '!J64</f>
        <v>133.29186777612165</v>
      </c>
      <c r="K64" s="109"/>
      <c r="L64" s="109">
        <f>'[1]EMP '!L64</f>
        <v>89.464807002489792</v>
      </c>
      <c r="M64" s="109"/>
      <c r="N64" s="109">
        <f>'[1]EMP '!N64</f>
        <v>173.35300832703317</v>
      </c>
      <c r="O64" s="109"/>
      <c r="P64" s="109">
        <f>'[1]EMP '!P64</f>
        <v>58.904533426477343</v>
      </c>
      <c r="Q64" s="109"/>
      <c r="R64" s="117">
        <f>'[1]EMP '!R64</f>
        <v>150.4050221213862</v>
      </c>
      <c r="S64" s="63"/>
      <c r="T64" s="80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2"/>
      <c r="AK64" s="83"/>
    </row>
    <row r="65" spans="1:37" s="84" customFormat="1" ht="19.5" customHeight="1" thickTop="1" x14ac:dyDescent="0.2">
      <c r="A65" s="118">
        <v>2008</v>
      </c>
      <c r="B65" s="61"/>
      <c r="C65" s="85"/>
      <c r="D65" s="63"/>
      <c r="E65" s="85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6"/>
      <c r="S65" s="101"/>
      <c r="T65" s="104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2"/>
      <c r="AK65" s="83"/>
    </row>
    <row r="66" spans="1:37" s="84" customFormat="1" ht="15" customHeight="1" x14ac:dyDescent="0.2">
      <c r="A66" s="60" t="s">
        <v>13</v>
      </c>
      <c r="B66" s="61">
        <f>(D66*D$8)+(F66*F$8)+(H66*H$8)+(J66*J$8)+(L66*L$8)+(N66*N$8)+(P66*P$8)+(R66*R$8)</f>
        <v>170.49651844515029</v>
      </c>
      <c r="C66" s="85"/>
      <c r="D66" s="63">
        <f>'[2]M&amp;Q'!AL64</f>
        <v>19.651140402308357</v>
      </c>
      <c r="E66" s="105"/>
      <c r="F66" s="63">
        <f>'[4]MFG-EMP'!B66</f>
        <v>211.009865899461</v>
      </c>
      <c r="G66" s="63"/>
      <c r="H66" s="63">
        <f>[3]EGW!L61</f>
        <v>172.22700874071685</v>
      </c>
      <c r="I66" s="63"/>
      <c r="J66" s="63">
        <f>'[5]Trade&amp;TCS'!J70</f>
        <v>129.96212369643047</v>
      </c>
      <c r="K66" s="63"/>
      <c r="L66" s="63">
        <f>'[5]Trade&amp;TCS'!K70</f>
        <v>90.37996740322049</v>
      </c>
      <c r="M66" s="63"/>
      <c r="N66" s="63">
        <f>[6]FINANCE!J178</f>
        <v>172.17773433691158</v>
      </c>
      <c r="O66" s="63"/>
      <c r="P66" s="63">
        <f>[6]FINANCE!N178</f>
        <v>56.208129338291243</v>
      </c>
      <c r="Q66" s="63"/>
      <c r="R66" s="66">
        <f>[7]SERVICES!J65</f>
        <v>150.34160681056653</v>
      </c>
      <c r="S66" s="101"/>
      <c r="T66" s="104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2"/>
      <c r="AK66" s="83"/>
    </row>
    <row r="67" spans="1:37" s="84" customFormat="1" ht="15" customHeight="1" x14ac:dyDescent="0.2">
      <c r="A67" s="60" t="s">
        <v>14</v>
      </c>
      <c r="B67" s="61">
        <f>(D67*D$8)+(F67*F$8)+(H67*H$8)+(J67*J$8)+(L67*L$8)+(N67*N$8)+(P67*P$8)+(R67*R$8)</f>
        <v>212.25425092369053</v>
      </c>
      <c r="C67" s="85"/>
      <c r="D67" s="63">
        <f>'[2]M&amp;Q'!AL65</f>
        <v>16.907851178523646</v>
      </c>
      <c r="E67" s="105"/>
      <c r="F67" s="63">
        <f>'[4]MFG-EMP'!B67</f>
        <v>293.78363879921199</v>
      </c>
      <c r="G67" s="63"/>
      <c r="H67" s="63">
        <f>[3]EGW!L62</f>
        <v>132.26672770751435</v>
      </c>
      <c r="I67" s="63"/>
      <c r="J67" s="63">
        <f>'[5]Trade&amp;TCS'!J71</f>
        <v>130.61274181967551</v>
      </c>
      <c r="K67" s="63"/>
      <c r="L67" s="63">
        <f>'[5]Trade&amp;TCS'!K71</f>
        <v>90.713189457744335</v>
      </c>
      <c r="M67" s="63"/>
      <c r="N67" s="63">
        <f>[6]FINANCE!J179</f>
        <v>174.45493827139973</v>
      </c>
      <c r="O67" s="63"/>
      <c r="P67" s="63">
        <f>[6]FINANCE!N179</f>
        <v>57.716499391420051</v>
      </c>
      <c r="Q67" s="63"/>
      <c r="R67" s="66">
        <f>[7]SERVICES!J66</f>
        <v>149.98624020509232</v>
      </c>
      <c r="S67" s="101"/>
      <c r="T67" s="104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2"/>
      <c r="AK67" s="83"/>
    </row>
    <row r="68" spans="1:37" s="84" customFormat="1" ht="15" customHeight="1" x14ac:dyDescent="0.2">
      <c r="A68" s="60" t="s">
        <v>15</v>
      </c>
      <c r="B68" s="61">
        <f>(D68*D$8)+(F68*F$8)+(H68*H$8)+(J68*J$8)+(L68*L$8)+(N68*N$8)+(P68*P$8)+(R68*R$8)</f>
        <v>166.65713042036185</v>
      </c>
      <c r="C68" s="85"/>
      <c r="D68" s="63">
        <f>'[8]M&amp;Q'!$AL$66</f>
        <v>29.814022039138258</v>
      </c>
      <c r="E68" s="105"/>
      <c r="F68" s="63">
        <f>'[9]MFG-EMP'!$B$68</f>
        <v>204.72594634873138</v>
      </c>
      <c r="G68" s="63"/>
      <c r="H68" s="63">
        <f>[10]EGW!$L$63</f>
        <v>140.98239910516827</v>
      </c>
      <c r="I68" s="63"/>
      <c r="J68" s="63">
        <f>'[11]Trade&amp;TCS'!$J$72</f>
        <v>130.53851246131245</v>
      </c>
      <c r="K68" s="63"/>
      <c r="L68" s="63">
        <f>'[11]Trade&amp;TCS'!$K$72</f>
        <v>89.312740429140504</v>
      </c>
      <c r="M68" s="63"/>
      <c r="N68" s="63">
        <f>[12]FINANCE!$J$180</f>
        <v>167.65721704597445</v>
      </c>
      <c r="O68" s="63"/>
      <c r="P68" s="63">
        <f>[12]FINANCE!$N$180</f>
        <v>58.713695454203766</v>
      </c>
      <c r="Q68" s="63"/>
      <c r="R68" s="66">
        <f>[13]SERVICES!$J$67</f>
        <v>150.3324814247612</v>
      </c>
      <c r="S68" s="101"/>
      <c r="T68" s="104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2"/>
      <c r="AK68" s="83"/>
    </row>
    <row r="69" spans="1:37" s="84" customFormat="1" ht="15" customHeight="1" thickBot="1" x14ac:dyDescent="0.25">
      <c r="A69" s="107" t="s">
        <v>16</v>
      </c>
      <c r="B69" s="115">
        <f>(D69*D$8)+(F69*F$8)+(H69*H$8)+(J69*J$8)+(L69*L$8)+(N69*N$8)+(P69*P$8)+(R69*R$8)</f>
        <v>152.30729512148525</v>
      </c>
      <c r="C69" s="108"/>
      <c r="D69" s="109">
        <f>'[8]M&amp;Q'!$AL$67</f>
        <v>13.772869866796004</v>
      </c>
      <c r="E69" s="110"/>
      <c r="F69" s="109">
        <f>'[9]MFG-EMP'!$B$69</f>
        <v>175.11317363819438</v>
      </c>
      <c r="G69" s="109"/>
      <c r="H69" s="109">
        <f>[10]EGW!$L$64</f>
        <v>143.62542721924973</v>
      </c>
      <c r="I69" s="109"/>
      <c r="J69" s="109">
        <f>'[11]Trade&amp;TCS'!$J$73</f>
        <v>135.17249456929298</v>
      </c>
      <c r="K69" s="109"/>
      <c r="L69" s="109">
        <f>'[11]Trade&amp;TCS'!$K$73</f>
        <v>89.894405299789241</v>
      </c>
      <c r="M69" s="109"/>
      <c r="N69" s="109">
        <f>[12]FINANCE!$J$181</f>
        <v>170.95829608836632</v>
      </c>
      <c r="O69" s="109"/>
      <c r="P69" s="109">
        <f>[12]FINANCE!$N$181</f>
        <v>59.096975391889295</v>
      </c>
      <c r="Q69" s="109"/>
      <c r="R69" s="117">
        <f>[13]SERVICES!$J$68</f>
        <v>152.43971074635715</v>
      </c>
      <c r="S69" s="101"/>
      <c r="T69" s="104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2"/>
      <c r="AK69" s="83"/>
    </row>
    <row r="70" spans="1:37" s="84" customFormat="1" ht="19.5" customHeight="1" x14ac:dyDescent="0.2">
      <c r="A70" s="118">
        <v>2009</v>
      </c>
      <c r="B70" s="61"/>
      <c r="C70" s="85"/>
      <c r="D70" s="63"/>
      <c r="E70" s="85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6"/>
      <c r="S70" s="101"/>
      <c r="T70" s="104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2"/>
      <c r="AK70" s="83"/>
    </row>
    <row r="71" spans="1:37" s="84" customFormat="1" ht="15" customHeight="1" x14ac:dyDescent="0.2">
      <c r="A71" s="60" t="s">
        <v>13</v>
      </c>
      <c r="B71" s="61">
        <f>(D71*D$8)+(F71*F$8)+(H71*H$8)+(J71*J$8)+(L71*L$8)+(N71*N$8)+(P71*P$8)+(R71*R$8)</f>
        <v>158.17609548168363</v>
      </c>
      <c r="C71" s="85"/>
      <c r="D71" s="63">
        <f>'[14]M&amp;Q'!$AL$69</f>
        <v>19.392272852683917</v>
      </c>
      <c r="E71" s="105"/>
      <c r="F71" s="63">
        <f>'[15]MFG-EMP'!$B$71</f>
        <v>185.65987327930131</v>
      </c>
      <c r="G71" s="63"/>
      <c r="H71" s="63">
        <f>[16]EGW!$L$66</f>
        <v>175.05208882223221</v>
      </c>
      <c r="I71" s="63"/>
      <c r="J71" s="63">
        <f>'[17]Trade&amp;TCS'!$J$75</f>
        <v>132.40701273562871</v>
      </c>
      <c r="K71" s="63"/>
      <c r="L71" s="63">
        <f>'[17]Trade&amp;TCS'!$K$75</f>
        <v>91.821885022543867</v>
      </c>
      <c r="M71" s="63"/>
      <c r="N71" s="63">
        <f>[18]FINANCE!$J$183</f>
        <v>172.31157052032538</v>
      </c>
      <c r="O71" s="63"/>
      <c r="P71" s="63">
        <f>[18]FINANCE!$N$183</f>
        <v>58.119292365061703</v>
      </c>
      <c r="Q71" s="63"/>
      <c r="R71" s="66">
        <f>[19]SERVICES!$J$70</f>
        <v>151.2592042023318</v>
      </c>
      <c r="S71" s="101"/>
      <c r="T71" s="104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2"/>
      <c r="AK71" s="83"/>
    </row>
    <row r="72" spans="1:37" s="84" customFormat="1" ht="15" customHeight="1" x14ac:dyDescent="0.2">
      <c r="A72" s="60" t="s">
        <v>14</v>
      </c>
      <c r="B72" s="61">
        <f>(D72*D$8)+(F72*F$8)+(H72*H$8)+(J72*J$8)+(L72*L$8)+(N72*N$8)+(P72*P$8)+(R72*R$8)</f>
        <v>193.47292376314789</v>
      </c>
      <c r="C72" s="85"/>
      <c r="D72" s="63">
        <f>'[20]M&amp;Q'!$AL$70</f>
        <v>11.6605018499467</v>
      </c>
      <c r="E72" s="105"/>
      <c r="F72" s="63">
        <f>'[21]MFG-EMP'!$B$72</f>
        <v>259.38940945600103</v>
      </c>
      <c r="G72" s="63"/>
      <c r="H72" s="63">
        <f>[22]EGW!$L$67</f>
        <v>133.97628238270801</v>
      </c>
      <c r="I72" s="63"/>
      <c r="J72" s="63">
        <f>'[23]Trade&amp;TCS'!$J$76</f>
        <v>131.78479780702955</v>
      </c>
      <c r="K72" s="63"/>
      <c r="L72" s="63">
        <f>'[23]Trade&amp;TCS'!$K$76</f>
        <v>93.451284687493327</v>
      </c>
      <c r="M72" s="63"/>
      <c r="N72" s="63">
        <f>[24]FINANCE!$J$184</f>
        <v>173.8641018000805</v>
      </c>
      <c r="O72" s="63"/>
      <c r="P72" s="63">
        <f>[24]FINANCE!$N$184</f>
        <v>59.219719386585822</v>
      </c>
      <c r="Q72" s="63"/>
      <c r="R72" s="66">
        <f>[25]SERVICES!$J$71</f>
        <v>141.13971982911485</v>
      </c>
      <c r="S72" s="101"/>
      <c r="T72" s="104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2"/>
      <c r="AK72" s="83"/>
    </row>
    <row r="73" spans="1:37" s="84" customFormat="1" ht="15" customHeight="1" x14ac:dyDescent="0.2">
      <c r="A73" s="60" t="s">
        <v>15</v>
      </c>
      <c r="B73" s="61">
        <f>(D73*D$8)+(F73*F$8)+(H73*H$8)+(J73*J$8)+(L73*L$8)+(N73*N$8)+(P73*P$8)+(R73*R$8)</f>
        <v>157.92471133995008</v>
      </c>
      <c r="C73" s="85"/>
      <c r="D73" s="63">
        <f>'[26]M&amp;Q'!$AM$71</f>
        <v>24.357635786655564</v>
      </c>
      <c r="E73" s="105"/>
      <c r="F73" s="63">
        <f>+'[27]MFG-EMP'!$B$73</f>
        <v>188.74851500119868</v>
      </c>
      <c r="G73" s="63"/>
      <c r="H73" s="63">
        <f>+[28]EGW!$L$68</f>
        <v>141.91772515337431</v>
      </c>
      <c r="I73" s="63"/>
      <c r="J73" s="63">
        <f>+'[29]Trade&amp;TCS'!$J$77</f>
        <v>133.06315863938917</v>
      </c>
      <c r="K73" s="63"/>
      <c r="L73" s="63">
        <f>+'[29]Trade&amp;TCS'!$K$77</f>
        <v>92.170864485968622</v>
      </c>
      <c r="M73" s="63"/>
      <c r="N73" s="63">
        <f>+[30]FINANCE!$J$185</f>
        <v>176.11804297761148</v>
      </c>
      <c r="O73" s="63"/>
      <c r="P73" s="63">
        <f>+[30]FINANCE!$N$185</f>
        <v>57.709868184094958</v>
      </c>
      <c r="Q73" s="63"/>
      <c r="R73" s="66">
        <f>+[31]SERVICES!$J$72</f>
        <v>142.13109865812814</v>
      </c>
      <c r="S73" s="101"/>
      <c r="T73" s="104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2"/>
      <c r="AK73" s="83"/>
    </row>
    <row r="74" spans="1:37" s="84" customFormat="1" ht="15" customHeight="1" x14ac:dyDescent="0.2">
      <c r="A74" s="60" t="s">
        <v>16</v>
      </c>
      <c r="B74" s="61">
        <f>(D74*D$8)+(F74*F$8)+(H74*H$8)+(J74*J$8)+(L74*L$8)+(N74*N$8)+(P74*P$8)+(R74*R$8)</f>
        <v>147.45512171865423</v>
      </c>
      <c r="C74" s="85"/>
      <c r="D74" s="63">
        <f>'[26]M&amp;Q'!$AM$72</f>
        <v>11.590211326593106</v>
      </c>
      <c r="E74" s="105"/>
      <c r="F74" s="63">
        <f>'[32]MFG-EMP'!$B$74</f>
        <v>166.29358420620173</v>
      </c>
      <c r="G74" s="63"/>
      <c r="H74" s="63">
        <f>[33]EGW!$L$69</f>
        <v>144.02187728287467</v>
      </c>
      <c r="I74" s="63"/>
      <c r="J74" s="63">
        <f>'[34]Trade&amp;TCS'!$J$78</f>
        <v>142.00345964387287</v>
      </c>
      <c r="K74" s="63"/>
      <c r="L74" s="63">
        <f>'[34]Trade&amp;TCS'!$K$78</f>
        <v>91.09607705263933</v>
      </c>
      <c r="M74" s="63"/>
      <c r="N74" s="63">
        <f>[35]FINANCE!$J$186</f>
        <v>177.41434396733189</v>
      </c>
      <c r="O74" s="63"/>
      <c r="P74" s="63">
        <f>[35]FINANCE!$N$186</f>
        <v>57.709868184094958</v>
      </c>
      <c r="Q74" s="63"/>
      <c r="R74" s="66">
        <f>[36]SERVICES!$J$73</f>
        <v>142.61962689926398</v>
      </c>
      <c r="S74" s="101"/>
      <c r="T74" s="104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2"/>
      <c r="AK74" s="83"/>
    </row>
    <row r="75" spans="1:37" ht="15" customHeight="1" thickBot="1" x14ac:dyDescent="0.25">
      <c r="A75" s="119"/>
      <c r="B75" s="115"/>
      <c r="C75" s="115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1"/>
      <c r="S75" s="44"/>
      <c r="T75" s="57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18"/>
      <c r="AK75" s="70"/>
    </row>
    <row r="76" spans="1:37" s="84" customFormat="1" ht="19.5" customHeight="1" x14ac:dyDescent="0.2">
      <c r="A76" s="87">
        <v>2010</v>
      </c>
      <c r="B76" s="111"/>
      <c r="C76" s="89"/>
      <c r="D76" s="112"/>
      <c r="E76" s="89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3"/>
      <c r="S76" s="101"/>
      <c r="T76" s="104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2"/>
      <c r="AK76" s="83"/>
    </row>
    <row r="77" spans="1:37" s="84" customFormat="1" ht="15" customHeight="1" x14ac:dyDescent="0.2">
      <c r="A77" s="60" t="s">
        <v>13</v>
      </c>
      <c r="B77" s="61">
        <f>(D77*D$8)+(F77*F$8)+(H77*H$8)+(J77*J$8)+(L77*L$8)+(N77*N$8)+(P77*P$8)+(R77*R$8)</f>
        <v>159.80029231445948</v>
      </c>
      <c r="C77" s="85"/>
      <c r="D77" s="63">
        <f>'[37]M&amp;Q'!$AM$74</f>
        <v>20.121538994527526</v>
      </c>
      <c r="E77" s="105"/>
      <c r="F77" s="63">
        <f>'[38]MFG-EMP'!$B$77</f>
        <v>190.06530857958305</v>
      </c>
      <c r="G77" s="63"/>
      <c r="H77" s="63">
        <f>[39]EGW!$L$71</f>
        <v>177.80031965789999</v>
      </c>
      <c r="I77" s="63"/>
      <c r="J77" s="63">
        <f>'[40]Trade&amp;TCS'!$J$80</f>
        <v>136.58952016426255</v>
      </c>
      <c r="K77" s="63"/>
      <c r="L77" s="63">
        <f>'[40]Trade&amp;TCS'!$K$80</f>
        <v>90.835701976310446</v>
      </c>
      <c r="M77" s="63"/>
      <c r="N77" s="63">
        <f>'[41]FIN &amp; RE'!$J$189</f>
        <v>179.66561305466934</v>
      </c>
      <c r="O77" s="63"/>
      <c r="P77" s="63">
        <f>'[41]FIN &amp; RE'!$N$189</f>
        <v>60.42897797064645</v>
      </c>
      <c r="Q77" s="63"/>
      <c r="R77" s="66">
        <f>[42]SERVICES!$J$76</f>
        <v>142.02417195005134</v>
      </c>
      <c r="S77" s="101"/>
      <c r="T77" s="104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2"/>
      <c r="AK77" s="83"/>
    </row>
    <row r="78" spans="1:37" s="84" customFormat="1" ht="15" customHeight="1" x14ac:dyDescent="0.2">
      <c r="A78" s="60" t="s">
        <v>14</v>
      </c>
      <c r="B78" s="61">
        <f>(D78*D$8)+(F78*F$8)+(H78*H$8)+(J78*J$8)+(L78*L$8)+(N78*N$8)+(P78*P$8)+(R78*R$8)</f>
        <v>198.93434792891603</v>
      </c>
      <c r="C78" s="85"/>
      <c r="D78" s="63">
        <f>'[43]M&amp;Q'!$AM$75</f>
        <v>14.871252910480965</v>
      </c>
      <c r="E78" s="105"/>
      <c r="F78" s="63">
        <f>'[38]MFG-EMP'!$B$78</f>
        <v>268.56029475611405</v>
      </c>
      <c r="G78" s="63"/>
      <c r="H78" s="63">
        <f>[44]EGW!$L$72</f>
        <v>136.5871398061912</v>
      </c>
      <c r="I78" s="63"/>
      <c r="J78" s="63">
        <f>'[45]Trade&amp;TCS'!$J$81</f>
        <v>136.82195182197842</v>
      </c>
      <c r="K78" s="63"/>
      <c r="L78" s="63">
        <f>'[45]Trade&amp;TCS'!$K$81</f>
        <v>90.709697482634468</v>
      </c>
      <c r="M78" s="63"/>
      <c r="N78" s="63">
        <f>'[46]FIN &amp; RE'!$J$194</f>
        <v>181.65154557896753</v>
      </c>
      <c r="O78" s="63"/>
      <c r="P78" s="63">
        <f>'[46]FIN &amp; RE'!$N$194</f>
        <v>61.119050961845012</v>
      </c>
      <c r="Q78" s="63"/>
      <c r="R78" s="66">
        <f>[47]SERVICES!$J$79</f>
        <v>140.30462219795257</v>
      </c>
      <c r="S78" s="101"/>
      <c r="T78" s="104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2"/>
      <c r="AK78" s="83"/>
    </row>
    <row r="79" spans="1:37" s="84" customFormat="1" ht="15" customHeight="1" x14ac:dyDescent="0.2">
      <c r="A79" s="60" t="s">
        <v>15</v>
      </c>
      <c r="B79" s="61">
        <f>(D79*D$8)+(F79*F$8)+(H79*H$8)+(J79*J$8)+(L79*L$8)+(N79*N$8)+(P79*P$8)+(R79*R$8)</f>
        <v>160.85421847769416</v>
      </c>
      <c r="C79" s="85"/>
      <c r="D79" s="63">
        <f>'[48]M&amp;Q'!$AM$76</f>
        <v>21.317213598096235</v>
      </c>
      <c r="E79" s="105"/>
      <c r="F79" s="63">
        <f>'[49]MFG-EMP'!B79</f>
        <v>193.52213162129661</v>
      </c>
      <c r="G79" s="63"/>
      <c r="H79" s="63">
        <f>[50]EGW!$L$73</f>
        <v>143.23211297554556</v>
      </c>
      <c r="I79" s="63"/>
      <c r="J79" s="63">
        <f>'[51]Trade&amp;TCS'!$J$82</f>
        <v>137.34568913482477</v>
      </c>
      <c r="K79" s="63"/>
      <c r="L79" s="63">
        <f>'[51]Trade&amp;TCS'!$K$82</f>
        <v>90.760960403379499</v>
      </c>
      <c r="M79" s="63"/>
      <c r="N79" s="63">
        <f>'[52]FIN &amp; RE'!$J$195</f>
        <v>184.32924275450239</v>
      </c>
      <c r="O79" s="63"/>
      <c r="P79" s="63">
        <f>'[52]FIN &amp; RE'!$N$195</f>
        <v>60.44759300647641</v>
      </c>
      <c r="Q79" s="63"/>
      <c r="R79" s="66">
        <f>[53]SERVICES!$J$80</f>
        <v>140.47324921218305</v>
      </c>
      <c r="S79" s="101"/>
      <c r="T79" s="104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2"/>
      <c r="AK79" s="83"/>
    </row>
    <row r="80" spans="1:37" s="84" customFormat="1" ht="15" customHeight="1" x14ac:dyDescent="0.2">
      <c r="A80" s="60" t="s">
        <v>16</v>
      </c>
      <c r="B80" s="61">
        <f>(D80*D$8)+(F80*F$8)+(H80*H$8)+(J80*J$8)+(L80*L$8)+(N80*N$8)+(P80*P$8)+(R80*R$8)</f>
        <v>150.85146129977738</v>
      </c>
      <c r="C80" s="85"/>
      <c r="D80" s="63">
        <f>'[54]M&amp;Q'!$AM$77</f>
        <v>10.707557952066578</v>
      </c>
      <c r="E80" s="105"/>
      <c r="F80" s="63">
        <f>'[49]MFG-EMP'!B80</f>
        <v>172.636102483646</v>
      </c>
      <c r="G80" s="63"/>
      <c r="H80" s="63">
        <f>[55]EGW!$L$74</f>
        <v>147.02736542312235</v>
      </c>
      <c r="I80" s="63"/>
      <c r="J80" s="63">
        <f>'[56]Trade&amp;TCS'!$J$83</f>
        <v>143.09972889410176</v>
      </c>
      <c r="K80" s="63"/>
      <c r="L80" s="63">
        <f>'[56]Trade&amp;TCS'!$K$83</f>
        <v>90.549879401878314</v>
      </c>
      <c r="M80" s="63"/>
      <c r="N80" s="63">
        <f>'[57]FIN &amp; RE'!$M$194</f>
        <v>184.70262241535323</v>
      </c>
      <c r="O80" s="63"/>
      <c r="P80" s="63">
        <f>'[57]FIN &amp; RE'!$Q$194</f>
        <v>60.755999093244142</v>
      </c>
      <c r="Q80" s="63"/>
      <c r="R80" s="66">
        <f>[58]SERVICES!$J$81</f>
        <v>140.86792666837155</v>
      </c>
      <c r="S80" s="101"/>
      <c r="T80" s="104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2"/>
      <c r="AK80" s="83"/>
    </row>
    <row r="81" spans="1:37" s="84" customFormat="1" ht="7.5" customHeight="1" thickBot="1" x14ac:dyDescent="0.25">
      <c r="A81" s="107"/>
      <c r="B81" s="115"/>
      <c r="C81" s="108"/>
      <c r="D81" s="109"/>
      <c r="E81" s="110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17"/>
      <c r="S81" s="101"/>
      <c r="T81" s="104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2"/>
      <c r="AK81" s="83"/>
    </row>
    <row r="82" spans="1:37" s="84" customFormat="1" ht="2.25" hidden="1" customHeight="1" x14ac:dyDescent="0.2">
      <c r="A82" s="60"/>
      <c r="B82" s="61"/>
      <c r="C82" s="85"/>
      <c r="D82" s="63"/>
      <c r="E82" s="105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6"/>
      <c r="S82" s="101"/>
      <c r="T82" s="104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2"/>
      <c r="AK82" s="83"/>
    </row>
    <row r="83" spans="1:37" s="84" customFormat="1" ht="19.5" customHeight="1" x14ac:dyDescent="0.2">
      <c r="A83" s="118">
        <v>2011</v>
      </c>
      <c r="B83" s="61"/>
      <c r="C83" s="85"/>
      <c r="D83" s="63"/>
      <c r="E83" s="85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6"/>
      <c r="S83" s="101"/>
      <c r="T83" s="104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2"/>
      <c r="AK83" s="83"/>
    </row>
    <row r="84" spans="1:37" s="84" customFormat="1" ht="12.75" customHeight="1" x14ac:dyDescent="0.2">
      <c r="A84" s="60" t="s">
        <v>13</v>
      </c>
      <c r="B84" s="61">
        <f>(D84*D$8)+(F84*F$8)+(H84*H$8)+(J84*J$8)+(L84*L$8)+(N84*N$8)+(P84*P$8)+(R84*R$8)</f>
        <v>165.73063190054657</v>
      </c>
      <c r="C84" s="85"/>
      <c r="D84" s="63">
        <f>'[59]M&amp;Q'!$AM$79</f>
        <v>18.373774875569872</v>
      </c>
      <c r="E84" s="105"/>
      <c r="F84" s="63">
        <f>'[60]MFG-EMP'!$B$83</f>
        <v>200.9194971531941</v>
      </c>
      <c r="G84" s="63"/>
      <c r="H84" s="63">
        <f>[61]EGW!$L$76</f>
        <v>179.96273061126436</v>
      </c>
      <c r="I84" s="63"/>
      <c r="J84" s="63">
        <f>'[62]Trade&amp;TCS'!$J$85</f>
        <v>138.17408446343592</v>
      </c>
      <c r="K84" s="63"/>
      <c r="L84" s="63">
        <f>'[62]Trade&amp;TCS'!$K$85</f>
        <v>89.867845309404601</v>
      </c>
      <c r="M84" s="63"/>
      <c r="N84" s="63">
        <f>'[63]FIN &amp; RE'!$M$196</f>
        <v>185.103249685549</v>
      </c>
      <c r="O84" s="63"/>
      <c r="P84" s="63">
        <f>'[63]FIN &amp; RE'!$Q$196</f>
        <v>60.45546486741685</v>
      </c>
      <c r="Q84" s="63"/>
      <c r="R84" s="66">
        <f>[64]SERVICES!$J$84</f>
        <v>142.14221190575847</v>
      </c>
      <c r="S84" s="101"/>
      <c r="T84" s="104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2"/>
      <c r="AK84" s="83"/>
    </row>
    <row r="85" spans="1:37" s="84" customFormat="1" ht="12.75" customHeight="1" x14ac:dyDescent="0.2">
      <c r="A85" s="60" t="s">
        <v>14</v>
      </c>
      <c r="B85" s="61">
        <f>(D85*D$8)+(F85*F$8)+(H85*H$8)+(J85*J$8)+(L85*L$8)+(N85*N$8)+(P85*P$8)+(R85*R$8)</f>
        <v>195.27658734077494</v>
      </c>
      <c r="C85" s="85"/>
      <c r="D85" s="63">
        <f>'[65]M&amp;Q'!$AM$80</f>
        <v>12.095266978650084</v>
      </c>
      <c r="E85" s="105"/>
      <c r="F85" s="63">
        <f>'[66]MFG-EMP'!$B$84</f>
        <v>260.26435156500054</v>
      </c>
      <c r="G85" s="63"/>
      <c r="H85" s="63">
        <f>[67]EGW!$L$77</f>
        <v>137.96260040749024</v>
      </c>
      <c r="I85" s="63"/>
      <c r="J85" s="63">
        <f>'[68]Trade&amp;TCS'!$J$86</f>
        <v>138.34457389036623</v>
      </c>
      <c r="K85" s="63"/>
      <c r="L85" s="63">
        <f>'[68]Trade&amp;TCS'!$K$86</f>
        <v>90.621887128146511</v>
      </c>
      <c r="M85" s="63"/>
      <c r="N85" s="63">
        <f>'[69]FIN &amp; RE'!$M$197</f>
        <v>185.58963379032215</v>
      </c>
      <c r="O85" s="63"/>
      <c r="P85" s="63">
        <f>'[69]FIN &amp; RE'!$Q$197</f>
        <v>60.696283316681253</v>
      </c>
      <c r="Q85" s="63"/>
      <c r="R85" s="66">
        <f>[70]SERVICES!$J$85</f>
        <v>142.13159457468601</v>
      </c>
      <c r="S85" s="101"/>
      <c r="T85" s="104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2"/>
      <c r="AK85" s="83"/>
    </row>
    <row r="86" spans="1:37" s="84" customFormat="1" ht="12.75" hidden="1" customHeight="1" x14ac:dyDescent="0.2">
      <c r="A86" s="60" t="s">
        <v>15</v>
      </c>
      <c r="B86" s="61">
        <f>(D86*D$8)+(F86*F$8)+(H86*H$8)+(J86*J$8)+(L86*L$8)+(N86*N$8)+(P86*P$8)+(R86*R$8)</f>
        <v>0</v>
      </c>
      <c r="C86" s="85"/>
      <c r="D86" s="63"/>
      <c r="E86" s="105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6"/>
      <c r="S86" s="101"/>
      <c r="T86" s="104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2"/>
      <c r="AK86" s="83"/>
    </row>
    <row r="87" spans="1:37" s="84" customFormat="1" ht="12.75" hidden="1" customHeight="1" x14ac:dyDescent="0.2">
      <c r="A87" s="60" t="s">
        <v>16</v>
      </c>
      <c r="B87" s="61">
        <f>(D87*D$8)+(F87*F$8)+(H87*H$8)+(J87*J$8)+(L87*L$8)+(N87*N$8)+(P87*P$8)+(R87*R$8)</f>
        <v>0</v>
      </c>
      <c r="C87" s="85"/>
      <c r="D87" s="63"/>
      <c r="E87" s="105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6"/>
      <c r="S87" s="101"/>
      <c r="T87" s="104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2"/>
      <c r="AK87" s="83"/>
    </row>
    <row r="88" spans="1:37" ht="12.75" customHeight="1" thickBot="1" x14ac:dyDescent="0.25">
      <c r="A88" s="119"/>
      <c r="B88" s="115"/>
      <c r="C88" s="115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1"/>
      <c r="S88" s="44"/>
      <c r="T88" s="57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18"/>
      <c r="AK88" s="70"/>
    </row>
    <row r="89" spans="1:37" x14ac:dyDescent="0.2">
      <c r="A89" s="81"/>
      <c r="B89" s="81"/>
      <c r="C89" s="81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57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</row>
    <row r="90" spans="1:37" x14ac:dyDescent="0.2">
      <c r="A90" s="81"/>
      <c r="B90" s="81"/>
      <c r="C90" s="81"/>
      <c r="D90" s="81"/>
      <c r="E90" s="80"/>
      <c r="F90" s="81"/>
      <c r="G90" s="80"/>
      <c r="H90" s="81"/>
      <c r="I90" s="80"/>
      <c r="J90" s="81"/>
      <c r="K90" s="80"/>
      <c r="L90" s="81"/>
      <c r="M90" s="80"/>
      <c r="N90" s="81"/>
      <c r="O90" s="80"/>
      <c r="P90" s="81"/>
      <c r="Q90" s="80"/>
      <c r="R90" s="81"/>
      <c r="S90" s="81"/>
      <c r="T90" s="57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</row>
    <row r="91" spans="1:37" x14ac:dyDescent="0.2">
      <c r="A91" s="81"/>
      <c r="B91" s="81"/>
      <c r="C91" s="81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1"/>
      <c r="Q91" s="81"/>
      <c r="R91" s="80"/>
      <c r="S91" s="80"/>
      <c r="T91" s="57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</row>
    <row r="92" spans="1:37" x14ac:dyDescent="0.2">
      <c r="A92" s="81"/>
      <c r="B92" s="81"/>
      <c r="C92" s="81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</row>
    <row r="93" spans="1:37" x14ac:dyDescent="0.2">
      <c r="A93" s="81"/>
      <c r="B93" s="81"/>
      <c r="C93" s="81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57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</row>
    <row r="94" spans="1:37" x14ac:dyDescent="0.2">
      <c r="A94" s="81"/>
      <c r="B94" s="81"/>
      <c r="C94" s="81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57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</row>
    <row r="95" spans="1:37" x14ac:dyDescent="0.2">
      <c r="A95" s="81"/>
      <c r="B95" s="81"/>
      <c r="C95" s="81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57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</row>
    <row r="96" spans="1:37" x14ac:dyDescent="0.2">
      <c r="A96" s="81"/>
      <c r="B96" s="81"/>
      <c r="C96" s="81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1"/>
      <c r="S96" s="81"/>
      <c r="T96" s="57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</row>
    <row r="97" spans="1:37" x14ac:dyDescent="0.2">
      <c r="A97" s="122"/>
      <c r="B97" s="122"/>
      <c r="C97" s="122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2"/>
      <c r="Q97" s="122"/>
      <c r="R97" s="123"/>
      <c r="S97" s="123"/>
      <c r="T97" s="57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</row>
    <row r="98" spans="1:37" x14ac:dyDescent="0.2">
      <c r="A98" s="122"/>
      <c r="B98" s="122"/>
      <c r="C98" s="122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</row>
    <row r="99" spans="1:37" x14ac:dyDescent="0.2">
      <c r="A99" s="122"/>
      <c r="B99" s="122"/>
      <c r="C99" s="122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57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</row>
    <row r="100" spans="1:37" x14ac:dyDescent="0.2">
      <c r="A100" s="122"/>
      <c r="B100" s="122"/>
      <c r="C100" s="122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57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</row>
    <row r="101" spans="1:37" x14ac:dyDescent="0.2">
      <c r="A101" s="122"/>
      <c r="B101" s="122"/>
      <c r="C101" s="122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57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</row>
    <row r="102" spans="1:37" x14ac:dyDescent="0.2">
      <c r="A102" s="122"/>
      <c r="B102" s="122"/>
      <c r="C102" s="122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2"/>
      <c r="S102" s="122"/>
      <c r="T102" s="57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</row>
    <row r="103" spans="1:37" x14ac:dyDescent="0.2">
      <c r="A103" s="122"/>
      <c r="B103" s="122"/>
      <c r="C103" s="122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2"/>
      <c r="Q103" s="122"/>
      <c r="R103" s="123"/>
      <c r="S103" s="123"/>
      <c r="T103" s="57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</row>
    <row r="104" spans="1:37" x14ac:dyDescent="0.2">
      <c r="A104" s="122"/>
      <c r="B104" s="12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</row>
    <row r="105" spans="1:37" x14ac:dyDescent="0.2">
      <c r="A105" s="122"/>
      <c r="B105" s="122"/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57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</row>
    <row r="106" spans="1:37" x14ac:dyDescent="0.2">
      <c r="A106" s="122"/>
      <c r="B106" s="122"/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57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</row>
    <row r="107" spans="1:37" x14ac:dyDescent="0.2">
      <c r="A107" s="122"/>
      <c r="B107" s="122"/>
      <c r="C107" s="122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57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</row>
    <row r="108" spans="1:37" x14ac:dyDescent="0.2">
      <c r="A108" s="122"/>
      <c r="B108" s="122"/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2"/>
      <c r="S108" s="122"/>
      <c r="T108" s="57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</row>
    <row r="109" spans="1:37" x14ac:dyDescent="0.2">
      <c r="A109" s="122"/>
      <c r="B109" s="122"/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2"/>
      <c r="Q109" s="122"/>
      <c r="R109" s="123"/>
      <c r="S109" s="123"/>
      <c r="T109" s="57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</row>
    <row r="110" spans="1:37" x14ac:dyDescent="0.2">
      <c r="A110" s="122"/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</row>
    <row r="111" spans="1:37" x14ac:dyDescent="0.2">
      <c r="A111" s="122"/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57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</row>
    <row r="112" spans="1:37" x14ac:dyDescent="0.2">
      <c r="A112" s="122"/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57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</row>
    <row r="113" spans="1:37" x14ac:dyDescent="0.2">
      <c r="A113" s="122"/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57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</row>
    <row r="114" spans="1:37" x14ac:dyDescent="0.2">
      <c r="A114" s="122"/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2"/>
      <c r="S114" s="122"/>
      <c r="T114" s="57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</row>
    <row r="115" spans="1:37" x14ac:dyDescent="0.2">
      <c r="A115" s="122"/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2"/>
      <c r="Q115" s="122"/>
      <c r="R115" s="123"/>
      <c r="S115" s="123"/>
      <c r="T115" s="57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</row>
    <row r="116" spans="1:37" x14ac:dyDescent="0.2">
      <c r="A116" s="122"/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</row>
    <row r="117" spans="1:37" x14ac:dyDescent="0.2">
      <c r="A117" s="122"/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57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</row>
    <row r="118" spans="1:37" x14ac:dyDescent="0.2">
      <c r="A118" s="122"/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57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</row>
    <row r="119" spans="1:37" x14ac:dyDescent="0.2">
      <c r="A119" s="122"/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57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</row>
    <row r="120" spans="1:37" x14ac:dyDescent="0.2">
      <c r="A120" s="122"/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2"/>
      <c r="S120" s="122"/>
      <c r="T120" s="57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</row>
    <row r="121" spans="1:37" x14ac:dyDescent="0.2">
      <c r="A121" s="122"/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2"/>
      <c r="Q121" s="122"/>
      <c r="R121" s="123"/>
      <c r="S121" s="123"/>
      <c r="T121" s="57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</row>
    <row r="122" spans="1:37" x14ac:dyDescent="0.2">
      <c r="A122" s="122"/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</row>
    <row r="123" spans="1:37" x14ac:dyDescent="0.2">
      <c r="A123" s="122"/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57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</row>
    <row r="124" spans="1:37" x14ac:dyDescent="0.2">
      <c r="A124" s="122"/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57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</row>
    <row r="125" spans="1:37" x14ac:dyDescent="0.2">
      <c r="A125" s="122"/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57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</row>
    <row r="126" spans="1:37" x14ac:dyDescent="0.2">
      <c r="A126" s="124"/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4"/>
      <c r="S126" s="124"/>
      <c r="T126" s="126"/>
    </row>
    <row r="127" spans="1:37" x14ac:dyDescent="0.2">
      <c r="A127" s="124"/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4"/>
      <c r="Q127" s="124"/>
      <c r="R127" s="125"/>
      <c r="S127" s="125"/>
      <c r="T127" s="126"/>
    </row>
    <row r="128" spans="1:37" x14ac:dyDescent="0.2">
      <c r="A128" s="124"/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</row>
    <row r="129" spans="1:20" x14ac:dyDescent="0.2">
      <c r="A129" s="124"/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6"/>
    </row>
    <row r="130" spans="1:20" x14ac:dyDescent="0.2">
      <c r="A130" s="124"/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6"/>
    </row>
    <row r="131" spans="1:20" x14ac:dyDescent="0.2">
      <c r="A131" s="124"/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6"/>
    </row>
    <row r="132" spans="1:20" x14ac:dyDescent="0.2">
      <c r="A132" s="124"/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4"/>
      <c r="S132" s="124"/>
      <c r="T132" s="126"/>
    </row>
    <row r="133" spans="1:20" x14ac:dyDescent="0.2">
      <c r="A133" s="124"/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4"/>
      <c r="Q133" s="124"/>
      <c r="R133" s="125"/>
      <c r="S133" s="125"/>
      <c r="T133" s="126"/>
    </row>
    <row r="134" spans="1:20" x14ac:dyDescent="0.2">
      <c r="A134" s="124"/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</row>
    <row r="135" spans="1:20" x14ac:dyDescent="0.2">
      <c r="A135" s="124"/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6"/>
    </row>
    <row r="136" spans="1:20" x14ac:dyDescent="0.2">
      <c r="A136" s="124"/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6"/>
    </row>
    <row r="137" spans="1:20" x14ac:dyDescent="0.2">
      <c r="A137" s="124"/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6"/>
    </row>
    <row r="138" spans="1:20" x14ac:dyDescent="0.2">
      <c r="A138" s="124"/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4"/>
      <c r="S138" s="124"/>
      <c r="T138" s="126"/>
    </row>
    <row r="139" spans="1:20" x14ac:dyDescent="0.2">
      <c r="A139" s="124"/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4"/>
      <c r="Q139" s="124"/>
      <c r="R139" s="125"/>
      <c r="S139" s="125"/>
      <c r="T139" s="126"/>
    </row>
    <row r="140" spans="1:20" x14ac:dyDescent="0.2">
      <c r="A140" s="124"/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</row>
    <row r="141" spans="1:20" x14ac:dyDescent="0.2">
      <c r="A141" s="124"/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6"/>
    </row>
    <row r="142" spans="1:20" x14ac:dyDescent="0.2">
      <c r="A142" s="124"/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6"/>
    </row>
    <row r="143" spans="1:20" x14ac:dyDescent="0.2">
      <c r="A143" s="124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6"/>
    </row>
    <row r="144" spans="1:20" x14ac:dyDescent="0.2">
      <c r="A144" s="124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4"/>
      <c r="S144" s="124"/>
      <c r="T144" s="126"/>
    </row>
    <row r="145" spans="1:20" x14ac:dyDescent="0.2">
      <c r="A145" s="124"/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4"/>
      <c r="Q145" s="124"/>
      <c r="R145" s="125"/>
      <c r="S145" s="125"/>
      <c r="T145" s="126"/>
    </row>
    <row r="146" spans="1:20" x14ac:dyDescent="0.2">
      <c r="A146" s="124"/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</row>
    <row r="147" spans="1:20" x14ac:dyDescent="0.2">
      <c r="A147" s="124"/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6"/>
    </row>
    <row r="148" spans="1:20" x14ac:dyDescent="0.2">
      <c r="A148" s="124"/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6"/>
    </row>
    <row r="149" spans="1:20" x14ac:dyDescent="0.2">
      <c r="A149" s="124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6"/>
    </row>
    <row r="150" spans="1:20" x14ac:dyDescent="0.2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4"/>
      <c r="S150" s="124"/>
      <c r="T150" s="126"/>
    </row>
    <row r="151" spans="1:20" x14ac:dyDescent="0.2">
      <c r="A151" s="125"/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4"/>
      <c r="Q151" s="124"/>
      <c r="R151" s="125"/>
      <c r="S151" s="125"/>
      <c r="T151" s="126"/>
    </row>
    <row r="152" spans="1:20" x14ac:dyDescent="0.2">
      <c r="A152" s="124"/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</row>
    <row r="153" spans="1:20" x14ac:dyDescent="0.2">
      <c r="A153" s="124"/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6"/>
    </row>
    <row r="154" spans="1:20" x14ac:dyDescent="0.2">
      <c r="A154" s="124"/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6"/>
    </row>
    <row r="155" spans="1:20" x14ac:dyDescent="0.2">
      <c r="A155" s="124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6"/>
    </row>
    <row r="156" spans="1:20" x14ac:dyDescent="0.2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4"/>
      <c r="S156" s="124"/>
      <c r="T156" s="126"/>
    </row>
    <row r="157" spans="1:20" x14ac:dyDescent="0.2">
      <c r="A157" s="125"/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4"/>
      <c r="Q157" s="124"/>
      <c r="R157" s="125"/>
      <c r="S157" s="125"/>
      <c r="T157" s="126"/>
    </row>
    <row r="158" spans="1:20" x14ac:dyDescent="0.2">
      <c r="A158" s="124"/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</row>
    <row r="159" spans="1:20" x14ac:dyDescent="0.2">
      <c r="A159" s="124"/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6"/>
    </row>
    <row r="160" spans="1:20" x14ac:dyDescent="0.2"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</row>
    <row r="161" spans="1:20" x14ac:dyDescent="0.2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</row>
    <row r="162" spans="1:20" x14ac:dyDescent="0.2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T162" s="126"/>
    </row>
    <row r="163" spans="1:20" x14ac:dyDescent="0.2">
      <c r="A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R163" s="126"/>
      <c r="S163" s="126"/>
      <c r="T163" s="126"/>
    </row>
    <row r="164" spans="1:20" x14ac:dyDescent="0.2"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</row>
    <row r="165" spans="1:20" x14ac:dyDescent="0.2"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</row>
    <row r="166" spans="1:20" x14ac:dyDescent="0.2"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</row>
    <row r="167" spans="1:20" x14ac:dyDescent="0.2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</row>
    <row r="168" spans="1:20" x14ac:dyDescent="0.2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T168" s="126"/>
    </row>
    <row r="169" spans="1:20" x14ac:dyDescent="0.2">
      <c r="A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T169" s="126"/>
    </row>
    <row r="172" spans="1:20" x14ac:dyDescent="0.2">
      <c r="B172" s="126"/>
      <c r="C172" s="126"/>
      <c r="H172" s="126"/>
      <c r="I172" s="126"/>
      <c r="J172" s="126"/>
      <c r="K172" s="126"/>
      <c r="L172" s="126"/>
      <c r="M172" s="126"/>
      <c r="N172" s="126"/>
      <c r="O172" s="126"/>
    </row>
    <row r="173" spans="1:20" x14ac:dyDescent="0.2">
      <c r="B173" s="126"/>
      <c r="C173" s="126"/>
      <c r="H173" s="126"/>
      <c r="I173" s="126"/>
      <c r="J173" s="126"/>
      <c r="K173" s="126"/>
      <c r="L173" s="126"/>
      <c r="M173" s="126"/>
      <c r="N173" s="126"/>
      <c r="O173" s="126"/>
    </row>
  </sheetData>
  <mergeCells count="10">
    <mergeCell ref="L6:M7"/>
    <mergeCell ref="N6:O7"/>
    <mergeCell ref="P6:Q7"/>
    <mergeCell ref="R6:R7"/>
    <mergeCell ref="A6:A7"/>
    <mergeCell ref="B6:C7"/>
    <mergeCell ref="D6:E7"/>
    <mergeCell ref="F6:G7"/>
    <mergeCell ref="H6:I7"/>
    <mergeCell ref="J6:K7"/>
  </mergeCells>
  <printOptions horizontalCentered="1" verticalCentered="1" gridLinesSet="0"/>
  <pageMargins left="0.4" right="0.38" top="0.5" bottom="0.5" header="0.2" footer="0.4"/>
  <pageSetup paperSize="9" scale="110" firstPageNumber="2" orientation="landscape" useFirstPageNumber="1" horizontalDpi="300" verticalDpi="300" r:id="rId1"/>
  <headerFooter alignWithMargins="0">
    <oddHeader xml:space="preserve">&amp;L&amp;"Arial,Regular"&amp;7 </oddHeader>
    <oddFooter>&amp;L&amp;"Arial,Regular"&amp;6QUARTERLY ECONOMIC INDICES
&amp;C&amp;"Arial,Regular"&amp;9 3&amp;R&amp;"Arial,Regular"&amp;6ECONOMIC STATISTICS OFFICE, NATIONAL STATISTICAL COORDINATION BOARD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EMP </vt:lpstr>
      <vt:lpstr>'EMP '!Print_Area</vt:lpstr>
      <vt:lpstr>'EMP '!Print_Titles</vt:lpstr>
      <vt:lpstr>'EMP '!Print_Titles_MI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2016-09-27T06:23:12Z</dcterms:created>
  <dcterms:modified xsi:type="dcterms:W3CDTF">2016-09-27T06:23:15Z</dcterms:modified>
</cp:coreProperties>
</file>