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psnasrvr\QEI\2017\QEI Q1 2017\For uploading\excel\"/>
    </mc:Choice>
  </mc:AlternateContent>
  <bookViews>
    <workbookView xWindow="0" yWindow="0" windowWidth="22305" windowHeight="11355"/>
  </bookViews>
  <sheets>
    <sheet name="EMP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</externalReferences>
  <definedNames>
    <definedName name="\c">#REF!</definedName>
    <definedName name="\d">#REF!</definedName>
    <definedName name="\f">#REF!</definedName>
    <definedName name="\i">#REF!</definedName>
    <definedName name="\r">#REF!</definedName>
    <definedName name="\s">#REF!</definedName>
    <definedName name="COMP">#REF!</definedName>
    <definedName name="EMP">#REF!</definedName>
    <definedName name="GROSSREV">#REF!</definedName>
    <definedName name="KUHA">#REF!</definedName>
    <definedName name="LUZ">#REF!</definedName>
    <definedName name="_xlnm.Print_Area" localSheetId="0">'EMP '!$A$1:$S$120</definedName>
    <definedName name="_xlnm.Print_Area">#REF!</definedName>
    <definedName name="Print_Area_MI" localSheetId="0">'EMP '!#REF!</definedName>
    <definedName name="PRINT_AREA_MI">#REF!</definedName>
    <definedName name="_xlnm.Print_Titles" localSheetId="0">'EMP '!$2:$8</definedName>
    <definedName name="_xlnm.Print_Titles">#REF!</definedName>
    <definedName name="Print_Titles_MI" localSheetId="0">'EMP '!$2:$7</definedName>
    <definedName name="PRINT_TITLES_MI">#REF!</definedName>
    <definedName name="TCS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4" i="1" l="1"/>
  <c r="R99" i="1"/>
  <c r="P99" i="1"/>
  <c r="N99" i="1"/>
  <c r="L99" i="1"/>
  <c r="J99" i="1"/>
  <c r="H99" i="1"/>
  <c r="B99" i="1" s="1"/>
  <c r="F99" i="1"/>
  <c r="D99" i="1"/>
  <c r="R98" i="1"/>
  <c r="P98" i="1"/>
  <c r="N98" i="1"/>
  <c r="L98" i="1"/>
  <c r="J98" i="1"/>
  <c r="H98" i="1"/>
  <c r="F98" i="1"/>
  <c r="D98" i="1"/>
  <c r="B98" i="1" s="1"/>
  <c r="R97" i="1"/>
  <c r="R123" i="1" s="1"/>
  <c r="P97" i="1"/>
  <c r="P123" i="1" s="1"/>
  <c r="N97" i="1"/>
  <c r="N123" i="1" s="1"/>
  <c r="L97" i="1"/>
  <c r="B97" i="1" s="1"/>
  <c r="B123" i="1" s="1"/>
  <c r="J97" i="1"/>
  <c r="J123" i="1" s="1"/>
  <c r="H97" i="1"/>
  <c r="H123" i="1" s="1"/>
  <c r="F97" i="1"/>
  <c r="F123" i="1" s="1"/>
  <c r="D97" i="1"/>
  <c r="D123" i="1" s="1"/>
  <c r="R96" i="1"/>
  <c r="R124" i="1" s="1"/>
  <c r="P96" i="1"/>
  <c r="P124" i="1" s="1"/>
  <c r="N96" i="1"/>
  <c r="N124" i="1" s="1"/>
  <c r="L96" i="1"/>
  <c r="L124" i="1" s="1"/>
  <c r="J96" i="1"/>
  <c r="J124" i="1" s="1"/>
  <c r="H96" i="1"/>
  <c r="H124" i="1" s="1"/>
  <c r="F96" i="1"/>
  <c r="D96" i="1"/>
  <c r="B96" i="1" s="1"/>
  <c r="R93" i="1"/>
  <c r="P93" i="1"/>
  <c r="N93" i="1"/>
  <c r="L93" i="1"/>
  <c r="J93" i="1"/>
  <c r="H93" i="1"/>
  <c r="F93" i="1"/>
  <c r="D93" i="1"/>
  <c r="B93" i="1" s="1"/>
  <c r="R92" i="1"/>
  <c r="P92" i="1"/>
  <c r="N92" i="1"/>
  <c r="L92" i="1"/>
  <c r="J92" i="1"/>
  <c r="H92" i="1"/>
  <c r="F92" i="1"/>
  <c r="D92" i="1"/>
  <c r="B92" i="1"/>
  <c r="R91" i="1"/>
  <c r="P91" i="1"/>
  <c r="N91" i="1"/>
  <c r="L91" i="1"/>
  <c r="J91" i="1"/>
  <c r="H91" i="1"/>
  <c r="F91" i="1"/>
  <c r="D91" i="1"/>
  <c r="B91" i="1" s="1"/>
  <c r="R90" i="1"/>
  <c r="P90" i="1"/>
  <c r="N90" i="1"/>
  <c r="L90" i="1"/>
  <c r="J90" i="1"/>
  <c r="H90" i="1"/>
  <c r="F90" i="1"/>
  <c r="D90" i="1"/>
  <c r="B90" i="1" s="1"/>
  <c r="R87" i="1"/>
  <c r="P87" i="1"/>
  <c r="N87" i="1"/>
  <c r="L87" i="1"/>
  <c r="J87" i="1"/>
  <c r="H87" i="1"/>
  <c r="F87" i="1"/>
  <c r="D87" i="1"/>
  <c r="B87" i="1" s="1"/>
  <c r="R86" i="1"/>
  <c r="P86" i="1"/>
  <c r="N86" i="1"/>
  <c r="L86" i="1"/>
  <c r="J86" i="1"/>
  <c r="B86" i="1" s="1"/>
  <c r="H86" i="1"/>
  <c r="F86" i="1"/>
  <c r="D86" i="1"/>
  <c r="R85" i="1"/>
  <c r="P85" i="1"/>
  <c r="N85" i="1"/>
  <c r="L85" i="1"/>
  <c r="J85" i="1"/>
  <c r="H85" i="1"/>
  <c r="F85" i="1"/>
  <c r="D85" i="1"/>
  <c r="B85" i="1" s="1"/>
  <c r="R84" i="1"/>
  <c r="P84" i="1"/>
  <c r="N84" i="1"/>
  <c r="L84" i="1"/>
  <c r="J84" i="1"/>
  <c r="H84" i="1"/>
  <c r="F84" i="1"/>
  <c r="D84" i="1"/>
  <c r="B84" i="1" s="1"/>
  <c r="R80" i="1"/>
  <c r="P80" i="1"/>
  <c r="N80" i="1"/>
  <c r="L80" i="1"/>
  <c r="J80" i="1"/>
  <c r="H80" i="1"/>
  <c r="B80" i="1" s="1"/>
  <c r="F80" i="1"/>
  <c r="D80" i="1"/>
  <c r="R79" i="1"/>
  <c r="B79" i="1" s="1"/>
  <c r="P79" i="1"/>
  <c r="N79" i="1"/>
  <c r="L79" i="1"/>
  <c r="J79" i="1"/>
  <c r="H79" i="1"/>
  <c r="F79" i="1"/>
  <c r="D79" i="1"/>
  <c r="R78" i="1"/>
  <c r="P78" i="1"/>
  <c r="N78" i="1"/>
  <c r="L78" i="1"/>
  <c r="J78" i="1"/>
  <c r="H78" i="1"/>
  <c r="F78" i="1"/>
  <c r="D78" i="1"/>
  <c r="B78" i="1" s="1"/>
  <c r="R77" i="1"/>
  <c r="P77" i="1"/>
  <c r="N77" i="1"/>
  <c r="L77" i="1"/>
  <c r="J77" i="1"/>
  <c r="H77" i="1"/>
  <c r="F77" i="1"/>
  <c r="B77" i="1" s="1"/>
  <c r="D77" i="1"/>
  <c r="R74" i="1"/>
  <c r="P74" i="1"/>
  <c r="N74" i="1"/>
  <c r="L74" i="1"/>
  <c r="J74" i="1"/>
  <c r="H74" i="1"/>
  <c r="F74" i="1"/>
  <c r="D74" i="1"/>
  <c r="B74" i="1" s="1"/>
  <c r="R73" i="1"/>
  <c r="P73" i="1"/>
  <c r="N73" i="1"/>
  <c r="L73" i="1"/>
  <c r="J73" i="1"/>
  <c r="H73" i="1"/>
  <c r="F73" i="1"/>
  <c r="B73" i="1" s="1"/>
  <c r="D73" i="1"/>
  <c r="R72" i="1"/>
  <c r="P72" i="1"/>
  <c r="N72" i="1"/>
  <c r="L72" i="1"/>
  <c r="J72" i="1"/>
  <c r="H72" i="1"/>
  <c r="F72" i="1"/>
  <c r="D72" i="1"/>
  <c r="B72" i="1" s="1"/>
  <c r="R71" i="1"/>
  <c r="P71" i="1"/>
  <c r="N71" i="1"/>
  <c r="L71" i="1"/>
  <c r="J71" i="1"/>
  <c r="H71" i="1"/>
  <c r="F71" i="1"/>
  <c r="B71" i="1" s="1"/>
  <c r="D71" i="1"/>
  <c r="R69" i="1"/>
  <c r="P69" i="1"/>
  <c r="N69" i="1"/>
  <c r="L69" i="1"/>
  <c r="J69" i="1"/>
  <c r="H69" i="1"/>
  <c r="F69" i="1"/>
  <c r="D69" i="1"/>
  <c r="B69" i="1" s="1"/>
  <c r="R68" i="1"/>
  <c r="P68" i="1"/>
  <c r="N68" i="1"/>
  <c r="L68" i="1"/>
  <c r="J68" i="1"/>
  <c r="H68" i="1"/>
  <c r="F68" i="1"/>
  <c r="D68" i="1"/>
  <c r="B68" i="1"/>
  <c r="R67" i="1"/>
  <c r="P67" i="1"/>
  <c r="N67" i="1"/>
  <c r="L67" i="1"/>
  <c r="J67" i="1"/>
  <c r="H67" i="1"/>
  <c r="F67" i="1"/>
  <c r="D67" i="1"/>
  <c r="B67" i="1" s="1"/>
  <c r="R66" i="1"/>
  <c r="P66" i="1"/>
  <c r="N66" i="1"/>
  <c r="L66" i="1"/>
  <c r="J66" i="1"/>
  <c r="H66" i="1"/>
  <c r="F66" i="1"/>
  <c r="D66" i="1"/>
  <c r="B66" i="1" s="1"/>
  <c r="R64" i="1"/>
  <c r="P64" i="1"/>
  <c r="N64" i="1"/>
  <c r="L64" i="1"/>
  <c r="J64" i="1"/>
  <c r="H64" i="1"/>
  <c r="B64" i="1" s="1"/>
  <c r="F64" i="1"/>
  <c r="D64" i="1"/>
  <c r="R63" i="1"/>
  <c r="P63" i="1"/>
  <c r="N63" i="1"/>
  <c r="L63" i="1"/>
  <c r="J63" i="1"/>
  <c r="H63" i="1"/>
  <c r="F63" i="1"/>
  <c r="D63" i="1"/>
  <c r="B63" i="1" s="1"/>
  <c r="R62" i="1"/>
  <c r="P62" i="1"/>
  <c r="N62" i="1"/>
  <c r="L62" i="1"/>
  <c r="J62" i="1"/>
  <c r="H62" i="1"/>
  <c r="F62" i="1"/>
  <c r="D62" i="1"/>
  <c r="B62" i="1" s="1"/>
  <c r="R61" i="1"/>
  <c r="P61" i="1"/>
  <c r="N61" i="1"/>
  <c r="L61" i="1"/>
  <c r="J61" i="1"/>
  <c r="H61" i="1"/>
  <c r="F61" i="1"/>
  <c r="D61" i="1"/>
  <c r="B61" i="1" s="1"/>
  <c r="R59" i="1"/>
  <c r="P59" i="1"/>
  <c r="N59" i="1"/>
  <c r="L59" i="1"/>
  <c r="J59" i="1"/>
  <c r="H59" i="1"/>
  <c r="F59" i="1"/>
  <c r="D59" i="1"/>
  <c r="B59" i="1" s="1"/>
  <c r="R58" i="1"/>
  <c r="P58" i="1"/>
  <c r="N58" i="1"/>
  <c r="L58" i="1"/>
  <c r="J58" i="1"/>
  <c r="H58" i="1"/>
  <c r="F58" i="1"/>
  <c r="D58" i="1"/>
  <c r="B58" i="1"/>
  <c r="R57" i="1"/>
  <c r="P57" i="1"/>
  <c r="N57" i="1"/>
  <c r="L57" i="1"/>
  <c r="J57" i="1"/>
  <c r="H57" i="1"/>
  <c r="F57" i="1"/>
  <c r="D57" i="1"/>
  <c r="B57" i="1" s="1"/>
  <c r="R56" i="1"/>
  <c r="P56" i="1"/>
  <c r="N56" i="1"/>
  <c r="L56" i="1"/>
  <c r="J56" i="1"/>
  <c r="H56" i="1"/>
  <c r="F56" i="1"/>
  <c r="D56" i="1"/>
  <c r="B56" i="1" s="1"/>
  <c r="R54" i="1"/>
  <c r="P54" i="1"/>
  <c r="N54" i="1"/>
  <c r="L54" i="1"/>
  <c r="J54" i="1"/>
  <c r="H54" i="1"/>
  <c r="B54" i="1" s="1"/>
  <c r="F54" i="1"/>
  <c r="D54" i="1"/>
  <c r="R53" i="1"/>
  <c r="P53" i="1"/>
  <c r="N53" i="1"/>
  <c r="L53" i="1"/>
  <c r="J53" i="1"/>
  <c r="H53" i="1"/>
  <c r="F53" i="1"/>
  <c r="D53" i="1"/>
  <c r="B53" i="1" s="1"/>
  <c r="R52" i="1"/>
  <c r="P52" i="1"/>
  <c r="N52" i="1"/>
  <c r="L52" i="1"/>
  <c r="J52" i="1"/>
  <c r="H52" i="1"/>
  <c r="F52" i="1"/>
  <c r="D52" i="1"/>
  <c r="B52" i="1" s="1"/>
  <c r="R51" i="1"/>
  <c r="P51" i="1"/>
  <c r="N51" i="1"/>
  <c r="L51" i="1"/>
  <c r="J51" i="1"/>
  <c r="H51" i="1"/>
  <c r="F51" i="1"/>
  <c r="B51" i="1" s="1"/>
  <c r="D51" i="1"/>
  <c r="B124" i="1" l="1"/>
  <c r="K123" i="1"/>
  <c r="Q123" i="1"/>
  <c r="I123" i="1"/>
  <c r="E123" i="1"/>
  <c r="O123" i="1"/>
  <c r="G123" i="1"/>
  <c r="M123" i="1"/>
  <c r="L123" i="1"/>
  <c r="D124" i="1"/>
</calcChain>
</file>

<file path=xl/sharedStrings.xml><?xml version="1.0" encoding="utf-8"?>
<sst xmlns="http://schemas.openxmlformats.org/spreadsheetml/2006/main" count="98" uniqueCount="21">
  <si>
    <t>Table 1.2</t>
  </si>
  <si>
    <t>QUARTERLY INDICES ON EMPLOYMENT</t>
  </si>
  <si>
    <t>(1978=100)</t>
  </si>
  <si>
    <t>YEAR/ QUARTER</t>
  </si>
  <si>
    <t>TOTAL</t>
  </si>
  <si>
    <t>MINING &amp; QUARRYING</t>
  </si>
  <si>
    <t>MANUFACTURING</t>
  </si>
  <si>
    <t>ELECTRICITY &amp; WATER</t>
  </si>
  <si>
    <t>TRADE</t>
  </si>
  <si>
    <t>TRANSPORTATION &amp; COMMUNICATION</t>
  </si>
  <si>
    <t xml:space="preserve"> FINANCE</t>
  </si>
  <si>
    <t xml:space="preserve"> REAL ESTATE</t>
  </si>
  <si>
    <t>PRIVATE SERVICES</t>
  </si>
  <si>
    <t>Q1</t>
  </si>
  <si>
    <t>Q2</t>
  </si>
  <si>
    <t>Q3</t>
  </si>
  <si>
    <t>Q4</t>
  </si>
  <si>
    <t>1999, Ave.</t>
  </si>
  <si>
    <t>2000, Ave.</t>
  </si>
  <si>
    <t>q2</t>
  </si>
  <si>
    <t>q1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</si>
</sst>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.0_);_(* \(#,##0.0\);_(* &quot;-&quot;??_);_(@_)"/>
    <numFmt numFmtId="165" formatCode="_(* #,##0.000_);_(* \(#,##0.000\);_(* &quot;-&quot;??_);_(@_)"/>
    <numFmt numFmtId="166" formatCode="0.00_);\(0.00\)"/>
  </numFmts>
  <fonts count="3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2"/>
      <name val="Courier"/>
      <family val="3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12"/>
      <name val="Courier"/>
      <family val="3"/>
    </font>
    <font>
      <sz val="8"/>
      <name val="Courier"/>
      <family val="3"/>
    </font>
    <font>
      <b/>
      <sz val="8.5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Courier"/>
      <family val="3"/>
    </font>
    <font>
      <sz val="8.5"/>
      <color indexed="8"/>
      <name val="Arial"/>
      <family val="2"/>
    </font>
    <font>
      <sz val="8"/>
      <name val="Arial"/>
      <family val="2"/>
    </font>
    <font>
      <b/>
      <vertAlign val="superscript"/>
      <sz val="11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10"/>
      <color indexed="8"/>
      <name val="Arial"/>
      <family val="2"/>
    </font>
    <font>
      <b/>
      <vertAlign val="superscript"/>
      <sz val="8.5"/>
      <color indexed="8"/>
      <name val="Arial"/>
      <family val="2"/>
    </font>
    <font>
      <sz val="8.5"/>
      <color indexed="8"/>
      <name val="Courier"/>
      <family val="3"/>
    </font>
    <font>
      <sz val="8.5"/>
      <name val="Arial"/>
      <family val="2"/>
    </font>
    <font>
      <sz val="8.5"/>
      <name val="Courier"/>
      <family val="3"/>
    </font>
    <font>
      <b/>
      <sz val="8.5"/>
      <color indexed="8"/>
      <name val="Courier"/>
      <family val="3"/>
    </font>
    <font>
      <b/>
      <sz val="8.5"/>
      <name val="Arial"/>
      <family val="2"/>
    </font>
    <font>
      <b/>
      <sz val="8.5"/>
      <name val="Courier"/>
      <family val="3"/>
    </font>
    <font>
      <sz val="6"/>
      <color indexed="8"/>
      <name val="Arial"/>
      <family val="2"/>
    </font>
    <font>
      <vertAlign val="superscript"/>
      <sz val="8.5"/>
      <color indexed="8"/>
      <name val="Arial"/>
      <family val="2"/>
    </font>
    <font>
      <sz val="6"/>
      <name val="Arial"/>
      <family val="2"/>
    </font>
    <font>
      <vertAlign val="superscript"/>
      <sz val="9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ourier"/>
      <family val="3"/>
    </font>
    <font>
      <sz val="11"/>
      <name val="Courie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0">
    <xf numFmtId="0" fontId="0" fillId="0" borderId="0" xfId="0"/>
    <xf numFmtId="1" fontId="2" fillId="2" borderId="0" xfId="1" applyNumberFormat="1" applyFont="1" applyFill="1"/>
    <xf numFmtId="1" fontId="1" fillId="2" borderId="0" xfId="1" applyNumberFormat="1" applyFill="1"/>
    <xf numFmtId="1" fontId="1" fillId="2" borderId="0" xfId="1" applyNumberFormat="1" applyFill="1" applyBorder="1"/>
    <xf numFmtId="1" fontId="3" fillId="2" borderId="0" xfId="1" applyNumberFormat="1" applyFont="1" applyFill="1" applyAlignment="1" applyProtection="1">
      <alignment horizontal="left"/>
      <protection locked="0"/>
    </xf>
    <xf numFmtId="1" fontId="4" fillId="2" borderId="0" xfId="1" applyNumberFormat="1" applyFont="1" applyFill="1" applyProtection="1">
      <protection locked="0"/>
    </xf>
    <xf numFmtId="1" fontId="4" fillId="2" borderId="0" xfId="1" applyNumberFormat="1" applyFont="1" applyFill="1" applyBorder="1" applyProtection="1">
      <protection locked="0"/>
    </xf>
    <xf numFmtId="1" fontId="5" fillId="2" borderId="0" xfId="1" applyNumberFormat="1" applyFont="1" applyFill="1" applyProtection="1">
      <protection locked="0"/>
    </xf>
    <xf numFmtId="1" fontId="5" fillId="2" borderId="0" xfId="1" applyNumberFormat="1" applyFont="1" applyFill="1" applyAlignment="1" applyProtection="1">
      <alignment horizontal="left"/>
    </xf>
    <xf numFmtId="1" fontId="5" fillId="2" borderId="0" xfId="1" applyNumberFormat="1" applyFont="1" applyFill="1"/>
    <xf numFmtId="1" fontId="1" fillId="2" borderId="0" xfId="1" applyNumberFormat="1" applyFill="1" applyProtection="1"/>
    <xf numFmtId="1" fontId="3" fillId="2" borderId="0" xfId="1" quotePrefix="1" applyNumberFormat="1" applyFont="1" applyFill="1" applyBorder="1" applyAlignment="1" applyProtection="1">
      <alignment horizontal="left"/>
      <protection locked="0"/>
    </xf>
    <xf numFmtId="1" fontId="5" fillId="2" borderId="0" xfId="1" applyNumberFormat="1" applyFont="1" applyFill="1" applyAlignment="1" applyProtection="1">
      <alignment horizontal="left"/>
      <protection locked="0"/>
    </xf>
    <xf numFmtId="1" fontId="6" fillId="2" borderId="0" xfId="1" applyNumberFormat="1" applyFont="1" applyFill="1" applyProtection="1">
      <protection locked="0"/>
    </xf>
    <xf numFmtId="164" fontId="3" fillId="2" borderId="0" xfId="1" quotePrefix="1" applyNumberFormat="1" applyFont="1" applyFill="1" applyBorder="1" applyAlignment="1" applyProtection="1">
      <alignment horizontal="left"/>
      <protection locked="0"/>
    </xf>
    <xf numFmtId="164" fontId="4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Protection="1">
      <protection locked="0"/>
    </xf>
    <xf numFmtId="164" fontId="5" fillId="2" borderId="0" xfId="1" applyNumberFormat="1" applyFont="1" applyFill="1" applyAlignment="1" applyProtection="1">
      <alignment horizontal="left"/>
    </xf>
    <xf numFmtId="164" fontId="5" fillId="2" borderId="0" xfId="1" applyNumberFormat="1" applyFont="1" applyFill="1"/>
    <xf numFmtId="164" fontId="5" fillId="2" borderId="0" xfId="1" applyNumberFormat="1" applyFont="1" applyFill="1" applyAlignment="1" applyProtection="1">
      <alignment horizontal="left"/>
      <protection locked="0"/>
    </xf>
    <xf numFmtId="164" fontId="6" fillId="2" borderId="0" xfId="1" applyNumberFormat="1" applyFont="1" applyFill="1" applyProtection="1">
      <protection locked="0"/>
    </xf>
    <xf numFmtId="164" fontId="1" fillId="2" borderId="0" xfId="1" applyNumberFormat="1" applyFill="1"/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3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2" xfId="0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164" fontId="7" fillId="2" borderId="3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4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5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7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8" xfId="1" applyNumberFormat="1" applyFont="1" applyFill="1" applyBorder="1" applyAlignment="1" applyProtection="1">
      <alignment horizontal="center" vertical="center" wrapText="1"/>
      <protection locked="0"/>
    </xf>
    <xf numFmtId="164" fontId="7" fillId="2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164" fontId="5" fillId="2" borderId="0" xfId="1" applyNumberFormat="1" applyFont="1" applyFill="1" applyBorder="1" applyProtection="1">
      <protection locked="0"/>
    </xf>
    <xf numFmtId="164" fontId="5" fillId="2" borderId="0" xfId="1" applyNumberFormat="1" applyFont="1" applyFill="1" applyAlignment="1" applyProtection="1">
      <alignment horizontal="center"/>
      <protection locked="0"/>
    </xf>
    <xf numFmtId="164" fontId="1" fillId="2" borderId="0" xfId="1" applyNumberFormat="1" applyFill="1" applyBorder="1"/>
    <xf numFmtId="164" fontId="5" fillId="2" borderId="11" xfId="1" applyNumberFormat="1" applyFont="1" applyFill="1" applyBorder="1" applyProtection="1">
      <protection locked="0"/>
    </xf>
    <xf numFmtId="165" fontId="5" fillId="2" borderId="0" xfId="1" applyNumberFormat="1" applyFont="1" applyFill="1" applyBorder="1" applyProtection="1">
      <protection locked="0"/>
    </xf>
    <xf numFmtId="165" fontId="5" fillId="2" borderId="0" xfId="1" applyNumberFormat="1" applyFont="1" applyFill="1" applyBorder="1"/>
    <xf numFmtId="165" fontId="5" fillId="2" borderId="0" xfId="1" applyNumberFormat="1" applyFont="1" applyFill="1" applyBorder="1" applyProtection="1"/>
    <xf numFmtId="165" fontId="5" fillId="2" borderId="12" xfId="1" applyNumberFormat="1" applyFont="1" applyFill="1" applyBorder="1" applyProtection="1"/>
    <xf numFmtId="164" fontId="5" fillId="2" borderId="0" xfId="1" applyNumberFormat="1" applyFont="1" applyFill="1" applyAlignment="1" applyProtection="1">
      <alignment horizontal="fill"/>
    </xf>
    <xf numFmtId="164" fontId="5" fillId="2" borderId="0" xfId="1" applyNumberFormat="1" applyFont="1" applyFill="1" applyProtection="1"/>
    <xf numFmtId="164" fontId="9" fillId="2" borderId="0" xfId="1" applyNumberFormat="1" applyFont="1" applyFill="1" applyProtection="1">
      <protection locked="0"/>
    </xf>
    <xf numFmtId="164" fontId="10" fillId="2" borderId="0" xfId="1" applyNumberFormat="1" applyFont="1" applyFill="1"/>
    <xf numFmtId="1" fontId="11" fillId="2" borderId="13" xfId="1" applyNumberFormat="1" applyFont="1" applyFill="1" applyBorder="1" applyAlignment="1" applyProtection="1">
      <alignment horizontal="center"/>
    </xf>
    <xf numFmtId="164" fontId="11" fillId="2" borderId="14" xfId="1" applyNumberFormat="1" applyFont="1" applyFill="1" applyBorder="1" applyProtection="1">
      <protection locked="0"/>
    </xf>
    <xf numFmtId="164" fontId="12" fillId="2" borderId="15" xfId="1" applyNumberFormat="1" applyFont="1" applyFill="1" applyBorder="1" applyAlignment="1" applyProtection="1">
      <alignment horizontal="left"/>
    </xf>
    <xf numFmtId="164" fontId="11" fillId="2" borderId="14" xfId="1" applyNumberFormat="1" applyFont="1" applyFill="1" applyBorder="1" applyProtection="1"/>
    <xf numFmtId="164" fontId="12" fillId="2" borderId="16" xfId="1" applyNumberFormat="1" applyFont="1" applyFill="1" applyBorder="1" applyAlignment="1" applyProtection="1">
      <alignment horizontal="left"/>
    </xf>
    <xf numFmtId="164" fontId="11" fillId="2" borderId="15" xfId="1" applyNumberFormat="1" applyFont="1" applyFill="1" applyBorder="1" applyProtection="1"/>
    <xf numFmtId="164" fontId="11" fillId="2" borderId="16" xfId="1" applyNumberFormat="1" applyFont="1" applyFill="1" applyBorder="1" applyProtection="1"/>
    <xf numFmtId="164" fontId="11" fillId="2" borderId="17" xfId="1" applyNumberFormat="1" applyFont="1" applyFill="1" applyBorder="1" applyProtection="1"/>
    <xf numFmtId="164" fontId="13" fillId="2" borderId="0" xfId="1" applyNumberFormat="1" applyFont="1" applyFill="1" applyProtection="1"/>
    <xf numFmtId="164" fontId="13" fillId="2" borderId="0" xfId="1" applyNumberFormat="1" applyFont="1" applyFill="1"/>
    <xf numFmtId="164" fontId="5" fillId="2" borderId="0" xfId="1" quotePrefix="1" applyNumberFormat="1" applyFont="1" applyFill="1" applyAlignment="1" applyProtection="1">
      <alignment horizontal="left"/>
      <protection locked="0"/>
    </xf>
    <xf numFmtId="164" fontId="14" fillId="2" borderId="11" xfId="1" applyNumberFormat="1" applyFont="1" applyFill="1" applyBorder="1" applyAlignment="1" applyProtection="1">
      <alignment horizontal="center"/>
      <protection locked="0"/>
    </xf>
    <xf numFmtId="164" fontId="14" fillId="2" borderId="0" xfId="1" applyNumberFormat="1" applyFont="1" applyFill="1" applyBorder="1" applyProtection="1">
      <protection locked="0"/>
    </xf>
    <xf numFmtId="164" fontId="12" fillId="2" borderId="0" xfId="1" applyNumberFormat="1" applyFont="1" applyFill="1" applyBorder="1" applyAlignment="1" applyProtection="1">
      <alignment horizontal="left"/>
    </xf>
    <xf numFmtId="164" fontId="14" fillId="2" borderId="0" xfId="1" applyNumberFormat="1" applyFont="1" applyFill="1" applyBorder="1" applyProtection="1"/>
    <xf numFmtId="164" fontId="12" fillId="2" borderId="0" xfId="1" applyNumberFormat="1" applyFont="1" applyFill="1" applyBorder="1" applyProtection="1"/>
    <xf numFmtId="164" fontId="14" fillId="2" borderId="18" xfId="1" applyNumberFormat="1" applyFont="1" applyFill="1" applyBorder="1" applyProtection="1"/>
    <xf numFmtId="164" fontId="14" fillId="2" borderId="12" xfId="1" applyNumberFormat="1" applyFont="1" applyFill="1" applyBorder="1" applyProtection="1"/>
    <xf numFmtId="164" fontId="5" fillId="2" borderId="0" xfId="1" applyNumberFormat="1" applyFont="1" applyFill="1" applyBorder="1" applyProtection="1"/>
    <xf numFmtId="164" fontId="15" fillId="2" borderId="0" xfId="1" applyNumberFormat="1" applyFont="1" applyFill="1" applyProtection="1">
      <protection locked="0"/>
    </xf>
    <xf numFmtId="164" fontId="15" fillId="2" borderId="0" xfId="1" applyNumberFormat="1" applyFont="1" applyFill="1"/>
    <xf numFmtId="164" fontId="16" fillId="2" borderId="0" xfId="1" applyNumberFormat="1" applyFont="1" applyFill="1" applyBorder="1" applyProtection="1"/>
    <xf numFmtId="164" fontId="17" fillId="2" borderId="15" xfId="1" applyNumberFormat="1" applyFont="1" applyFill="1" applyBorder="1" applyProtection="1"/>
    <xf numFmtId="164" fontId="17" fillId="2" borderId="0" xfId="1" applyNumberFormat="1" applyFont="1" applyFill="1" applyBorder="1" applyProtection="1"/>
    <xf numFmtId="164" fontId="18" fillId="2" borderId="0" xfId="1" applyNumberFormat="1" applyFont="1" applyFill="1" applyBorder="1" applyAlignment="1" applyProtection="1">
      <alignment horizontal="center"/>
    </xf>
    <xf numFmtId="164" fontId="5" fillId="2" borderId="12" xfId="1" applyNumberFormat="1" applyFont="1" applyFill="1" applyBorder="1" applyProtection="1"/>
    <xf numFmtId="164" fontId="18" fillId="2" borderId="0" xfId="1" applyNumberFormat="1" applyFont="1" applyFill="1" applyBorder="1" applyProtection="1"/>
    <xf numFmtId="164" fontId="17" fillId="2" borderId="19" xfId="1" applyNumberFormat="1" applyFont="1" applyFill="1" applyBorder="1" applyProtection="1"/>
    <xf numFmtId="1" fontId="11" fillId="2" borderId="13" xfId="1" quotePrefix="1" applyNumberFormat="1" applyFont="1" applyFill="1" applyBorder="1" applyAlignment="1" applyProtection="1">
      <alignment horizontal="center"/>
    </xf>
    <xf numFmtId="164" fontId="19" fillId="2" borderId="20" xfId="1" applyNumberFormat="1" applyFont="1" applyFill="1" applyBorder="1" applyProtection="1"/>
    <xf numFmtId="164" fontId="19" fillId="2" borderId="16" xfId="1" applyNumberFormat="1" applyFont="1" applyFill="1" applyBorder="1" applyAlignment="1" applyProtection="1">
      <alignment horizontal="left"/>
    </xf>
    <xf numFmtId="164" fontId="20" fillId="2" borderId="0" xfId="1" applyNumberFormat="1" applyFont="1" applyFill="1" applyProtection="1"/>
    <xf numFmtId="164" fontId="20" fillId="2" borderId="0" xfId="1" applyNumberFormat="1" applyFont="1" applyFill="1"/>
    <xf numFmtId="164" fontId="14" fillId="2" borderId="0" xfId="1" applyNumberFormat="1" applyFont="1" applyFill="1" applyAlignment="1" applyProtection="1">
      <alignment horizontal="left"/>
      <protection locked="0"/>
    </xf>
    <xf numFmtId="164" fontId="21" fillId="2" borderId="0" xfId="1" applyNumberFormat="1" applyFont="1" applyFill="1"/>
    <xf numFmtId="164" fontId="22" fillId="2" borderId="0" xfId="1" applyNumberFormat="1" applyFont="1" applyFill="1"/>
    <xf numFmtId="164" fontId="19" fillId="2" borderId="0" xfId="1" applyNumberFormat="1" applyFont="1" applyFill="1" applyBorder="1" applyProtection="1"/>
    <xf numFmtId="164" fontId="22" fillId="2" borderId="0" xfId="1" applyNumberFormat="1" applyFont="1" applyFill="1" applyBorder="1"/>
    <xf numFmtId="1" fontId="11" fillId="2" borderId="21" xfId="1" applyNumberFormat="1" applyFont="1" applyFill="1" applyBorder="1" applyAlignment="1" applyProtection="1">
      <alignment horizontal="center"/>
    </xf>
    <xf numFmtId="164" fontId="11" fillId="2" borderId="22" xfId="1" applyNumberFormat="1" applyFont="1" applyFill="1" applyBorder="1" applyProtection="1">
      <protection locked="0"/>
    </xf>
    <xf numFmtId="164" fontId="19" fillId="2" borderId="22" xfId="1" applyNumberFormat="1" applyFont="1" applyFill="1" applyBorder="1" applyProtection="1"/>
    <xf numFmtId="164" fontId="11" fillId="2" borderId="22" xfId="1" applyNumberFormat="1" applyFont="1" applyFill="1" applyBorder="1" applyProtection="1"/>
    <xf numFmtId="164" fontId="19" fillId="2" borderId="22" xfId="1" applyNumberFormat="1" applyFont="1" applyFill="1" applyBorder="1" applyAlignment="1" applyProtection="1">
      <alignment horizontal="left"/>
    </xf>
    <xf numFmtId="164" fontId="11" fillId="2" borderId="5" xfId="1" applyNumberFormat="1" applyFont="1" applyFill="1" applyBorder="1" applyProtection="1"/>
    <xf numFmtId="164" fontId="23" fillId="2" borderId="0" xfId="1" applyNumberFormat="1" applyFont="1" applyFill="1" applyProtection="1"/>
    <xf numFmtId="164" fontId="23" fillId="2" borderId="0" xfId="1" applyNumberFormat="1" applyFont="1" applyFill="1"/>
    <xf numFmtId="164" fontId="11" fillId="2" borderId="0" xfId="1" applyNumberFormat="1" applyFont="1" applyFill="1" applyAlignment="1" applyProtection="1">
      <alignment horizontal="left"/>
      <protection locked="0"/>
    </xf>
    <xf numFmtId="164" fontId="24" fillId="2" borderId="0" xfId="1" applyNumberFormat="1" applyFont="1" applyFill="1"/>
    <xf numFmtId="164" fontId="25" fillId="2" borderId="0" xfId="1" applyNumberFormat="1" applyFont="1" applyFill="1"/>
    <xf numFmtId="164" fontId="26" fillId="2" borderId="0" xfId="1" applyNumberFormat="1" applyFont="1" applyFill="1" applyBorder="1" applyAlignment="1" applyProtection="1">
      <alignment vertical="top"/>
    </xf>
    <xf numFmtId="164" fontId="14" fillId="2" borderId="11" xfId="1" quotePrefix="1" applyNumberFormat="1" applyFont="1" applyFill="1" applyBorder="1" applyAlignment="1" applyProtection="1">
      <alignment horizontal="center"/>
      <protection locked="0"/>
    </xf>
    <xf numFmtId="164" fontId="27" fillId="2" borderId="0" xfId="1" applyNumberFormat="1" applyFont="1" applyFill="1" applyBorder="1" applyProtection="1"/>
    <xf numFmtId="164" fontId="20" fillId="2" borderId="0" xfId="1" applyNumberFormat="1" applyFont="1" applyFill="1" applyBorder="1" applyProtection="1"/>
    <xf numFmtId="166" fontId="28" fillId="2" borderId="0" xfId="1" applyNumberFormat="1" applyFont="1" applyFill="1" applyBorder="1" applyAlignment="1" applyProtection="1">
      <alignment vertical="top"/>
    </xf>
    <xf numFmtId="164" fontId="26" fillId="2" borderId="0" xfId="1" applyNumberFormat="1" applyFont="1" applyFill="1" applyBorder="1" applyAlignment="1" applyProtection="1">
      <alignment horizontal="center"/>
    </xf>
    <xf numFmtId="164" fontId="14" fillId="2" borderId="23" xfId="1" applyNumberFormat="1" applyFont="1" applyFill="1" applyBorder="1" applyAlignment="1" applyProtection="1">
      <alignment horizontal="center"/>
      <protection locked="0"/>
    </xf>
    <xf numFmtId="164" fontId="19" fillId="2" borderId="24" xfId="1" applyNumberFormat="1" applyFont="1" applyFill="1" applyBorder="1" applyProtection="1"/>
    <xf numFmtId="164" fontId="14" fillId="2" borderId="24" xfId="1" applyNumberFormat="1" applyFont="1" applyFill="1" applyBorder="1" applyProtection="1"/>
    <xf numFmtId="166" fontId="28" fillId="2" borderId="24" xfId="1" applyNumberFormat="1" applyFont="1" applyFill="1" applyBorder="1" applyAlignment="1" applyProtection="1">
      <alignment vertical="top"/>
    </xf>
    <xf numFmtId="164" fontId="14" fillId="2" borderId="22" xfId="1" applyNumberFormat="1" applyFont="1" applyFill="1" applyBorder="1" applyProtection="1">
      <protection locked="0"/>
    </xf>
    <xf numFmtId="164" fontId="14" fillId="2" borderId="22" xfId="1" applyNumberFormat="1" applyFont="1" applyFill="1" applyBorder="1" applyProtection="1"/>
    <xf numFmtId="164" fontId="14" fillId="2" borderId="5" xfId="1" applyNumberFormat="1" applyFont="1" applyFill="1" applyBorder="1" applyProtection="1"/>
    <xf numFmtId="164" fontId="29" fillId="2" borderId="0" xfId="1" applyNumberFormat="1" applyFont="1" applyFill="1" applyBorder="1" applyProtection="1"/>
    <xf numFmtId="164" fontId="14" fillId="2" borderId="24" xfId="1" applyNumberFormat="1" applyFont="1" applyFill="1" applyBorder="1" applyProtection="1">
      <protection locked="0"/>
    </xf>
    <xf numFmtId="164" fontId="19" fillId="2" borderId="24" xfId="1" applyNumberFormat="1" applyFont="1" applyFill="1" applyBorder="1" applyProtection="1">
      <protection locked="0"/>
    </xf>
    <xf numFmtId="164" fontId="14" fillId="2" borderId="25" xfId="1" applyNumberFormat="1" applyFont="1" applyFill="1" applyBorder="1" applyProtection="1"/>
    <xf numFmtId="1" fontId="11" fillId="2" borderId="11" xfId="1" applyNumberFormat="1" applyFont="1" applyFill="1" applyBorder="1" applyAlignment="1" applyProtection="1">
      <alignment horizontal="center"/>
    </xf>
    <xf numFmtId="43" fontId="8" fillId="2" borderId="23" xfId="1" applyFont="1" applyFill="1" applyBorder="1"/>
    <xf numFmtId="164" fontId="5" fillId="2" borderId="24" xfId="1" applyNumberFormat="1" applyFont="1" applyFill="1" applyBorder="1" applyProtection="1"/>
    <xf numFmtId="164" fontId="5" fillId="2" borderId="25" xfId="1" applyNumberFormat="1" applyFont="1" applyFill="1" applyBorder="1" applyProtection="1"/>
    <xf numFmtId="164" fontId="14" fillId="2" borderId="0" xfId="1" applyNumberFormat="1" applyFont="1" applyFill="1" applyBorder="1" applyAlignment="1" applyProtection="1">
      <alignment horizontal="left"/>
      <protection locked="0"/>
    </xf>
    <xf numFmtId="164" fontId="19" fillId="2" borderId="0" xfId="1" applyNumberFormat="1" applyFont="1" applyFill="1" applyBorder="1" applyAlignment="1" applyProtection="1">
      <alignment horizontal="left"/>
    </xf>
    <xf numFmtId="166" fontId="21" fillId="2" borderId="0" xfId="1" applyNumberFormat="1" applyFont="1" applyFill="1" applyBorder="1" applyAlignment="1" applyProtection="1">
      <alignment vertical="top"/>
    </xf>
    <xf numFmtId="164" fontId="11" fillId="2" borderId="0" xfId="1" applyNumberFormat="1" applyFont="1" applyFill="1" applyBorder="1" applyAlignment="1" applyProtection="1">
      <alignment horizontal="left"/>
    </xf>
    <xf numFmtId="164" fontId="11" fillId="2" borderId="0" xfId="1" applyNumberFormat="1" applyFont="1" applyFill="1" applyBorder="1" applyAlignment="1" applyProtection="1">
      <alignment horizontal="left" vertical="top"/>
    </xf>
    <xf numFmtId="164" fontId="11" fillId="2" borderId="0" xfId="1" applyNumberFormat="1" applyFont="1" applyFill="1" applyBorder="1" applyAlignment="1" applyProtection="1">
      <alignment horizontal="center" vertical="top"/>
    </xf>
    <xf numFmtId="164" fontId="30" fillId="2" borderId="12" xfId="1" applyNumberFormat="1" applyFont="1" applyFill="1" applyBorder="1" applyAlignment="1" applyProtection="1">
      <alignment horizontal="center" vertical="top"/>
    </xf>
    <xf numFmtId="164" fontId="14" fillId="2" borderId="24" xfId="1" applyNumberFormat="1" applyFont="1" applyFill="1" applyBorder="1" applyAlignment="1" applyProtection="1">
      <alignment horizontal="left"/>
      <protection locked="0"/>
    </xf>
    <xf numFmtId="43" fontId="15" fillId="2" borderId="23" xfId="1" applyFont="1" applyFill="1" applyBorder="1" applyAlignment="1">
      <alignment horizontal="center"/>
    </xf>
    <xf numFmtId="164" fontId="14" fillId="2" borderId="0" xfId="1" applyNumberFormat="1" applyFont="1" applyFill="1" applyBorder="1" applyAlignment="1" applyProtection="1">
      <alignment horizontal="center"/>
      <protection locked="0"/>
    </xf>
    <xf numFmtId="164" fontId="31" fillId="2" borderId="0" xfId="1" applyNumberFormat="1" applyFont="1" applyFill="1"/>
    <xf numFmtId="164" fontId="31" fillId="2" borderId="0" xfId="1" applyNumberFormat="1" applyFont="1" applyFill="1" applyProtection="1"/>
    <xf numFmtId="164" fontId="31" fillId="2" borderId="0" xfId="1" applyNumberFormat="1" applyFont="1" applyFill="1" applyBorder="1" applyProtection="1"/>
    <xf numFmtId="164" fontId="31" fillId="2" borderId="0" xfId="1" applyNumberFormat="1" applyFont="1" applyFill="1" applyBorder="1"/>
    <xf numFmtId="164" fontId="32" fillId="2" borderId="0" xfId="1" applyNumberFormat="1" applyFont="1" applyFill="1"/>
    <xf numFmtId="164" fontId="32" fillId="2" borderId="0" xfId="1" applyNumberFormat="1" applyFont="1" applyFill="1" applyProtection="1"/>
    <xf numFmtId="164" fontId="32" fillId="2" borderId="0" xfId="1" applyNumberFormat="1" applyFont="1" applyFill="1" applyBorder="1"/>
    <xf numFmtId="164" fontId="1" fillId="2" borderId="0" xfId="1" applyNumberFormat="1" applyFill="1" applyProtection="1"/>
    <xf numFmtId="164" fontId="32" fillId="2" borderId="0" xfId="1" applyNumberFormat="1" applyFont="1" applyFill="1" applyBorder="1" applyProtection="1"/>
    <xf numFmtId="164" fontId="1" fillId="2" borderId="0" xfId="1" applyNumberFormat="1" applyFill="1" applyBorder="1" applyProtection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externalLink" Target="externalLinks/externalLink116.xml"/><Relationship Id="rId21" Type="http://schemas.openxmlformats.org/officeDocument/2006/relationships/externalLink" Target="externalLinks/externalLink20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112" Type="http://schemas.openxmlformats.org/officeDocument/2006/relationships/externalLink" Target="externalLinks/externalLink111.xml"/><Relationship Id="rId16" Type="http://schemas.openxmlformats.org/officeDocument/2006/relationships/externalLink" Target="externalLinks/externalLink15.xml"/><Relationship Id="rId107" Type="http://schemas.openxmlformats.org/officeDocument/2006/relationships/externalLink" Target="externalLinks/externalLink106.xml"/><Relationship Id="rId11" Type="http://schemas.openxmlformats.org/officeDocument/2006/relationships/externalLink" Target="externalLinks/externalLink10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102" Type="http://schemas.openxmlformats.org/officeDocument/2006/relationships/externalLink" Target="externalLinks/externalLink101.xml"/><Relationship Id="rId123" Type="http://schemas.openxmlformats.org/officeDocument/2006/relationships/externalLink" Target="externalLinks/externalLink122.xml"/><Relationship Id="rId128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113" Type="http://schemas.openxmlformats.org/officeDocument/2006/relationships/externalLink" Target="externalLinks/externalLink112.xml"/><Relationship Id="rId118" Type="http://schemas.openxmlformats.org/officeDocument/2006/relationships/externalLink" Target="externalLinks/externalLink117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59" Type="http://schemas.openxmlformats.org/officeDocument/2006/relationships/externalLink" Target="externalLinks/externalLink58.xml"/><Relationship Id="rId103" Type="http://schemas.openxmlformats.org/officeDocument/2006/relationships/externalLink" Target="externalLinks/externalLink102.xml"/><Relationship Id="rId108" Type="http://schemas.openxmlformats.org/officeDocument/2006/relationships/externalLink" Target="externalLinks/externalLink107.xml"/><Relationship Id="rId124" Type="http://schemas.openxmlformats.org/officeDocument/2006/relationships/externalLink" Target="externalLinks/externalLink123.xml"/><Relationship Id="rId129" Type="http://schemas.openxmlformats.org/officeDocument/2006/relationships/calcChain" Target="calcChain.xml"/><Relationship Id="rId54" Type="http://schemas.openxmlformats.org/officeDocument/2006/relationships/externalLink" Target="externalLinks/externalLink53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49" Type="http://schemas.openxmlformats.org/officeDocument/2006/relationships/externalLink" Target="externalLinks/externalLink48.xml"/><Relationship Id="rId114" Type="http://schemas.openxmlformats.org/officeDocument/2006/relationships/externalLink" Target="externalLinks/externalLink113.xml"/><Relationship Id="rId119" Type="http://schemas.openxmlformats.org/officeDocument/2006/relationships/externalLink" Target="externalLinks/externalLink118.xml"/><Relationship Id="rId44" Type="http://schemas.openxmlformats.org/officeDocument/2006/relationships/externalLink" Target="externalLinks/externalLink43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Relationship Id="rId109" Type="http://schemas.openxmlformats.org/officeDocument/2006/relationships/externalLink" Target="externalLinks/externalLink108.xml"/><Relationship Id="rId34" Type="http://schemas.openxmlformats.org/officeDocument/2006/relationships/externalLink" Target="externalLinks/externalLink33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76" Type="http://schemas.openxmlformats.org/officeDocument/2006/relationships/externalLink" Target="externalLinks/externalLink75.xml"/><Relationship Id="rId97" Type="http://schemas.openxmlformats.org/officeDocument/2006/relationships/externalLink" Target="externalLinks/externalLink96.xml"/><Relationship Id="rId104" Type="http://schemas.openxmlformats.org/officeDocument/2006/relationships/externalLink" Target="externalLinks/externalLink103.xml"/><Relationship Id="rId120" Type="http://schemas.openxmlformats.org/officeDocument/2006/relationships/externalLink" Target="externalLinks/externalLink119.xml"/><Relationship Id="rId125" Type="http://schemas.openxmlformats.org/officeDocument/2006/relationships/externalLink" Target="externalLinks/externalLink124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29" Type="http://schemas.openxmlformats.org/officeDocument/2006/relationships/externalLink" Target="externalLinks/externalLink28.xml"/><Relationship Id="rId24" Type="http://schemas.openxmlformats.org/officeDocument/2006/relationships/externalLink" Target="externalLinks/externalLink23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66" Type="http://schemas.openxmlformats.org/officeDocument/2006/relationships/externalLink" Target="externalLinks/externalLink65.xml"/><Relationship Id="rId87" Type="http://schemas.openxmlformats.org/officeDocument/2006/relationships/externalLink" Target="externalLinks/externalLink86.xml"/><Relationship Id="rId110" Type="http://schemas.openxmlformats.org/officeDocument/2006/relationships/externalLink" Target="externalLinks/externalLink109.xml"/><Relationship Id="rId115" Type="http://schemas.openxmlformats.org/officeDocument/2006/relationships/externalLink" Target="externalLinks/externalLink11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56" Type="http://schemas.openxmlformats.org/officeDocument/2006/relationships/externalLink" Target="externalLinks/externalLink55.xml"/><Relationship Id="rId77" Type="http://schemas.openxmlformats.org/officeDocument/2006/relationships/externalLink" Target="externalLinks/externalLink76.xml"/><Relationship Id="rId100" Type="http://schemas.openxmlformats.org/officeDocument/2006/relationships/externalLink" Target="externalLinks/externalLink99.xml"/><Relationship Id="rId105" Type="http://schemas.openxmlformats.org/officeDocument/2006/relationships/externalLink" Target="externalLinks/externalLink104.xml"/><Relationship Id="rId126" Type="http://schemas.openxmlformats.org/officeDocument/2006/relationships/theme" Target="theme/theme1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93" Type="http://schemas.openxmlformats.org/officeDocument/2006/relationships/externalLink" Target="externalLinks/externalLink92.xml"/><Relationship Id="rId98" Type="http://schemas.openxmlformats.org/officeDocument/2006/relationships/externalLink" Target="externalLinks/externalLink97.xml"/><Relationship Id="rId121" Type="http://schemas.openxmlformats.org/officeDocument/2006/relationships/externalLink" Target="externalLinks/externalLink120.xml"/><Relationship Id="rId3" Type="http://schemas.openxmlformats.org/officeDocument/2006/relationships/externalLink" Target="externalLinks/externalLink2.xml"/><Relationship Id="rId25" Type="http://schemas.openxmlformats.org/officeDocument/2006/relationships/externalLink" Target="externalLinks/externalLink24.xml"/><Relationship Id="rId46" Type="http://schemas.openxmlformats.org/officeDocument/2006/relationships/externalLink" Target="externalLinks/externalLink45.xml"/><Relationship Id="rId67" Type="http://schemas.openxmlformats.org/officeDocument/2006/relationships/externalLink" Target="externalLinks/externalLink66.xml"/><Relationship Id="rId116" Type="http://schemas.openxmlformats.org/officeDocument/2006/relationships/externalLink" Target="externalLinks/externalLink115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62" Type="http://schemas.openxmlformats.org/officeDocument/2006/relationships/externalLink" Target="externalLinks/externalLink61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111" Type="http://schemas.openxmlformats.org/officeDocument/2006/relationships/externalLink" Target="externalLinks/externalLink110.xml"/><Relationship Id="rId15" Type="http://schemas.openxmlformats.org/officeDocument/2006/relationships/externalLink" Target="externalLinks/externalLink14.xml"/><Relationship Id="rId36" Type="http://schemas.openxmlformats.org/officeDocument/2006/relationships/externalLink" Target="externalLinks/externalLink35.xml"/><Relationship Id="rId57" Type="http://schemas.openxmlformats.org/officeDocument/2006/relationships/externalLink" Target="externalLinks/externalLink56.xml"/><Relationship Id="rId106" Type="http://schemas.openxmlformats.org/officeDocument/2006/relationships/externalLink" Target="externalLinks/externalLink105.xml"/><Relationship Id="rId127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52" Type="http://schemas.openxmlformats.org/officeDocument/2006/relationships/externalLink" Target="externalLinks/externalLink51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94" Type="http://schemas.openxmlformats.org/officeDocument/2006/relationships/externalLink" Target="externalLinks/externalLink93.xml"/><Relationship Id="rId99" Type="http://schemas.openxmlformats.org/officeDocument/2006/relationships/externalLink" Target="externalLinks/externalLink98.xml"/><Relationship Id="rId101" Type="http://schemas.openxmlformats.org/officeDocument/2006/relationships/externalLink" Target="externalLinks/externalLink100.xml"/><Relationship Id="rId122" Type="http://schemas.openxmlformats.org/officeDocument/2006/relationships/externalLink" Target="externalLinks/externalLink12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26" Type="http://schemas.openxmlformats.org/officeDocument/2006/relationships/externalLink" Target="externalLinks/externalLink2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08/QEI%201Q%202008/QEI_Q1200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EGW_Q4_08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4_2012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4_2012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4_2012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2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2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2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QEI%20Q1%202013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2_2013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2_2013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2_2013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TRDTCS_Q4_08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3_2013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2_2013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2_2013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3_2013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3_2013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3_2013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3_2013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3_2013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Q_Q4_2013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MFG_EMP%20Q4_2013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FIN_Q4_08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EGW_Q4_2013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TRDTCS_Q4_2013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FIN-RE_Q4_2013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PRSERV_Q4_2013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/2017/QEI%20Q1%202017/For%20uploading/Summary%20Tables%20Q1%202017_valu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PRSERV_Q4_08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Q_Q1_09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MFG_EMPQ1_09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EGW_Q1_09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TRDTCS_Q1_0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FIN_Q1_09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1Q%202009\Final%20Tables\PRSERV_Q1_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Q_Q2_08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Q_Q2_09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MFG_EMPQ2_09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EGW_Q2_09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TRDTCS_Q2_09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FIN_Q2_09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9\QEI%20Q2%202009\Final%20Tables\PRSERV_Q2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Q_Q4_09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MFG_EMPQ3_09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EGW_Q3_09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TRDTCS_Q3_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EGW_Q2_08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FIN_Q3_09_rev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3%202009\Final%20tables\PRSERV_Q3_09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MFG_EMPQ4_09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EGW_Q4_09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TRDTCS_Q4_09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FIN_Q4_09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QEI\2009\QEI%20Q4%202009\Final%20tables\PRSERV-Q4-09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2_1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1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MFG_EMPQ2_08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10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2_10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2_10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2_2010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2_10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2_10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3_2010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4_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TRDTCS_Q2_08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3_10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3_2010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3_10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3_10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4_2010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4_2010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4_2010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4_2010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4_2010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Q_Q1_201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2Q%202008\Final%20tables\full%20access%20files\FIN_Q2_08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MFG_EMPQ1_2011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EGW_Q1_2011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TRDTCS_Q1_2011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FIN-RE_Q1_2011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1\QEI%20Q1%202011\Final%20tables\PRSERV_Q1_2011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QEI%20Q2%20Summary%20Tables%20for%20NSIC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2_2011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1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1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2_2011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3Q%202008\Final%20Tables\PRSERV_Q3_08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1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4_2011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3_2011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1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1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1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1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Q4_2011_rev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4_2011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4_20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Q_Q4_08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4_2011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4_2011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1_2012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1_2012_10%20Aug%202012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1_2012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1_2012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1_2012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1_2012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2_2012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2_201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08\QEI%204Q%202008\Final%20Tables\MFG_EMPQ4_08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2_2012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2_2012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Copy%20of%20FIN-RE_Q2%202012%20-%20gens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2_2012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Q_Q3_2012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MFG_EMP%20Q3_2012.xls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EGW_Q3_2012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TRDTCS_Q3_2012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FIN-RE_Q3_201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snasrvr\qei\2012\QEI%20Q3%202012\Final%20tables\PRSERV_Q3_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MFG_REV"/>
      <sheetName val="MFG-EMP"/>
      <sheetName val="Construction"/>
      <sheetName val="EGW"/>
      <sheetName val="TR &amp; TCS"/>
      <sheetName val="FIN &amp; RE"/>
      <sheetName val="PRSERV"/>
    </sheetNames>
    <sheetDataSet>
      <sheetData sheetId="0">
        <row r="51">
          <cell r="D51">
            <v>2613.4114361770553</v>
          </cell>
        </row>
      </sheetData>
      <sheetData sheetId="1">
        <row r="51">
          <cell r="D51">
            <v>19.837651810831787</v>
          </cell>
          <cell r="F51">
            <v>220.62912211803402</v>
          </cell>
          <cell r="H51">
            <v>156.36423968608256</v>
          </cell>
          <cell r="J51">
            <v>122.58708418166671</v>
          </cell>
          <cell r="L51">
            <v>84.982838122133231</v>
          </cell>
          <cell r="N51">
            <v>151.55492809578573</v>
          </cell>
          <cell r="P51">
            <v>50.230503834882889</v>
          </cell>
          <cell r="R51">
            <v>141.48981035565978</v>
          </cell>
        </row>
        <row r="52">
          <cell r="D52">
            <v>15.678019999999993</v>
          </cell>
          <cell r="F52">
            <v>303.62164002402733</v>
          </cell>
          <cell r="H52">
            <v>128.82416081379267</v>
          </cell>
          <cell r="J52">
            <v>124.59664204935648</v>
          </cell>
          <cell r="L52">
            <v>86.462223693875089</v>
          </cell>
          <cell r="N52">
            <v>152.21965952962765</v>
          </cell>
          <cell r="P52">
            <v>51.385805423085195</v>
          </cell>
          <cell r="R52">
            <v>140.69633533957301</v>
          </cell>
        </row>
        <row r="53">
          <cell r="D53">
            <v>29.188020000000002</v>
          </cell>
          <cell r="F53">
            <v>222.03097479494997</v>
          </cell>
          <cell r="H53">
            <v>141.73216763390326</v>
          </cell>
          <cell r="J53">
            <v>126.66637480390884</v>
          </cell>
          <cell r="L53">
            <v>85.64234519076021</v>
          </cell>
          <cell r="N53">
            <v>150.27009915492721</v>
          </cell>
          <cell r="P53">
            <v>53.767711776951366</v>
          </cell>
          <cell r="R53">
            <v>141.59819061423536</v>
          </cell>
        </row>
        <row r="54">
          <cell r="D54">
            <v>19.597532874139013</v>
          </cell>
          <cell r="F54">
            <v>189.92342099059303</v>
          </cell>
          <cell r="H54">
            <v>140.06886477689966</v>
          </cell>
          <cell r="J54">
            <v>131.2820988319431</v>
          </cell>
          <cell r="L54">
            <v>85.80049287505328</v>
          </cell>
          <cell r="N54">
            <v>153.71579629301721</v>
          </cell>
          <cell r="P54">
            <v>54.305388894720878</v>
          </cell>
          <cell r="R54">
            <v>143.82931728458311</v>
          </cell>
        </row>
        <row r="56">
          <cell r="D56">
            <v>20.354399660130849</v>
          </cell>
          <cell r="F56">
            <v>222.34605302553101</v>
          </cell>
          <cell r="H56">
            <v>159.87439989017821</v>
          </cell>
          <cell r="J56">
            <v>124.55758284548739</v>
          </cell>
          <cell r="L56">
            <v>85.867221967022871</v>
          </cell>
          <cell r="N56">
            <v>155.2968490914281</v>
          </cell>
          <cell r="P56">
            <v>53.958804841144683</v>
          </cell>
          <cell r="R56">
            <v>144.22987877414229</v>
          </cell>
        </row>
        <row r="57">
          <cell r="D57">
            <v>18.915704474201469</v>
          </cell>
          <cell r="F57">
            <v>300.20903761249315</v>
          </cell>
          <cell r="H57">
            <v>134.11970227424641</v>
          </cell>
          <cell r="J57">
            <v>125.20619413727867</v>
          </cell>
          <cell r="L57">
            <v>86.747093397244953</v>
          </cell>
          <cell r="N57">
            <v>155.96849845359495</v>
          </cell>
          <cell r="P57">
            <v>51.498601427294524</v>
          </cell>
          <cell r="R57">
            <v>145.46049096148792</v>
          </cell>
        </row>
        <row r="58">
          <cell r="D58">
            <v>33.414739082990565</v>
          </cell>
          <cell r="F58">
            <v>217.67269667867342</v>
          </cell>
          <cell r="H58">
            <v>144.00273225612284</v>
          </cell>
          <cell r="J58">
            <v>126.92441339208129</v>
          </cell>
          <cell r="L58">
            <v>87.379833622118269</v>
          </cell>
          <cell r="N58">
            <v>157.33148697051502</v>
          </cell>
          <cell r="P58">
            <v>50.983615413021568</v>
          </cell>
          <cell r="R58">
            <v>147.61575134293182</v>
          </cell>
        </row>
        <row r="59">
          <cell r="D59">
            <v>21.060555930549405</v>
          </cell>
          <cell r="F59">
            <v>198.20217660018383</v>
          </cell>
          <cell r="H59">
            <v>142.21723158491704</v>
          </cell>
          <cell r="J59">
            <v>131.61987892981543</v>
          </cell>
          <cell r="L59">
            <v>88.210463915287022</v>
          </cell>
          <cell r="N59">
            <v>159.07413771537031</v>
          </cell>
          <cell r="P59">
            <v>51.034599028434577</v>
          </cell>
          <cell r="R59">
            <v>150.08897690104018</v>
          </cell>
        </row>
        <row r="61">
          <cell r="F61">
            <v>221.45190463569227</v>
          </cell>
          <cell r="J61">
            <v>126.97413936243743</v>
          </cell>
          <cell r="L61">
            <v>86.744541370446086</v>
          </cell>
          <cell r="N61">
            <v>156.49559870383334</v>
          </cell>
          <cell r="P61">
            <v>54.726618170671905</v>
          </cell>
          <cell r="R61">
            <v>149.88672366416631</v>
          </cell>
        </row>
        <row r="62">
          <cell r="F62">
            <v>300.49139797156022</v>
          </cell>
          <cell r="J62">
            <v>129.1771231720939</v>
          </cell>
          <cell r="L62">
            <v>87.545057304662294</v>
          </cell>
          <cell r="N62">
            <v>163.60912485759175</v>
          </cell>
          <cell r="P62">
            <v>56.917277040072243</v>
          </cell>
          <cell r="R62">
            <v>150.574326771297</v>
          </cell>
        </row>
        <row r="63">
          <cell r="F63">
            <v>215.26315926587392</v>
          </cell>
          <cell r="J63">
            <v>128.86683108096059</v>
          </cell>
          <cell r="L63">
            <v>87.903866936690733</v>
          </cell>
          <cell r="N63">
            <v>158.48572675614705</v>
          </cell>
          <cell r="P63">
            <v>57.966952617612996</v>
          </cell>
          <cell r="R63">
            <v>148.98744638505156</v>
          </cell>
        </row>
        <row r="64">
          <cell r="F64">
            <v>188.35790710333487</v>
          </cell>
          <cell r="J64">
            <v>133.29186777612165</v>
          </cell>
          <cell r="L64">
            <v>89.464807002489792</v>
          </cell>
          <cell r="N64">
            <v>173.35300832703317</v>
          </cell>
          <cell r="P64">
            <v>58.904533426477343</v>
          </cell>
          <cell r="R64">
            <v>150.4050221213862</v>
          </cell>
        </row>
      </sheetData>
      <sheetData sheetId="2">
        <row r="51">
          <cell r="D51">
            <v>313.08427301781461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3">
          <cell r="L63">
            <v>140.98239910516827</v>
          </cell>
        </row>
        <row r="64">
          <cell r="L64">
            <v>143.62542721924973</v>
          </cell>
        </row>
      </sheetData>
      <sheetData sheetId="1"/>
      <sheetData sheetId="2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90">
          <cell r="AM90">
            <v>10.829002445960858</v>
          </cell>
        </row>
      </sheetData>
      <sheetData sheetId="1"/>
      <sheetData sheetId="2"/>
      <sheetData sheetId="3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2">
          <cell r="B92">
            <v>178.71948905694336</v>
          </cell>
        </row>
      </sheetData>
      <sheetData sheetId="2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4">
          <cell r="L84">
            <v>152.18912614073241</v>
          </cell>
        </row>
      </sheetData>
      <sheetData sheetId="1"/>
      <sheetData sheetId="2"/>
      <sheetData sheetId="3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4">
          <cell r="B94">
            <v>17272.301630573755</v>
          </cell>
          <cell r="J94">
            <v>139.79958680695276</v>
          </cell>
          <cell r="K94">
            <v>88.296437440536266</v>
          </cell>
        </row>
      </sheetData>
      <sheetData sheetId="1"/>
      <sheetData sheetId="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4">
          <cell r="B204">
            <v>11617.535437650333</v>
          </cell>
          <cell r="M204">
            <v>194.25518908866391</v>
          </cell>
          <cell r="Q204">
            <v>69.509970951401343</v>
          </cell>
        </row>
      </sheetData>
      <sheetData sheetId="2"/>
      <sheetData sheetId="3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1">
          <cell r="B91">
            <v>4987.4945007598271</v>
          </cell>
          <cell r="J91">
            <v>152.32804588261638</v>
          </cell>
        </row>
      </sheetData>
      <sheetData sheetId="1"/>
      <sheetData sheetId="2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FF"/>
      <sheetName val="M&amp;Q"/>
      <sheetName val="MFG_REV"/>
      <sheetName val="MFG-EMP"/>
      <sheetName val="Construction"/>
      <sheetName val="Trade&amp;TCS"/>
      <sheetName val="EGW"/>
      <sheetName val="FIN &amp; RE"/>
      <sheetName val="SERVICES"/>
    </sheetNames>
    <sheetDataSet>
      <sheetData sheetId="0" refreshError="1"/>
      <sheetData sheetId="1" refreshError="1">
        <row r="93">
          <cell r="AM93">
            <v>20.717823219623295</v>
          </cell>
        </row>
      </sheetData>
      <sheetData sheetId="2" refreshError="1"/>
      <sheetData sheetId="3" refreshError="1">
        <row r="95">
          <cell r="B95">
            <v>211.30545550823533</v>
          </cell>
        </row>
      </sheetData>
      <sheetData sheetId="4" refreshError="1"/>
      <sheetData sheetId="5" refreshError="1">
        <row r="97">
          <cell r="B97">
            <v>16103.177927544704</v>
          </cell>
          <cell r="J97">
            <v>134.38765417046548</v>
          </cell>
          <cell r="K97">
            <v>88.31214402393654</v>
          </cell>
        </row>
      </sheetData>
      <sheetData sheetId="6" refreshError="1">
        <row r="86">
          <cell r="L86">
            <v>185.50149377503396</v>
          </cell>
        </row>
      </sheetData>
      <sheetData sheetId="7" refreshError="1">
        <row r="206">
          <cell r="B206">
            <v>10397.904375389562</v>
          </cell>
          <cell r="M206">
            <v>187.91365157162684</v>
          </cell>
          <cell r="Q206">
            <v>69.73776580002486</v>
          </cell>
        </row>
      </sheetData>
      <sheetData sheetId="8" refreshError="1">
        <row r="94">
          <cell r="B94">
            <v>5055.6039573907683</v>
          </cell>
          <cell r="J94">
            <v>155.52388944913693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4">
          <cell r="AM94">
            <v>12.881035675496337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6">
          <cell r="B96">
            <v>271.18878351563984</v>
          </cell>
        </row>
      </sheetData>
      <sheetData sheetId="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7">
          <cell r="L87">
            <v>143.08984855658113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2">
          <cell r="B72">
            <v>10711.970771078753</v>
          </cell>
          <cell r="J72">
            <v>130.53851246131245</v>
          </cell>
          <cell r="K72">
            <v>89.312740429140504</v>
          </cell>
        </row>
        <row r="73">
          <cell r="J73">
            <v>135.17249456929298</v>
          </cell>
          <cell r="K73">
            <v>89.894405299789241</v>
          </cell>
        </row>
      </sheetData>
      <sheetData sheetId="1"/>
      <sheetData sheetId="2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8">
          <cell r="B98">
            <v>16829.346547697067</v>
          </cell>
          <cell r="J98">
            <v>140.94570271416228</v>
          </cell>
          <cell r="K98">
            <v>91.84384620713692</v>
          </cell>
        </row>
        <row r="99">
          <cell r="J99">
            <v>141.6923638840415</v>
          </cell>
          <cell r="K99">
            <v>91.77092676484115</v>
          </cell>
        </row>
      </sheetData>
      <sheetData sheetId="1" refreshError="1"/>
      <sheetData sheetId="2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7">
          <cell r="B207">
            <v>11199.222787179853</v>
          </cell>
          <cell r="M207">
            <v>191.08377681270784</v>
          </cell>
          <cell r="Q207">
            <v>71.859800167383838</v>
          </cell>
        </row>
      </sheetData>
      <sheetData sheetId="2" refreshError="1"/>
      <sheetData sheetId="3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5">
          <cell r="B95">
            <v>4804.334083025552</v>
          </cell>
          <cell r="J95">
            <v>155.2676694195307</v>
          </cell>
        </row>
      </sheetData>
      <sheetData sheetId="1" refreshError="1"/>
      <sheetData sheetId="2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5">
          <cell r="AM95">
            <v>19.235987631816126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7">
          <cell r="B97">
            <v>200.58585038098988</v>
          </cell>
        </row>
      </sheetData>
      <sheetData sheetId="2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8">
          <cell r="L88">
            <v>144.27611699696169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8">
          <cell r="B208">
            <v>12419.964178578301</v>
          </cell>
          <cell r="M208">
            <v>194.11696590400939</v>
          </cell>
          <cell r="Q208">
            <v>73.002635871591622</v>
          </cell>
        </row>
      </sheetData>
      <sheetData sheetId="2" refreshError="1"/>
      <sheetData sheetId="3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6">
          <cell r="J96">
            <v>155.80048429201668</v>
          </cell>
        </row>
      </sheetData>
      <sheetData sheetId="1" refreshError="1"/>
      <sheetData sheetId="2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96">
          <cell r="AM96">
            <v>11.257521663733298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8">
          <cell r="B98">
            <v>183.43691157541036</v>
          </cell>
        </row>
      </sheetData>
      <sheetData sheetId="2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0">
          <cell r="B180">
            <v>7154.1595796621614</v>
          </cell>
          <cell r="J180">
            <v>167.65721704597445</v>
          </cell>
          <cell r="N180">
            <v>58.713695454203766</v>
          </cell>
        </row>
        <row r="181">
          <cell r="J181">
            <v>170.95829608836632</v>
          </cell>
          <cell r="N181">
            <v>59.096975391889295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9">
          <cell r="L89">
            <v>151.98338340154976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100">
          <cell r="B100">
            <v>18683.771754724934</v>
          </cell>
          <cell r="J100">
            <v>145.88582682334993</v>
          </cell>
          <cell r="K100">
            <v>93.216544971098571</v>
          </cell>
        </row>
      </sheetData>
      <sheetData sheetId="1" refreshError="1"/>
      <sheetData sheetId="2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9">
          <cell r="B209">
            <v>12840.50765342621</v>
          </cell>
          <cell r="M209">
            <v>202.25408586327771</v>
          </cell>
          <cell r="Q209">
            <v>75.7562377928773</v>
          </cell>
        </row>
      </sheetData>
      <sheetData sheetId="2" refreshError="1"/>
      <sheetData sheetId="3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97">
          <cell r="B97">
            <v>5153.483762322423</v>
          </cell>
          <cell r="J97">
            <v>155.34001413158163</v>
          </cell>
        </row>
      </sheetData>
      <sheetData sheetId="1" refreshError="1"/>
      <sheetData sheetId="2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GREV GR"/>
      <sheetName val="EMP "/>
      <sheetName val="EMP GR"/>
      <sheetName val="COMP"/>
      <sheetName val="COMP GR"/>
      <sheetName val="CperE"/>
      <sheetName val="CperE GR"/>
      <sheetName val="CperEk"/>
      <sheetName val="CperEK G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7">
          <cell r="B67">
            <v>3697.9355098569476</v>
          </cell>
          <cell r="J67">
            <v>150.3324814247612</v>
          </cell>
        </row>
        <row r="68">
          <cell r="J68">
            <v>152.43971074635715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9">
          <cell r="AL69">
            <v>19.392272852683917</v>
          </cell>
        </row>
      </sheetData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1">
          <cell r="B71">
            <v>185.65987327930131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6">
          <cell r="L66">
            <v>175.05208882223221</v>
          </cell>
        </row>
      </sheetData>
      <sheetData sheetId="1"/>
      <sheetData sheetId="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5">
          <cell r="B75">
            <v>10932.120051501972</v>
          </cell>
          <cell r="J75">
            <v>132.40701273562871</v>
          </cell>
          <cell r="K75">
            <v>91.821885022543867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3">
          <cell r="B183">
            <v>6564.7814684716204</v>
          </cell>
          <cell r="J183">
            <v>172.31157052032538</v>
          </cell>
          <cell r="N183">
            <v>58.119292365061703</v>
          </cell>
        </row>
      </sheetData>
      <sheetData sheetId="2"/>
      <sheetData sheetId="3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0">
          <cell r="B70">
            <v>3614.7312935078835</v>
          </cell>
          <cell r="J70">
            <v>151.2592042023318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59">
          <cell r="AL59">
            <v>21.382089440965576</v>
          </cell>
        </row>
        <row r="60">
          <cell r="AL60">
            <v>20.366275283221665</v>
          </cell>
        </row>
        <row r="61">
          <cell r="AL61">
            <v>34.603286758612477</v>
          </cell>
        </row>
        <row r="62">
          <cell r="AL62">
            <v>19.820712225687867</v>
          </cell>
        </row>
        <row r="64">
          <cell r="AL64">
            <v>19.651140402308357</v>
          </cell>
        </row>
        <row r="65">
          <cell r="AL65">
            <v>16.907851178523646</v>
          </cell>
        </row>
      </sheetData>
      <sheetData sheetId="1"/>
      <sheetData sheetId="2"/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0">
          <cell r="AL70">
            <v>11.6605018499467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72">
          <cell r="B72">
            <v>259.38940945600103</v>
          </cell>
        </row>
      </sheetData>
      <sheetData sheetId="1"/>
      <sheetData sheetId="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67">
          <cell r="L67">
            <v>133.97628238270801</v>
          </cell>
        </row>
      </sheetData>
      <sheetData sheetId="1"/>
      <sheetData sheetId="2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6">
          <cell r="B76">
            <v>11048.205826317633</v>
          </cell>
          <cell r="J76">
            <v>131.78479780702955</v>
          </cell>
          <cell r="K76">
            <v>93.451284687493327</v>
          </cell>
        </row>
      </sheetData>
      <sheetData sheetId="1"/>
      <sheetData sheetId="2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84">
          <cell r="B184">
            <v>7747.3201283047583</v>
          </cell>
          <cell r="J184">
            <v>173.8641018000805</v>
          </cell>
          <cell r="N184">
            <v>59.219719386585822</v>
          </cell>
        </row>
      </sheetData>
      <sheetData sheetId="2"/>
      <sheetData sheetId="3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71">
          <cell r="B71">
            <v>3580.8634545067362</v>
          </cell>
          <cell r="J71">
            <v>141.13971982911485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1">
          <cell r="AM71">
            <v>24.357635786655564</v>
          </cell>
        </row>
        <row r="72">
          <cell r="AM72">
            <v>11.590211326593106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3">
          <cell r="B73">
            <v>188.74851500119868</v>
          </cell>
        </row>
      </sheetData>
      <sheetData sheetId="2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8">
          <cell r="L68">
            <v>141.91772515337431</v>
          </cell>
        </row>
      </sheetData>
      <sheetData sheetId="1" refreshError="1"/>
      <sheetData sheetId="2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7">
          <cell r="B77">
            <v>11322.178837035974</v>
          </cell>
          <cell r="J77">
            <v>133.06315863938917</v>
          </cell>
          <cell r="K77">
            <v>92.170864485968622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>
        <row r="56">
          <cell r="L56">
            <v>159.88713731866267</v>
          </cell>
        </row>
        <row r="57">
          <cell r="L57">
            <v>132.42573856566801</v>
          </cell>
        </row>
        <row r="58">
          <cell r="L58">
            <v>142.04111354821663</v>
          </cell>
        </row>
        <row r="59">
          <cell r="L59">
            <v>140.80822111695471</v>
          </cell>
        </row>
        <row r="61">
          <cell r="L61">
            <v>172.22700874071685</v>
          </cell>
        </row>
        <row r="62">
          <cell r="L62">
            <v>132.26672770751435</v>
          </cell>
        </row>
      </sheetData>
      <sheetData sheetId="1"/>
      <sheetData sheetId="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5">
          <cell r="B185">
            <v>7997.0441356030369</v>
          </cell>
          <cell r="J185">
            <v>176.11804297761148</v>
          </cell>
          <cell r="N185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2">
          <cell r="B72">
            <v>3684.8903243627078</v>
          </cell>
          <cell r="J72">
            <v>142.13109865812814</v>
          </cell>
        </row>
      </sheetData>
      <sheetData sheetId="1" refreshError="1"/>
      <sheetData sheetId="2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4">
          <cell r="B74">
            <v>166.29358420620173</v>
          </cell>
        </row>
      </sheetData>
      <sheetData sheetId="2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69">
          <cell r="L69">
            <v>144.02187728287467</v>
          </cell>
        </row>
      </sheetData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78">
          <cell r="B78">
            <v>12735.048708114102</v>
          </cell>
          <cell r="J78">
            <v>142.00345964387287</v>
          </cell>
          <cell r="K78">
            <v>91.09607705263933</v>
          </cell>
        </row>
      </sheetData>
      <sheetData sheetId="1" refreshError="1"/>
      <sheetData sheetId="2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 refreshError="1"/>
      <sheetData sheetId="1" refreshError="1">
        <row r="186">
          <cell r="B186">
            <v>8437.49741625553</v>
          </cell>
          <cell r="J186">
            <v>177.41434396733189</v>
          </cell>
          <cell r="N186">
            <v>57.709868184094958</v>
          </cell>
        </row>
      </sheetData>
      <sheetData sheetId="2" refreshError="1"/>
      <sheetData sheetId="3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3">
          <cell r="B73">
            <v>3871.7144594772512</v>
          </cell>
          <cell r="J73">
            <v>142.61962689926398</v>
          </cell>
        </row>
      </sheetData>
      <sheetData sheetId="1" refreshError="1"/>
      <sheetData sheetId="2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4">
          <cell r="AM74">
            <v>20.121538994527526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7">
          <cell r="B77">
            <v>190.06530857958305</v>
          </cell>
        </row>
        <row r="78">
          <cell r="B78">
            <v>268.56029475611405</v>
          </cell>
        </row>
      </sheetData>
      <sheetData sheetId="2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</sheetNames>
    <sheetDataSet>
      <sheetData sheetId="0" refreshError="1">
        <row r="71">
          <cell r="L71">
            <v>177.80031965789999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6">
          <cell r="B66">
            <v>211.009865899461</v>
          </cell>
        </row>
        <row r="67">
          <cell r="B67">
            <v>293.78363879921199</v>
          </cell>
        </row>
      </sheetData>
      <sheetData sheetId="1"/>
      <sheetData sheetId="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0">
          <cell r="B80">
            <v>11847.286846963147</v>
          </cell>
          <cell r="J80">
            <v>136.58952016426255</v>
          </cell>
          <cell r="K80">
            <v>90.835701976310446</v>
          </cell>
        </row>
      </sheetData>
      <sheetData sheetId="1" refreshError="1"/>
      <sheetData sheetId="2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89">
          <cell r="B189">
            <v>7265.6637754070925</v>
          </cell>
          <cell r="J189">
            <v>179.66561305466934</v>
          </cell>
          <cell r="N189">
            <v>60.42897797064645</v>
          </cell>
        </row>
      </sheetData>
      <sheetData sheetId="2" refreshError="1"/>
      <sheetData sheetId="3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6">
          <cell r="B76">
            <v>3869.7359502742102</v>
          </cell>
          <cell r="J76">
            <v>142.02417195005134</v>
          </cell>
        </row>
      </sheetData>
      <sheetData sheetId="1" refreshError="1"/>
      <sheetData sheetId="2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5">
          <cell r="AM75">
            <v>14.871252910480965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2">
          <cell r="L72">
            <v>136.5871398061912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1">
          <cell r="B81">
            <v>12463.260484783763</v>
          </cell>
          <cell r="J81">
            <v>136.82195182197842</v>
          </cell>
          <cell r="K81">
            <v>90.709697482634468</v>
          </cell>
        </row>
      </sheetData>
      <sheetData sheetId="1" refreshError="1"/>
      <sheetData sheetId="2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4">
          <cell r="B194">
            <v>8235.7334724699613</v>
          </cell>
          <cell r="J194">
            <v>181.65154557896753</v>
          </cell>
          <cell r="N194">
            <v>61.119050961845012</v>
          </cell>
        </row>
      </sheetData>
      <sheetData sheetId="2" refreshError="1"/>
      <sheetData sheetId="3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79">
          <cell r="B79">
            <v>3720.4204028527597</v>
          </cell>
          <cell r="J79">
            <v>140.30462219795257</v>
          </cell>
        </row>
      </sheetData>
      <sheetData sheetId="1" refreshError="1"/>
      <sheetData sheetId="2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6">
          <cell r="AM76">
            <v>21.317213598096235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79">
          <cell r="B79">
            <v>193.52213162129661</v>
          </cell>
        </row>
        <row r="80">
          <cell r="B80">
            <v>172.636102483646</v>
          </cell>
        </row>
      </sheetData>
      <sheetData sheetId="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70">
          <cell r="B70">
            <v>9942.5179801467639</v>
          </cell>
          <cell r="J70">
            <v>129.96212369643047</v>
          </cell>
          <cell r="K70">
            <v>90.37996740322049</v>
          </cell>
        </row>
        <row r="71">
          <cell r="J71">
            <v>130.61274181967551</v>
          </cell>
          <cell r="K71">
            <v>90.713189457744335</v>
          </cell>
        </row>
      </sheetData>
      <sheetData sheetId="1"/>
      <sheetData sheetId="2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3">
          <cell r="L73">
            <v>143.23211297554556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2">
          <cell r="B82">
            <v>13186.989431923283</v>
          </cell>
          <cell r="J82">
            <v>137.34568913482477</v>
          </cell>
          <cell r="K82">
            <v>90.760960403379499</v>
          </cell>
        </row>
      </sheetData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5">
          <cell r="J195">
            <v>184.32924275450239</v>
          </cell>
          <cell r="N195">
            <v>60.44759300647641</v>
          </cell>
        </row>
      </sheetData>
      <sheetData sheetId="2" refreshError="1"/>
      <sheetData sheetId="3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0">
          <cell r="B80">
            <v>3871.8385569187362</v>
          </cell>
          <cell r="J80">
            <v>140.47324921218305</v>
          </cell>
        </row>
      </sheetData>
      <sheetData sheetId="1" refreshError="1"/>
      <sheetData sheetId="2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77">
          <cell r="AM77">
            <v>10.707557952066578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4">
          <cell r="L74">
            <v>147.02736542312235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3">
          <cell r="B83">
            <v>14506.864761761046</v>
          </cell>
          <cell r="J83">
            <v>143.09972889410176</v>
          </cell>
          <cell r="K83">
            <v>90.549879401878314</v>
          </cell>
        </row>
      </sheetData>
      <sheetData sheetId="1" refreshError="1"/>
      <sheetData sheetId="2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3">
          <cell r="B193">
            <v>9024.8031873357195</v>
          </cell>
        </row>
        <row r="194">
          <cell r="M194">
            <v>184.70262241535323</v>
          </cell>
          <cell r="Q194">
            <v>60.755999093244142</v>
          </cell>
        </row>
      </sheetData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1">
          <cell r="B81">
            <v>4098.9812472583526</v>
          </cell>
          <cell r="J81">
            <v>140.86792666837155</v>
          </cell>
        </row>
      </sheetData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79">
          <cell r="AM79">
            <v>18.373774875569872</v>
          </cell>
        </row>
      </sheetData>
      <sheetData sheetId="1"/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"/>
      <sheetName val="FINANCE"/>
      <sheetName val="GR"/>
      <sheetName val="GRq2q"/>
    </sheetNames>
    <sheetDataSet>
      <sheetData sheetId="0"/>
      <sheetData sheetId="1">
        <row r="174">
          <cell r="G174">
            <v>1310.6760071141641</v>
          </cell>
        </row>
        <row r="178">
          <cell r="J178">
            <v>172.17773433691158</v>
          </cell>
          <cell r="N178">
            <v>56.208129338291243</v>
          </cell>
        </row>
        <row r="179">
          <cell r="J179">
            <v>174.45493827139973</v>
          </cell>
          <cell r="N179">
            <v>57.716499391420051</v>
          </cell>
        </row>
      </sheetData>
      <sheetData sheetId="2"/>
      <sheetData sheetId="3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83">
          <cell r="B83">
            <v>200.9194971531941</v>
          </cell>
        </row>
      </sheetData>
      <sheetData sheetId="2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76">
          <cell r="L76">
            <v>179.96273061126436</v>
          </cell>
        </row>
      </sheetData>
      <sheetData sheetId="1"/>
      <sheetData sheetId="2"/>
      <sheetData sheetId="3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85">
          <cell r="B85">
            <v>12503.476978222297</v>
          </cell>
          <cell r="J85">
            <v>138.17408446343592</v>
          </cell>
          <cell r="K85">
            <v>89.867845309404601</v>
          </cell>
        </row>
      </sheetData>
      <sheetData sheetId="1"/>
      <sheetData sheetId="2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196">
          <cell r="B196">
            <v>7812.5556505447275</v>
          </cell>
          <cell r="M196">
            <v>185.103249685549</v>
          </cell>
          <cell r="Q196">
            <v>60.45546486741685</v>
          </cell>
        </row>
      </sheetData>
      <sheetData sheetId="2"/>
      <sheetData sheetId="3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84">
          <cell r="B84">
            <v>4024.7205016900971</v>
          </cell>
          <cell r="J84">
            <v>142.14221190575847</v>
          </cell>
        </row>
      </sheetData>
      <sheetData sheetId="1"/>
      <sheetData sheetId="2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SSREV"/>
      <sheetName val="EMP "/>
      <sheetName val="COMP"/>
      <sheetName val="CperE"/>
      <sheetName val="CperEk"/>
      <sheetName val="AFF"/>
      <sheetName val="M&amp;Q"/>
      <sheetName val="EGW"/>
      <sheetName val="Construction"/>
      <sheetName val="MFG_REV"/>
      <sheetName val="MFG-EMP"/>
      <sheetName val="Trade&amp;TCS"/>
      <sheetName val="FIN &amp; RE"/>
      <sheetName val="SERVICES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80">
          <cell r="AM80">
            <v>12.095266978650084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 refreshError="1">
        <row r="84">
          <cell r="B84">
            <v>260.26435156500054</v>
          </cell>
        </row>
      </sheetData>
      <sheetData sheetId="2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7">
          <cell r="L77">
            <v>137.96260040749024</v>
          </cell>
        </row>
      </sheetData>
      <sheetData sheetId="1"/>
      <sheetData sheetId="2"/>
      <sheetData sheetId="3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6">
          <cell r="B86">
            <v>13237.811791381744</v>
          </cell>
          <cell r="J86">
            <v>138.34457389036623</v>
          </cell>
          <cell r="K86">
            <v>90.621887128146511</v>
          </cell>
        </row>
      </sheetData>
      <sheetData sheetId="1"/>
      <sheetData sheetId="2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 refreshError="1">
        <row r="197">
          <cell r="B197">
            <v>9135.3383379178667</v>
          </cell>
          <cell r="M197">
            <v>185.58963379032215</v>
          </cell>
          <cell r="Q197">
            <v>60.696283316681253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65">
          <cell r="B65">
            <v>3584.3830446243901</v>
          </cell>
          <cell r="J65">
            <v>150.34160681056653</v>
          </cell>
        </row>
        <row r="66">
          <cell r="J66">
            <v>149.98624020509232</v>
          </cell>
        </row>
      </sheetData>
      <sheetData sheetId="1"/>
      <sheetData sheetId="2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4037.3864264156864</v>
          </cell>
          <cell r="J85">
            <v>142.13159457468601</v>
          </cell>
        </row>
      </sheetData>
      <sheetData sheetId="1"/>
      <sheetData sheetId="2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1">
          <cell r="AM81">
            <v>17.065796101801805</v>
          </cell>
        </row>
        <row r="82">
          <cell r="AM82">
            <v>10.441649239560505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5">
          <cell r="B85">
            <v>194.90113938098617</v>
          </cell>
        </row>
      </sheetData>
      <sheetData sheetId="2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8">
          <cell r="L78">
            <v>144.19676235942478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7">
          <cell r="B87">
            <v>14392.799677527259</v>
          </cell>
          <cell r="J87">
            <v>138.40933023605589</v>
          </cell>
          <cell r="K87">
            <v>90.344515260053001</v>
          </cell>
        </row>
      </sheetData>
      <sheetData sheetId="1" refreshError="1"/>
      <sheetData sheetId="2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8">
          <cell r="B198">
            <v>9485.2408076419179</v>
          </cell>
          <cell r="M198">
            <v>186.44511900347757</v>
          </cell>
          <cell r="Q198">
            <v>63.279565761132282</v>
          </cell>
        </row>
      </sheetData>
      <sheetData sheetId="2" refreshError="1"/>
      <sheetData sheetId="3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5">
          <cell r="B85">
            <v>4082.8116525338764</v>
          </cell>
          <cell r="J85">
            <v>140.6702153763398</v>
          </cell>
        </row>
      </sheetData>
      <sheetData sheetId="1" refreshError="1"/>
      <sheetData sheetId="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>
        <row r="86">
          <cell r="B86">
            <v>174.99239245746506</v>
          </cell>
        </row>
      </sheetData>
      <sheetData sheetId="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79">
          <cell r="L79">
            <v>147.80614885676405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88">
          <cell r="B88">
            <v>16035.651682851727</v>
          </cell>
          <cell r="J88">
            <v>141.92567971887695</v>
          </cell>
          <cell r="K88">
            <v>90.4879319551588</v>
          </cell>
        </row>
      </sheetData>
      <sheetData sheetId="1"/>
      <sheetData sheetId="2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66">
          <cell r="AL66">
            <v>29.814022039138258</v>
          </cell>
        </row>
        <row r="67">
          <cell r="AL67">
            <v>13.772869866796004</v>
          </cell>
        </row>
      </sheetData>
      <sheetData sheetId="1"/>
      <sheetData sheetId="2"/>
      <sheetData sheetId="3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199">
          <cell r="B199">
            <v>10571.262359233106</v>
          </cell>
          <cell r="M199">
            <v>186.57780895522711</v>
          </cell>
          <cell r="Q199">
            <v>63.350706363449461</v>
          </cell>
        </row>
      </sheetData>
      <sheetData sheetId="2" refreshError="1"/>
      <sheetData sheetId="3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6">
          <cell r="B86">
            <v>4462.9337286145819</v>
          </cell>
          <cell r="J86">
            <v>142.68558012928179</v>
          </cell>
        </row>
      </sheetData>
      <sheetData sheetId="1" refreshError="1"/>
      <sheetData sheetId="2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5">
          <cell r="AM85">
            <v>18.598995436367481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88">
          <cell r="B88">
            <v>209.2128780994334</v>
          </cell>
        </row>
      </sheetData>
      <sheetData sheetId="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1">
          <cell r="L81">
            <v>182.60318107724999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1">
          <cell r="B91">
            <v>14491.586885753182</v>
          </cell>
          <cell r="J91">
            <v>136.86556851500205</v>
          </cell>
          <cell r="K91">
            <v>91.252832528177791</v>
          </cell>
        </row>
      </sheetData>
      <sheetData sheetId="1" refreshError="1"/>
      <sheetData sheetId="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1">
          <cell r="B201">
            <v>8804.5181609999236</v>
          </cell>
          <cell r="M201">
            <v>186.05736812570089</v>
          </cell>
          <cell r="Q201">
            <v>65.340843301503654</v>
          </cell>
        </row>
      </sheetData>
      <sheetData sheetId="2" refreshError="1"/>
      <sheetData sheetId="3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8">
          <cell r="B88">
            <v>4403.7513774926138</v>
          </cell>
          <cell r="J88">
            <v>145.7193778940964</v>
          </cell>
        </row>
      </sheetData>
      <sheetData sheetId="1" refreshError="1"/>
      <sheetData sheetId="2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 refreshError="1">
        <row r="88">
          <cell r="AM88">
            <v>13.10616398911529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 refreshError="1"/>
      <sheetData sheetId="1" refreshError="1">
        <row r="90">
          <cell r="B90">
            <v>271.14959422479967</v>
          </cell>
        </row>
      </sheetData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FG-EMP"/>
      <sheetName val="gr-pub"/>
      <sheetName val="GR-yoy"/>
    </sheetNames>
    <sheetDataSet>
      <sheetData sheetId="0">
        <row r="68">
          <cell r="B68">
            <v>204.72594634873138</v>
          </cell>
        </row>
        <row r="69">
          <cell r="B69">
            <v>175.11317363819438</v>
          </cell>
        </row>
      </sheetData>
      <sheetData sheetId="1"/>
      <sheetData sheetId="2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 refreshError="1">
        <row r="82">
          <cell r="L82">
            <v>137.86386648178632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 refreshError="1">
        <row r="92">
          <cell r="B92">
            <v>14951.810319571186</v>
          </cell>
          <cell r="J92">
            <v>136.69559324119538</v>
          </cell>
          <cell r="K92">
            <v>91.793300587090059</v>
          </cell>
        </row>
      </sheetData>
      <sheetData sheetId="1" refreshError="1"/>
      <sheetData sheetId="2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 refreshError="1"/>
      <sheetData sheetId="1" refreshError="1">
        <row r="202">
          <cell r="B202">
            <v>9999.0970101055518</v>
          </cell>
          <cell r="M202">
            <v>188.77891123802095</v>
          </cell>
          <cell r="Q202">
            <v>64.642127516825909</v>
          </cell>
        </row>
      </sheetData>
      <sheetData sheetId="2" refreshError="1"/>
      <sheetData sheetId="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 refreshError="1">
        <row r="89">
          <cell r="B89">
            <v>4305.6668436164437</v>
          </cell>
          <cell r="J89">
            <v>146.82275897631888</v>
          </cell>
        </row>
      </sheetData>
      <sheetData sheetId="1" refreshError="1"/>
      <sheetData sheetId="2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Q"/>
      <sheetName val="GR-publ"/>
      <sheetName val="GR yr-yr"/>
      <sheetName val="all"/>
    </sheetNames>
    <sheetDataSet>
      <sheetData sheetId="0">
        <row r="89">
          <cell r="AM89">
            <v>19.655618327011023</v>
          </cell>
        </row>
      </sheetData>
      <sheetData sheetId="1"/>
      <sheetData sheetId="2"/>
      <sheetData sheetId="3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-pub"/>
      <sheetName val="MFG-EMP"/>
      <sheetName val="GR-yoy"/>
    </sheetNames>
    <sheetDataSet>
      <sheetData sheetId="0"/>
      <sheetData sheetId="1">
        <row r="91">
          <cell r="B91">
            <v>198.63246517480005</v>
          </cell>
        </row>
      </sheetData>
      <sheetData sheetId="2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W"/>
      <sheetName val="GR-pub"/>
      <sheetName val="GRyoy"/>
      <sheetName val="QEI"/>
    </sheetNames>
    <sheetDataSet>
      <sheetData sheetId="0">
        <row r="83">
          <cell r="L83">
            <v>145.9085681995669</v>
          </cell>
        </row>
      </sheetData>
      <sheetData sheetId="1"/>
      <sheetData sheetId="2"/>
      <sheetData sheetId="3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de&amp;TCS"/>
      <sheetName val="G.R. pub"/>
      <sheetName val="G.R qtr-qtr"/>
    </sheetNames>
    <sheetDataSet>
      <sheetData sheetId="0">
        <row r="93">
          <cell r="B93">
            <v>15854.759256060925</v>
          </cell>
          <cell r="J93">
            <v>136.55857794559779</v>
          </cell>
          <cell r="K93">
            <v>88.843932578825729</v>
          </cell>
        </row>
      </sheetData>
      <sheetData sheetId="1"/>
      <sheetData sheetId="2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 &amp; RE-old"/>
      <sheetName val="FIN &amp; RE"/>
      <sheetName val="GR"/>
      <sheetName val="GRq2q"/>
    </sheetNames>
    <sheetDataSet>
      <sheetData sheetId="0"/>
      <sheetData sheetId="1">
        <row r="203">
          <cell r="B203">
            <v>10607.768511993609</v>
          </cell>
          <cell r="M203">
            <v>189.33734188545694</v>
          </cell>
          <cell r="Q203">
            <v>66.444741567519998</v>
          </cell>
        </row>
      </sheetData>
      <sheetData sheetId="2"/>
      <sheetData sheetId="3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RVICES"/>
      <sheetName val="GR"/>
      <sheetName val="GRq2q"/>
    </sheetNames>
    <sheetDataSet>
      <sheetData sheetId="0">
        <row r="90">
          <cell r="B90">
            <v>4341.9474997294519</v>
          </cell>
          <cell r="J90">
            <v>150.29056079162325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BZ194"/>
  <sheetViews>
    <sheetView showGridLines="0" tabSelected="1" view="pageBreakPreview" zoomScale="120" zoomScaleNormal="100" zoomScaleSheetLayoutView="120" workbookViewId="0">
      <pane xSplit="3" ySplit="7" topLeftCell="D8" activePane="bottomRight" state="frozen"/>
      <selection activeCell="H82" sqref="H82"/>
      <selection pane="topRight" activeCell="H82" sqref="H82"/>
      <selection pane="bottomLeft" activeCell="H82" sqref="H82"/>
      <selection pane="bottomRight" activeCell="L101" sqref="L101"/>
    </sheetView>
  </sheetViews>
  <sheetFormatPr defaultColWidth="11" defaultRowHeight="12.75" x14ac:dyDescent="0.2"/>
  <cols>
    <col min="1" max="1" width="12.85546875" style="21" customWidth="1"/>
    <col min="2" max="2" width="11.85546875" style="21" customWidth="1"/>
    <col min="3" max="3" width="7.42578125" style="21" customWidth="1"/>
    <col min="4" max="4" width="6.7109375" style="21" customWidth="1"/>
    <col min="5" max="5" width="3.28515625" style="21" customWidth="1"/>
    <col min="6" max="6" width="13" style="21" customWidth="1"/>
    <col min="7" max="7" width="2.140625" style="21" customWidth="1"/>
    <col min="8" max="8" width="10.85546875" style="21" customWidth="1"/>
    <col min="9" max="9" width="2.28515625" style="21" customWidth="1"/>
    <col min="10" max="10" width="8.85546875" style="21" customWidth="1"/>
    <col min="11" max="11" width="2.5703125" style="21" customWidth="1"/>
    <col min="12" max="12" width="14.42578125" style="21" customWidth="1"/>
    <col min="13" max="13" width="2.5703125" style="21" customWidth="1"/>
    <col min="14" max="14" width="8.140625" style="21" customWidth="1"/>
    <col min="15" max="15" width="2" style="21" customWidth="1"/>
    <col min="16" max="16" width="10" style="21" customWidth="1"/>
    <col min="17" max="17" width="2" style="21" customWidth="1"/>
    <col min="18" max="18" width="11.42578125" style="21" customWidth="1"/>
    <col min="19" max="19" width="2" style="40" customWidth="1"/>
    <col min="20" max="23" width="11" style="21"/>
    <col min="24" max="25" width="14.42578125" style="21" customWidth="1"/>
    <col min="26" max="26" width="13.28515625" style="21" customWidth="1"/>
    <col min="27" max="27" width="4.140625" style="21" customWidth="1"/>
    <col min="28" max="29" width="14.42578125" style="21" customWidth="1"/>
    <col min="30" max="30" width="13.28515625" style="21" customWidth="1"/>
    <col min="31" max="31" width="4.140625" style="21" customWidth="1"/>
    <col min="32" max="33" width="14.42578125" style="21" customWidth="1"/>
    <col min="34" max="34" width="13.28515625" style="21" customWidth="1"/>
    <col min="35" max="256" width="11" style="21"/>
    <col min="257" max="257" width="12.85546875" style="21" customWidth="1"/>
    <col min="258" max="258" width="11.85546875" style="21" customWidth="1"/>
    <col min="259" max="259" width="7.42578125" style="21" customWidth="1"/>
    <col min="260" max="260" width="6.7109375" style="21" customWidth="1"/>
    <col min="261" max="261" width="3.28515625" style="21" customWidth="1"/>
    <col min="262" max="262" width="13" style="21" customWidth="1"/>
    <col min="263" max="263" width="2.140625" style="21" customWidth="1"/>
    <col min="264" max="264" width="10.85546875" style="21" customWidth="1"/>
    <col min="265" max="265" width="2.28515625" style="21" customWidth="1"/>
    <col min="266" max="266" width="8.85546875" style="21" customWidth="1"/>
    <col min="267" max="267" width="2.5703125" style="21" customWidth="1"/>
    <col min="268" max="268" width="14.42578125" style="21" customWidth="1"/>
    <col min="269" max="269" width="2.5703125" style="21" customWidth="1"/>
    <col min="270" max="270" width="8.140625" style="21" customWidth="1"/>
    <col min="271" max="271" width="2" style="21" customWidth="1"/>
    <col min="272" max="272" width="10" style="21" customWidth="1"/>
    <col min="273" max="273" width="2" style="21" customWidth="1"/>
    <col min="274" max="274" width="11.42578125" style="21" customWidth="1"/>
    <col min="275" max="275" width="2" style="21" customWidth="1"/>
    <col min="276" max="279" width="11" style="21"/>
    <col min="280" max="281" width="14.42578125" style="21" customWidth="1"/>
    <col min="282" max="282" width="13.28515625" style="21" customWidth="1"/>
    <col min="283" max="283" width="4.140625" style="21" customWidth="1"/>
    <col min="284" max="285" width="14.42578125" style="21" customWidth="1"/>
    <col min="286" max="286" width="13.28515625" style="21" customWidth="1"/>
    <col min="287" max="287" width="4.140625" style="21" customWidth="1"/>
    <col min="288" max="289" width="14.42578125" style="21" customWidth="1"/>
    <col min="290" max="290" width="13.28515625" style="21" customWidth="1"/>
    <col min="291" max="512" width="11" style="21"/>
    <col min="513" max="513" width="12.85546875" style="21" customWidth="1"/>
    <col min="514" max="514" width="11.85546875" style="21" customWidth="1"/>
    <col min="515" max="515" width="7.42578125" style="21" customWidth="1"/>
    <col min="516" max="516" width="6.7109375" style="21" customWidth="1"/>
    <col min="517" max="517" width="3.28515625" style="21" customWidth="1"/>
    <col min="518" max="518" width="13" style="21" customWidth="1"/>
    <col min="519" max="519" width="2.140625" style="21" customWidth="1"/>
    <col min="520" max="520" width="10.85546875" style="21" customWidth="1"/>
    <col min="521" max="521" width="2.28515625" style="21" customWidth="1"/>
    <col min="522" max="522" width="8.85546875" style="21" customWidth="1"/>
    <col min="523" max="523" width="2.5703125" style="21" customWidth="1"/>
    <col min="524" max="524" width="14.42578125" style="21" customWidth="1"/>
    <col min="525" max="525" width="2.5703125" style="21" customWidth="1"/>
    <col min="526" max="526" width="8.140625" style="21" customWidth="1"/>
    <col min="527" max="527" width="2" style="21" customWidth="1"/>
    <col min="528" max="528" width="10" style="21" customWidth="1"/>
    <col min="529" max="529" width="2" style="21" customWidth="1"/>
    <col min="530" max="530" width="11.42578125" style="21" customWidth="1"/>
    <col min="531" max="531" width="2" style="21" customWidth="1"/>
    <col min="532" max="535" width="11" style="21"/>
    <col min="536" max="537" width="14.42578125" style="21" customWidth="1"/>
    <col min="538" max="538" width="13.28515625" style="21" customWidth="1"/>
    <col min="539" max="539" width="4.140625" style="21" customWidth="1"/>
    <col min="540" max="541" width="14.42578125" style="21" customWidth="1"/>
    <col min="542" max="542" width="13.28515625" style="21" customWidth="1"/>
    <col min="543" max="543" width="4.140625" style="21" customWidth="1"/>
    <col min="544" max="545" width="14.42578125" style="21" customWidth="1"/>
    <col min="546" max="546" width="13.28515625" style="21" customWidth="1"/>
    <col min="547" max="768" width="11" style="21"/>
    <col min="769" max="769" width="12.85546875" style="21" customWidth="1"/>
    <col min="770" max="770" width="11.85546875" style="21" customWidth="1"/>
    <col min="771" max="771" width="7.42578125" style="21" customWidth="1"/>
    <col min="772" max="772" width="6.7109375" style="21" customWidth="1"/>
    <col min="773" max="773" width="3.28515625" style="21" customWidth="1"/>
    <col min="774" max="774" width="13" style="21" customWidth="1"/>
    <col min="775" max="775" width="2.140625" style="21" customWidth="1"/>
    <col min="776" max="776" width="10.85546875" style="21" customWidth="1"/>
    <col min="777" max="777" width="2.28515625" style="21" customWidth="1"/>
    <col min="778" max="778" width="8.85546875" style="21" customWidth="1"/>
    <col min="779" max="779" width="2.5703125" style="21" customWidth="1"/>
    <col min="780" max="780" width="14.42578125" style="21" customWidth="1"/>
    <col min="781" max="781" width="2.5703125" style="21" customWidth="1"/>
    <col min="782" max="782" width="8.140625" style="21" customWidth="1"/>
    <col min="783" max="783" width="2" style="21" customWidth="1"/>
    <col min="784" max="784" width="10" style="21" customWidth="1"/>
    <col min="785" max="785" width="2" style="21" customWidth="1"/>
    <col min="786" max="786" width="11.42578125" style="21" customWidth="1"/>
    <col min="787" max="787" width="2" style="21" customWidth="1"/>
    <col min="788" max="791" width="11" style="21"/>
    <col min="792" max="793" width="14.42578125" style="21" customWidth="1"/>
    <col min="794" max="794" width="13.28515625" style="21" customWidth="1"/>
    <col min="795" max="795" width="4.140625" style="21" customWidth="1"/>
    <col min="796" max="797" width="14.42578125" style="21" customWidth="1"/>
    <col min="798" max="798" width="13.28515625" style="21" customWidth="1"/>
    <col min="799" max="799" width="4.140625" style="21" customWidth="1"/>
    <col min="800" max="801" width="14.42578125" style="21" customWidth="1"/>
    <col min="802" max="802" width="13.28515625" style="21" customWidth="1"/>
    <col min="803" max="1024" width="11" style="21"/>
    <col min="1025" max="1025" width="12.85546875" style="21" customWidth="1"/>
    <col min="1026" max="1026" width="11.85546875" style="21" customWidth="1"/>
    <col min="1027" max="1027" width="7.42578125" style="21" customWidth="1"/>
    <col min="1028" max="1028" width="6.7109375" style="21" customWidth="1"/>
    <col min="1029" max="1029" width="3.28515625" style="21" customWidth="1"/>
    <col min="1030" max="1030" width="13" style="21" customWidth="1"/>
    <col min="1031" max="1031" width="2.140625" style="21" customWidth="1"/>
    <col min="1032" max="1032" width="10.85546875" style="21" customWidth="1"/>
    <col min="1033" max="1033" width="2.28515625" style="21" customWidth="1"/>
    <col min="1034" max="1034" width="8.85546875" style="21" customWidth="1"/>
    <col min="1035" max="1035" width="2.5703125" style="21" customWidth="1"/>
    <col min="1036" max="1036" width="14.42578125" style="21" customWidth="1"/>
    <col min="1037" max="1037" width="2.5703125" style="21" customWidth="1"/>
    <col min="1038" max="1038" width="8.140625" style="21" customWidth="1"/>
    <col min="1039" max="1039" width="2" style="21" customWidth="1"/>
    <col min="1040" max="1040" width="10" style="21" customWidth="1"/>
    <col min="1041" max="1041" width="2" style="21" customWidth="1"/>
    <col min="1042" max="1042" width="11.42578125" style="21" customWidth="1"/>
    <col min="1043" max="1043" width="2" style="21" customWidth="1"/>
    <col min="1044" max="1047" width="11" style="21"/>
    <col min="1048" max="1049" width="14.42578125" style="21" customWidth="1"/>
    <col min="1050" max="1050" width="13.28515625" style="21" customWidth="1"/>
    <col min="1051" max="1051" width="4.140625" style="21" customWidth="1"/>
    <col min="1052" max="1053" width="14.42578125" style="21" customWidth="1"/>
    <col min="1054" max="1054" width="13.28515625" style="21" customWidth="1"/>
    <col min="1055" max="1055" width="4.140625" style="21" customWidth="1"/>
    <col min="1056" max="1057" width="14.42578125" style="21" customWidth="1"/>
    <col min="1058" max="1058" width="13.28515625" style="21" customWidth="1"/>
    <col min="1059" max="1280" width="11" style="21"/>
    <col min="1281" max="1281" width="12.85546875" style="21" customWidth="1"/>
    <col min="1282" max="1282" width="11.85546875" style="21" customWidth="1"/>
    <col min="1283" max="1283" width="7.42578125" style="21" customWidth="1"/>
    <col min="1284" max="1284" width="6.7109375" style="21" customWidth="1"/>
    <col min="1285" max="1285" width="3.28515625" style="21" customWidth="1"/>
    <col min="1286" max="1286" width="13" style="21" customWidth="1"/>
    <col min="1287" max="1287" width="2.140625" style="21" customWidth="1"/>
    <col min="1288" max="1288" width="10.85546875" style="21" customWidth="1"/>
    <col min="1289" max="1289" width="2.28515625" style="21" customWidth="1"/>
    <col min="1290" max="1290" width="8.85546875" style="21" customWidth="1"/>
    <col min="1291" max="1291" width="2.5703125" style="21" customWidth="1"/>
    <col min="1292" max="1292" width="14.42578125" style="21" customWidth="1"/>
    <col min="1293" max="1293" width="2.5703125" style="21" customWidth="1"/>
    <col min="1294" max="1294" width="8.140625" style="21" customWidth="1"/>
    <col min="1295" max="1295" width="2" style="21" customWidth="1"/>
    <col min="1296" max="1296" width="10" style="21" customWidth="1"/>
    <col min="1297" max="1297" width="2" style="21" customWidth="1"/>
    <col min="1298" max="1298" width="11.42578125" style="21" customWidth="1"/>
    <col min="1299" max="1299" width="2" style="21" customWidth="1"/>
    <col min="1300" max="1303" width="11" style="21"/>
    <col min="1304" max="1305" width="14.42578125" style="21" customWidth="1"/>
    <col min="1306" max="1306" width="13.28515625" style="21" customWidth="1"/>
    <col min="1307" max="1307" width="4.140625" style="21" customWidth="1"/>
    <col min="1308" max="1309" width="14.42578125" style="21" customWidth="1"/>
    <col min="1310" max="1310" width="13.28515625" style="21" customWidth="1"/>
    <col min="1311" max="1311" width="4.140625" style="21" customWidth="1"/>
    <col min="1312" max="1313" width="14.42578125" style="21" customWidth="1"/>
    <col min="1314" max="1314" width="13.28515625" style="21" customWidth="1"/>
    <col min="1315" max="1536" width="11" style="21"/>
    <col min="1537" max="1537" width="12.85546875" style="21" customWidth="1"/>
    <col min="1538" max="1538" width="11.85546875" style="21" customWidth="1"/>
    <col min="1539" max="1539" width="7.42578125" style="21" customWidth="1"/>
    <col min="1540" max="1540" width="6.7109375" style="21" customWidth="1"/>
    <col min="1541" max="1541" width="3.28515625" style="21" customWidth="1"/>
    <col min="1542" max="1542" width="13" style="21" customWidth="1"/>
    <col min="1543" max="1543" width="2.140625" style="21" customWidth="1"/>
    <col min="1544" max="1544" width="10.85546875" style="21" customWidth="1"/>
    <col min="1545" max="1545" width="2.28515625" style="21" customWidth="1"/>
    <col min="1546" max="1546" width="8.85546875" style="21" customWidth="1"/>
    <col min="1547" max="1547" width="2.5703125" style="21" customWidth="1"/>
    <col min="1548" max="1548" width="14.42578125" style="21" customWidth="1"/>
    <col min="1549" max="1549" width="2.5703125" style="21" customWidth="1"/>
    <col min="1550" max="1550" width="8.140625" style="21" customWidth="1"/>
    <col min="1551" max="1551" width="2" style="21" customWidth="1"/>
    <col min="1552" max="1552" width="10" style="21" customWidth="1"/>
    <col min="1553" max="1553" width="2" style="21" customWidth="1"/>
    <col min="1554" max="1554" width="11.42578125" style="21" customWidth="1"/>
    <col min="1555" max="1555" width="2" style="21" customWidth="1"/>
    <col min="1556" max="1559" width="11" style="21"/>
    <col min="1560" max="1561" width="14.42578125" style="21" customWidth="1"/>
    <col min="1562" max="1562" width="13.28515625" style="21" customWidth="1"/>
    <col min="1563" max="1563" width="4.140625" style="21" customWidth="1"/>
    <col min="1564" max="1565" width="14.42578125" style="21" customWidth="1"/>
    <col min="1566" max="1566" width="13.28515625" style="21" customWidth="1"/>
    <col min="1567" max="1567" width="4.140625" style="21" customWidth="1"/>
    <col min="1568" max="1569" width="14.42578125" style="21" customWidth="1"/>
    <col min="1570" max="1570" width="13.28515625" style="21" customWidth="1"/>
    <col min="1571" max="1792" width="11" style="21"/>
    <col min="1793" max="1793" width="12.85546875" style="21" customWidth="1"/>
    <col min="1794" max="1794" width="11.85546875" style="21" customWidth="1"/>
    <col min="1795" max="1795" width="7.42578125" style="21" customWidth="1"/>
    <col min="1796" max="1796" width="6.7109375" style="21" customWidth="1"/>
    <col min="1797" max="1797" width="3.28515625" style="21" customWidth="1"/>
    <col min="1798" max="1798" width="13" style="21" customWidth="1"/>
    <col min="1799" max="1799" width="2.140625" style="21" customWidth="1"/>
    <col min="1800" max="1800" width="10.85546875" style="21" customWidth="1"/>
    <col min="1801" max="1801" width="2.28515625" style="21" customWidth="1"/>
    <col min="1802" max="1802" width="8.85546875" style="21" customWidth="1"/>
    <col min="1803" max="1803" width="2.5703125" style="21" customWidth="1"/>
    <col min="1804" max="1804" width="14.42578125" style="21" customWidth="1"/>
    <col min="1805" max="1805" width="2.5703125" style="21" customWidth="1"/>
    <col min="1806" max="1806" width="8.140625" style="21" customWidth="1"/>
    <col min="1807" max="1807" width="2" style="21" customWidth="1"/>
    <col min="1808" max="1808" width="10" style="21" customWidth="1"/>
    <col min="1809" max="1809" width="2" style="21" customWidth="1"/>
    <col min="1810" max="1810" width="11.42578125" style="21" customWidth="1"/>
    <col min="1811" max="1811" width="2" style="21" customWidth="1"/>
    <col min="1812" max="1815" width="11" style="21"/>
    <col min="1816" max="1817" width="14.42578125" style="21" customWidth="1"/>
    <col min="1818" max="1818" width="13.28515625" style="21" customWidth="1"/>
    <col min="1819" max="1819" width="4.140625" style="21" customWidth="1"/>
    <col min="1820" max="1821" width="14.42578125" style="21" customWidth="1"/>
    <col min="1822" max="1822" width="13.28515625" style="21" customWidth="1"/>
    <col min="1823" max="1823" width="4.140625" style="21" customWidth="1"/>
    <col min="1824" max="1825" width="14.42578125" style="21" customWidth="1"/>
    <col min="1826" max="1826" width="13.28515625" style="21" customWidth="1"/>
    <col min="1827" max="2048" width="11" style="21"/>
    <col min="2049" max="2049" width="12.85546875" style="21" customWidth="1"/>
    <col min="2050" max="2050" width="11.85546875" style="21" customWidth="1"/>
    <col min="2051" max="2051" width="7.42578125" style="21" customWidth="1"/>
    <col min="2052" max="2052" width="6.7109375" style="21" customWidth="1"/>
    <col min="2053" max="2053" width="3.28515625" style="21" customWidth="1"/>
    <col min="2054" max="2054" width="13" style="21" customWidth="1"/>
    <col min="2055" max="2055" width="2.140625" style="21" customWidth="1"/>
    <col min="2056" max="2056" width="10.85546875" style="21" customWidth="1"/>
    <col min="2057" max="2057" width="2.28515625" style="21" customWidth="1"/>
    <col min="2058" max="2058" width="8.85546875" style="21" customWidth="1"/>
    <col min="2059" max="2059" width="2.5703125" style="21" customWidth="1"/>
    <col min="2060" max="2060" width="14.42578125" style="21" customWidth="1"/>
    <col min="2061" max="2061" width="2.5703125" style="21" customWidth="1"/>
    <col min="2062" max="2062" width="8.140625" style="21" customWidth="1"/>
    <col min="2063" max="2063" width="2" style="21" customWidth="1"/>
    <col min="2064" max="2064" width="10" style="21" customWidth="1"/>
    <col min="2065" max="2065" width="2" style="21" customWidth="1"/>
    <col min="2066" max="2066" width="11.42578125" style="21" customWidth="1"/>
    <col min="2067" max="2067" width="2" style="21" customWidth="1"/>
    <col min="2068" max="2071" width="11" style="21"/>
    <col min="2072" max="2073" width="14.42578125" style="21" customWidth="1"/>
    <col min="2074" max="2074" width="13.28515625" style="21" customWidth="1"/>
    <col min="2075" max="2075" width="4.140625" style="21" customWidth="1"/>
    <col min="2076" max="2077" width="14.42578125" style="21" customWidth="1"/>
    <col min="2078" max="2078" width="13.28515625" style="21" customWidth="1"/>
    <col min="2079" max="2079" width="4.140625" style="21" customWidth="1"/>
    <col min="2080" max="2081" width="14.42578125" style="21" customWidth="1"/>
    <col min="2082" max="2082" width="13.28515625" style="21" customWidth="1"/>
    <col min="2083" max="2304" width="11" style="21"/>
    <col min="2305" max="2305" width="12.85546875" style="21" customWidth="1"/>
    <col min="2306" max="2306" width="11.85546875" style="21" customWidth="1"/>
    <col min="2307" max="2307" width="7.42578125" style="21" customWidth="1"/>
    <col min="2308" max="2308" width="6.7109375" style="21" customWidth="1"/>
    <col min="2309" max="2309" width="3.28515625" style="21" customWidth="1"/>
    <col min="2310" max="2310" width="13" style="21" customWidth="1"/>
    <col min="2311" max="2311" width="2.140625" style="21" customWidth="1"/>
    <col min="2312" max="2312" width="10.85546875" style="21" customWidth="1"/>
    <col min="2313" max="2313" width="2.28515625" style="21" customWidth="1"/>
    <col min="2314" max="2314" width="8.85546875" style="21" customWidth="1"/>
    <col min="2315" max="2315" width="2.5703125" style="21" customWidth="1"/>
    <col min="2316" max="2316" width="14.42578125" style="21" customWidth="1"/>
    <col min="2317" max="2317" width="2.5703125" style="21" customWidth="1"/>
    <col min="2318" max="2318" width="8.140625" style="21" customWidth="1"/>
    <col min="2319" max="2319" width="2" style="21" customWidth="1"/>
    <col min="2320" max="2320" width="10" style="21" customWidth="1"/>
    <col min="2321" max="2321" width="2" style="21" customWidth="1"/>
    <col min="2322" max="2322" width="11.42578125" style="21" customWidth="1"/>
    <col min="2323" max="2323" width="2" style="21" customWidth="1"/>
    <col min="2324" max="2327" width="11" style="21"/>
    <col min="2328" max="2329" width="14.42578125" style="21" customWidth="1"/>
    <col min="2330" max="2330" width="13.28515625" style="21" customWidth="1"/>
    <col min="2331" max="2331" width="4.140625" style="21" customWidth="1"/>
    <col min="2332" max="2333" width="14.42578125" style="21" customWidth="1"/>
    <col min="2334" max="2334" width="13.28515625" style="21" customWidth="1"/>
    <col min="2335" max="2335" width="4.140625" style="21" customWidth="1"/>
    <col min="2336" max="2337" width="14.42578125" style="21" customWidth="1"/>
    <col min="2338" max="2338" width="13.28515625" style="21" customWidth="1"/>
    <col min="2339" max="2560" width="11" style="21"/>
    <col min="2561" max="2561" width="12.85546875" style="21" customWidth="1"/>
    <col min="2562" max="2562" width="11.85546875" style="21" customWidth="1"/>
    <col min="2563" max="2563" width="7.42578125" style="21" customWidth="1"/>
    <col min="2564" max="2564" width="6.7109375" style="21" customWidth="1"/>
    <col min="2565" max="2565" width="3.28515625" style="21" customWidth="1"/>
    <col min="2566" max="2566" width="13" style="21" customWidth="1"/>
    <col min="2567" max="2567" width="2.140625" style="21" customWidth="1"/>
    <col min="2568" max="2568" width="10.85546875" style="21" customWidth="1"/>
    <col min="2569" max="2569" width="2.28515625" style="21" customWidth="1"/>
    <col min="2570" max="2570" width="8.85546875" style="21" customWidth="1"/>
    <col min="2571" max="2571" width="2.5703125" style="21" customWidth="1"/>
    <col min="2572" max="2572" width="14.42578125" style="21" customWidth="1"/>
    <col min="2573" max="2573" width="2.5703125" style="21" customWidth="1"/>
    <col min="2574" max="2574" width="8.140625" style="21" customWidth="1"/>
    <col min="2575" max="2575" width="2" style="21" customWidth="1"/>
    <col min="2576" max="2576" width="10" style="21" customWidth="1"/>
    <col min="2577" max="2577" width="2" style="21" customWidth="1"/>
    <col min="2578" max="2578" width="11.42578125" style="21" customWidth="1"/>
    <col min="2579" max="2579" width="2" style="21" customWidth="1"/>
    <col min="2580" max="2583" width="11" style="21"/>
    <col min="2584" max="2585" width="14.42578125" style="21" customWidth="1"/>
    <col min="2586" max="2586" width="13.28515625" style="21" customWidth="1"/>
    <col min="2587" max="2587" width="4.140625" style="21" customWidth="1"/>
    <col min="2588" max="2589" width="14.42578125" style="21" customWidth="1"/>
    <col min="2590" max="2590" width="13.28515625" style="21" customWidth="1"/>
    <col min="2591" max="2591" width="4.140625" style="21" customWidth="1"/>
    <col min="2592" max="2593" width="14.42578125" style="21" customWidth="1"/>
    <col min="2594" max="2594" width="13.28515625" style="21" customWidth="1"/>
    <col min="2595" max="2816" width="11" style="21"/>
    <col min="2817" max="2817" width="12.85546875" style="21" customWidth="1"/>
    <col min="2818" max="2818" width="11.85546875" style="21" customWidth="1"/>
    <col min="2819" max="2819" width="7.42578125" style="21" customWidth="1"/>
    <col min="2820" max="2820" width="6.7109375" style="21" customWidth="1"/>
    <col min="2821" max="2821" width="3.28515625" style="21" customWidth="1"/>
    <col min="2822" max="2822" width="13" style="21" customWidth="1"/>
    <col min="2823" max="2823" width="2.140625" style="21" customWidth="1"/>
    <col min="2824" max="2824" width="10.85546875" style="21" customWidth="1"/>
    <col min="2825" max="2825" width="2.28515625" style="21" customWidth="1"/>
    <col min="2826" max="2826" width="8.85546875" style="21" customWidth="1"/>
    <col min="2827" max="2827" width="2.5703125" style="21" customWidth="1"/>
    <col min="2828" max="2828" width="14.42578125" style="21" customWidth="1"/>
    <col min="2829" max="2829" width="2.5703125" style="21" customWidth="1"/>
    <col min="2830" max="2830" width="8.140625" style="21" customWidth="1"/>
    <col min="2831" max="2831" width="2" style="21" customWidth="1"/>
    <col min="2832" max="2832" width="10" style="21" customWidth="1"/>
    <col min="2833" max="2833" width="2" style="21" customWidth="1"/>
    <col min="2834" max="2834" width="11.42578125" style="21" customWidth="1"/>
    <col min="2835" max="2835" width="2" style="21" customWidth="1"/>
    <col min="2836" max="2839" width="11" style="21"/>
    <col min="2840" max="2841" width="14.42578125" style="21" customWidth="1"/>
    <col min="2842" max="2842" width="13.28515625" style="21" customWidth="1"/>
    <col min="2843" max="2843" width="4.140625" style="21" customWidth="1"/>
    <col min="2844" max="2845" width="14.42578125" style="21" customWidth="1"/>
    <col min="2846" max="2846" width="13.28515625" style="21" customWidth="1"/>
    <col min="2847" max="2847" width="4.140625" style="21" customWidth="1"/>
    <col min="2848" max="2849" width="14.42578125" style="21" customWidth="1"/>
    <col min="2850" max="2850" width="13.28515625" style="21" customWidth="1"/>
    <col min="2851" max="3072" width="11" style="21"/>
    <col min="3073" max="3073" width="12.85546875" style="21" customWidth="1"/>
    <col min="3074" max="3074" width="11.85546875" style="21" customWidth="1"/>
    <col min="3075" max="3075" width="7.42578125" style="21" customWidth="1"/>
    <col min="3076" max="3076" width="6.7109375" style="21" customWidth="1"/>
    <col min="3077" max="3077" width="3.28515625" style="21" customWidth="1"/>
    <col min="3078" max="3078" width="13" style="21" customWidth="1"/>
    <col min="3079" max="3079" width="2.140625" style="21" customWidth="1"/>
    <col min="3080" max="3080" width="10.85546875" style="21" customWidth="1"/>
    <col min="3081" max="3081" width="2.28515625" style="21" customWidth="1"/>
    <col min="3082" max="3082" width="8.85546875" style="21" customWidth="1"/>
    <col min="3083" max="3083" width="2.5703125" style="21" customWidth="1"/>
    <col min="3084" max="3084" width="14.42578125" style="21" customWidth="1"/>
    <col min="3085" max="3085" width="2.5703125" style="21" customWidth="1"/>
    <col min="3086" max="3086" width="8.140625" style="21" customWidth="1"/>
    <col min="3087" max="3087" width="2" style="21" customWidth="1"/>
    <col min="3088" max="3088" width="10" style="21" customWidth="1"/>
    <col min="3089" max="3089" width="2" style="21" customWidth="1"/>
    <col min="3090" max="3090" width="11.42578125" style="21" customWidth="1"/>
    <col min="3091" max="3091" width="2" style="21" customWidth="1"/>
    <col min="3092" max="3095" width="11" style="21"/>
    <col min="3096" max="3097" width="14.42578125" style="21" customWidth="1"/>
    <col min="3098" max="3098" width="13.28515625" style="21" customWidth="1"/>
    <col min="3099" max="3099" width="4.140625" style="21" customWidth="1"/>
    <col min="3100" max="3101" width="14.42578125" style="21" customWidth="1"/>
    <col min="3102" max="3102" width="13.28515625" style="21" customWidth="1"/>
    <col min="3103" max="3103" width="4.140625" style="21" customWidth="1"/>
    <col min="3104" max="3105" width="14.42578125" style="21" customWidth="1"/>
    <col min="3106" max="3106" width="13.28515625" style="21" customWidth="1"/>
    <col min="3107" max="3328" width="11" style="21"/>
    <col min="3329" max="3329" width="12.85546875" style="21" customWidth="1"/>
    <col min="3330" max="3330" width="11.85546875" style="21" customWidth="1"/>
    <col min="3331" max="3331" width="7.42578125" style="21" customWidth="1"/>
    <col min="3332" max="3332" width="6.7109375" style="21" customWidth="1"/>
    <col min="3333" max="3333" width="3.28515625" style="21" customWidth="1"/>
    <col min="3334" max="3334" width="13" style="21" customWidth="1"/>
    <col min="3335" max="3335" width="2.140625" style="21" customWidth="1"/>
    <col min="3336" max="3336" width="10.85546875" style="21" customWidth="1"/>
    <col min="3337" max="3337" width="2.28515625" style="21" customWidth="1"/>
    <col min="3338" max="3338" width="8.85546875" style="21" customWidth="1"/>
    <col min="3339" max="3339" width="2.5703125" style="21" customWidth="1"/>
    <col min="3340" max="3340" width="14.42578125" style="21" customWidth="1"/>
    <col min="3341" max="3341" width="2.5703125" style="21" customWidth="1"/>
    <col min="3342" max="3342" width="8.140625" style="21" customWidth="1"/>
    <col min="3343" max="3343" width="2" style="21" customWidth="1"/>
    <col min="3344" max="3344" width="10" style="21" customWidth="1"/>
    <col min="3345" max="3345" width="2" style="21" customWidth="1"/>
    <col min="3346" max="3346" width="11.42578125" style="21" customWidth="1"/>
    <col min="3347" max="3347" width="2" style="21" customWidth="1"/>
    <col min="3348" max="3351" width="11" style="21"/>
    <col min="3352" max="3353" width="14.42578125" style="21" customWidth="1"/>
    <col min="3354" max="3354" width="13.28515625" style="21" customWidth="1"/>
    <col min="3355" max="3355" width="4.140625" style="21" customWidth="1"/>
    <col min="3356" max="3357" width="14.42578125" style="21" customWidth="1"/>
    <col min="3358" max="3358" width="13.28515625" style="21" customWidth="1"/>
    <col min="3359" max="3359" width="4.140625" style="21" customWidth="1"/>
    <col min="3360" max="3361" width="14.42578125" style="21" customWidth="1"/>
    <col min="3362" max="3362" width="13.28515625" style="21" customWidth="1"/>
    <col min="3363" max="3584" width="11" style="21"/>
    <col min="3585" max="3585" width="12.85546875" style="21" customWidth="1"/>
    <col min="3586" max="3586" width="11.85546875" style="21" customWidth="1"/>
    <col min="3587" max="3587" width="7.42578125" style="21" customWidth="1"/>
    <col min="3588" max="3588" width="6.7109375" style="21" customWidth="1"/>
    <col min="3589" max="3589" width="3.28515625" style="21" customWidth="1"/>
    <col min="3590" max="3590" width="13" style="21" customWidth="1"/>
    <col min="3591" max="3591" width="2.140625" style="21" customWidth="1"/>
    <col min="3592" max="3592" width="10.85546875" style="21" customWidth="1"/>
    <col min="3593" max="3593" width="2.28515625" style="21" customWidth="1"/>
    <col min="3594" max="3594" width="8.85546875" style="21" customWidth="1"/>
    <col min="3595" max="3595" width="2.5703125" style="21" customWidth="1"/>
    <col min="3596" max="3596" width="14.42578125" style="21" customWidth="1"/>
    <col min="3597" max="3597" width="2.5703125" style="21" customWidth="1"/>
    <col min="3598" max="3598" width="8.140625" style="21" customWidth="1"/>
    <col min="3599" max="3599" width="2" style="21" customWidth="1"/>
    <col min="3600" max="3600" width="10" style="21" customWidth="1"/>
    <col min="3601" max="3601" width="2" style="21" customWidth="1"/>
    <col min="3602" max="3602" width="11.42578125" style="21" customWidth="1"/>
    <col min="3603" max="3603" width="2" style="21" customWidth="1"/>
    <col min="3604" max="3607" width="11" style="21"/>
    <col min="3608" max="3609" width="14.42578125" style="21" customWidth="1"/>
    <col min="3610" max="3610" width="13.28515625" style="21" customWidth="1"/>
    <col min="3611" max="3611" width="4.140625" style="21" customWidth="1"/>
    <col min="3612" max="3613" width="14.42578125" style="21" customWidth="1"/>
    <col min="3614" max="3614" width="13.28515625" style="21" customWidth="1"/>
    <col min="3615" max="3615" width="4.140625" style="21" customWidth="1"/>
    <col min="3616" max="3617" width="14.42578125" style="21" customWidth="1"/>
    <col min="3618" max="3618" width="13.28515625" style="21" customWidth="1"/>
    <col min="3619" max="3840" width="11" style="21"/>
    <col min="3841" max="3841" width="12.85546875" style="21" customWidth="1"/>
    <col min="3842" max="3842" width="11.85546875" style="21" customWidth="1"/>
    <col min="3843" max="3843" width="7.42578125" style="21" customWidth="1"/>
    <col min="3844" max="3844" width="6.7109375" style="21" customWidth="1"/>
    <col min="3845" max="3845" width="3.28515625" style="21" customWidth="1"/>
    <col min="3846" max="3846" width="13" style="21" customWidth="1"/>
    <col min="3847" max="3847" width="2.140625" style="21" customWidth="1"/>
    <col min="3848" max="3848" width="10.85546875" style="21" customWidth="1"/>
    <col min="3849" max="3849" width="2.28515625" style="21" customWidth="1"/>
    <col min="3850" max="3850" width="8.85546875" style="21" customWidth="1"/>
    <col min="3851" max="3851" width="2.5703125" style="21" customWidth="1"/>
    <col min="3852" max="3852" width="14.42578125" style="21" customWidth="1"/>
    <col min="3853" max="3853" width="2.5703125" style="21" customWidth="1"/>
    <col min="3854" max="3854" width="8.140625" style="21" customWidth="1"/>
    <col min="3855" max="3855" width="2" style="21" customWidth="1"/>
    <col min="3856" max="3856" width="10" style="21" customWidth="1"/>
    <col min="3857" max="3857" width="2" style="21" customWidth="1"/>
    <col min="3858" max="3858" width="11.42578125" style="21" customWidth="1"/>
    <col min="3859" max="3859" width="2" style="21" customWidth="1"/>
    <col min="3860" max="3863" width="11" style="21"/>
    <col min="3864" max="3865" width="14.42578125" style="21" customWidth="1"/>
    <col min="3866" max="3866" width="13.28515625" style="21" customWidth="1"/>
    <col min="3867" max="3867" width="4.140625" style="21" customWidth="1"/>
    <col min="3868" max="3869" width="14.42578125" style="21" customWidth="1"/>
    <col min="3870" max="3870" width="13.28515625" style="21" customWidth="1"/>
    <col min="3871" max="3871" width="4.140625" style="21" customWidth="1"/>
    <col min="3872" max="3873" width="14.42578125" style="21" customWidth="1"/>
    <col min="3874" max="3874" width="13.28515625" style="21" customWidth="1"/>
    <col min="3875" max="4096" width="11" style="21"/>
    <col min="4097" max="4097" width="12.85546875" style="21" customWidth="1"/>
    <col min="4098" max="4098" width="11.85546875" style="21" customWidth="1"/>
    <col min="4099" max="4099" width="7.42578125" style="21" customWidth="1"/>
    <col min="4100" max="4100" width="6.7109375" style="21" customWidth="1"/>
    <col min="4101" max="4101" width="3.28515625" style="21" customWidth="1"/>
    <col min="4102" max="4102" width="13" style="21" customWidth="1"/>
    <col min="4103" max="4103" width="2.140625" style="21" customWidth="1"/>
    <col min="4104" max="4104" width="10.85546875" style="21" customWidth="1"/>
    <col min="4105" max="4105" width="2.28515625" style="21" customWidth="1"/>
    <col min="4106" max="4106" width="8.85546875" style="21" customWidth="1"/>
    <col min="4107" max="4107" width="2.5703125" style="21" customWidth="1"/>
    <col min="4108" max="4108" width="14.42578125" style="21" customWidth="1"/>
    <col min="4109" max="4109" width="2.5703125" style="21" customWidth="1"/>
    <col min="4110" max="4110" width="8.140625" style="21" customWidth="1"/>
    <col min="4111" max="4111" width="2" style="21" customWidth="1"/>
    <col min="4112" max="4112" width="10" style="21" customWidth="1"/>
    <col min="4113" max="4113" width="2" style="21" customWidth="1"/>
    <col min="4114" max="4114" width="11.42578125" style="21" customWidth="1"/>
    <col min="4115" max="4115" width="2" style="21" customWidth="1"/>
    <col min="4116" max="4119" width="11" style="21"/>
    <col min="4120" max="4121" width="14.42578125" style="21" customWidth="1"/>
    <col min="4122" max="4122" width="13.28515625" style="21" customWidth="1"/>
    <col min="4123" max="4123" width="4.140625" style="21" customWidth="1"/>
    <col min="4124" max="4125" width="14.42578125" style="21" customWidth="1"/>
    <col min="4126" max="4126" width="13.28515625" style="21" customWidth="1"/>
    <col min="4127" max="4127" width="4.140625" style="21" customWidth="1"/>
    <col min="4128" max="4129" width="14.42578125" style="21" customWidth="1"/>
    <col min="4130" max="4130" width="13.28515625" style="21" customWidth="1"/>
    <col min="4131" max="4352" width="11" style="21"/>
    <col min="4353" max="4353" width="12.85546875" style="21" customWidth="1"/>
    <col min="4354" max="4354" width="11.85546875" style="21" customWidth="1"/>
    <col min="4355" max="4355" width="7.42578125" style="21" customWidth="1"/>
    <col min="4356" max="4356" width="6.7109375" style="21" customWidth="1"/>
    <col min="4357" max="4357" width="3.28515625" style="21" customWidth="1"/>
    <col min="4358" max="4358" width="13" style="21" customWidth="1"/>
    <col min="4359" max="4359" width="2.140625" style="21" customWidth="1"/>
    <col min="4360" max="4360" width="10.85546875" style="21" customWidth="1"/>
    <col min="4361" max="4361" width="2.28515625" style="21" customWidth="1"/>
    <col min="4362" max="4362" width="8.85546875" style="21" customWidth="1"/>
    <col min="4363" max="4363" width="2.5703125" style="21" customWidth="1"/>
    <col min="4364" max="4364" width="14.42578125" style="21" customWidth="1"/>
    <col min="4365" max="4365" width="2.5703125" style="21" customWidth="1"/>
    <col min="4366" max="4366" width="8.140625" style="21" customWidth="1"/>
    <col min="4367" max="4367" width="2" style="21" customWidth="1"/>
    <col min="4368" max="4368" width="10" style="21" customWidth="1"/>
    <col min="4369" max="4369" width="2" style="21" customWidth="1"/>
    <col min="4370" max="4370" width="11.42578125" style="21" customWidth="1"/>
    <col min="4371" max="4371" width="2" style="21" customWidth="1"/>
    <col min="4372" max="4375" width="11" style="21"/>
    <col min="4376" max="4377" width="14.42578125" style="21" customWidth="1"/>
    <col min="4378" max="4378" width="13.28515625" style="21" customWidth="1"/>
    <col min="4379" max="4379" width="4.140625" style="21" customWidth="1"/>
    <col min="4380" max="4381" width="14.42578125" style="21" customWidth="1"/>
    <col min="4382" max="4382" width="13.28515625" style="21" customWidth="1"/>
    <col min="4383" max="4383" width="4.140625" style="21" customWidth="1"/>
    <col min="4384" max="4385" width="14.42578125" style="21" customWidth="1"/>
    <col min="4386" max="4386" width="13.28515625" style="21" customWidth="1"/>
    <col min="4387" max="4608" width="11" style="21"/>
    <col min="4609" max="4609" width="12.85546875" style="21" customWidth="1"/>
    <col min="4610" max="4610" width="11.85546875" style="21" customWidth="1"/>
    <col min="4611" max="4611" width="7.42578125" style="21" customWidth="1"/>
    <col min="4612" max="4612" width="6.7109375" style="21" customWidth="1"/>
    <col min="4613" max="4613" width="3.28515625" style="21" customWidth="1"/>
    <col min="4614" max="4614" width="13" style="21" customWidth="1"/>
    <col min="4615" max="4615" width="2.140625" style="21" customWidth="1"/>
    <col min="4616" max="4616" width="10.85546875" style="21" customWidth="1"/>
    <col min="4617" max="4617" width="2.28515625" style="21" customWidth="1"/>
    <col min="4618" max="4618" width="8.85546875" style="21" customWidth="1"/>
    <col min="4619" max="4619" width="2.5703125" style="21" customWidth="1"/>
    <col min="4620" max="4620" width="14.42578125" style="21" customWidth="1"/>
    <col min="4621" max="4621" width="2.5703125" style="21" customWidth="1"/>
    <col min="4622" max="4622" width="8.140625" style="21" customWidth="1"/>
    <col min="4623" max="4623" width="2" style="21" customWidth="1"/>
    <col min="4624" max="4624" width="10" style="21" customWidth="1"/>
    <col min="4625" max="4625" width="2" style="21" customWidth="1"/>
    <col min="4626" max="4626" width="11.42578125" style="21" customWidth="1"/>
    <col min="4627" max="4627" width="2" style="21" customWidth="1"/>
    <col min="4628" max="4631" width="11" style="21"/>
    <col min="4632" max="4633" width="14.42578125" style="21" customWidth="1"/>
    <col min="4634" max="4634" width="13.28515625" style="21" customWidth="1"/>
    <col min="4635" max="4635" width="4.140625" style="21" customWidth="1"/>
    <col min="4636" max="4637" width="14.42578125" style="21" customWidth="1"/>
    <col min="4638" max="4638" width="13.28515625" style="21" customWidth="1"/>
    <col min="4639" max="4639" width="4.140625" style="21" customWidth="1"/>
    <col min="4640" max="4641" width="14.42578125" style="21" customWidth="1"/>
    <col min="4642" max="4642" width="13.28515625" style="21" customWidth="1"/>
    <col min="4643" max="4864" width="11" style="21"/>
    <col min="4865" max="4865" width="12.85546875" style="21" customWidth="1"/>
    <col min="4866" max="4866" width="11.85546875" style="21" customWidth="1"/>
    <col min="4867" max="4867" width="7.42578125" style="21" customWidth="1"/>
    <col min="4868" max="4868" width="6.7109375" style="21" customWidth="1"/>
    <col min="4869" max="4869" width="3.28515625" style="21" customWidth="1"/>
    <col min="4870" max="4870" width="13" style="21" customWidth="1"/>
    <col min="4871" max="4871" width="2.140625" style="21" customWidth="1"/>
    <col min="4872" max="4872" width="10.85546875" style="21" customWidth="1"/>
    <col min="4873" max="4873" width="2.28515625" style="21" customWidth="1"/>
    <col min="4874" max="4874" width="8.85546875" style="21" customWidth="1"/>
    <col min="4875" max="4875" width="2.5703125" style="21" customWidth="1"/>
    <col min="4876" max="4876" width="14.42578125" style="21" customWidth="1"/>
    <col min="4877" max="4877" width="2.5703125" style="21" customWidth="1"/>
    <col min="4878" max="4878" width="8.140625" style="21" customWidth="1"/>
    <col min="4879" max="4879" width="2" style="21" customWidth="1"/>
    <col min="4880" max="4880" width="10" style="21" customWidth="1"/>
    <col min="4881" max="4881" width="2" style="21" customWidth="1"/>
    <col min="4882" max="4882" width="11.42578125" style="21" customWidth="1"/>
    <col min="4883" max="4883" width="2" style="21" customWidth="1"/>
    <col min="4884" max="4887" width="11" style="21"/>
    <col min="4888" max="4889" width="14.42578125" style="21" customWidth="1"/>
    <col min="4890" max="4890" width="13.28515625" style="21" customWidth="1"/>
    <col min="4891" max="4891" width="4.140625" style="21" customWidth="1"/>
    <col min="4892" max="4893" width="14.42578125" style="21" customWidth="1"/>
    <col min="4894" max="4894" width="13.28515625" style="21" customWidth="1"/>
    <col min="4895" max="4895" width="4.140625" style="21" customWidth="1"/>
    <col min="4896" max="4897" width="14.42578125" style="21" customWidth="1"/>
    <col min="4898" max="4898" width="13.28515625" style="21" customWidth="1"/>
    <col min="4899" max="5120" width="11" style="21"/>
    <col min="5121" max="5121" width="12.85546875" style="21" customWidth="1"/>
    <col min="5122" max="5122" width="11.85546875" style="21" customWidth="1"/>
    <col min="5123" max="5123" width="7.42578125" style="21" customWidth="1"/>
    <col min="5124" max="5124" width="6.7109375" style="21" customWidth="1"/>
    <col min="5125" max="5125" width="3.28515625" style="21" customWidth="1"/>
    <col min="5126" max="5126" width="13" style="21" customWidth="1"/>
    <col min="5127" max="5127" width="2.140625" style="21" customWidth="1"/>
    <col min="5128" max="5128" width="10.85546875" style="21" customWidth="1"/>
    <col min="5129" max="5129" width="2.28515625" style="21" customWidth="1"/>
    <col min="5130" max="5130" width="8.85546875" style="21" customWidth="1"/>
    <col min="5131" max="5131" width="2.5703125" style="21" customWidth="1"/>
    <col min="5132" max="5132" width="14.42578125" style="21" customWidth="1"/>
    <col min="5133" max="5133" width="2.5703125" style="21" customWidth="1"/>
    <col min="5134" max="5134" width="8.140625" style="21" customWidth="1"/>
    <col min="5135" max="5135" width="2" style="21" customWidth="1"/>
    <col min="5136" max="5136" width="10" style="21" customWidth="1"/>
    <col min="5137" max="5137" width="2" style="21" customWidth="1"/>
    <col min="5138" max="5138" width="11.42578125" style="21" customWidth="1"/>
    <col min="5139" max="5139" width="2" style="21" customWidth="1"/>
    <col min="5140" max="5143" width="11" style="21"/>
    <col min="5144" max="5145" width="14.42578125" style="21" customWidth="1"/>
    <col min="5146" max="5146" width="13.28515625" style="21" customWidth="1"/>
    <col min="5147" max="5147" width="4.140625" style="21" customWidth="1"/>
    <col min="5148" max="5149" width="14.42578125" style="21" customWidth="1"/>
    <col min="5150" max="5150" width="13.28515625" style="21" customWidth="1"/>
    <col min="5151" max="5151" width="4.140625" style="21" customWidth="1"/>
    <col min="5152" max="5153" width="14.42578125" style="21" customWidth="1"/>
    <col min="5154" max="5154" width="13.28515625" style="21" customWidth="1"/>
    <col min="5155" max="5376" width="11" style="21"/>
    <col min="5377" max="5377" width="12.85546875" style="21" customWidth="1"/>
    <col min="5378" max="5378" width="11.85546875" style="21" customWidth="1"/>
    <col min="5379" max="5379" width="7.42578125" style="21" customWidth="1"/>
    <col min="5380" max="5380" width="6.7109375" style="21" customWidth="1"/>
    <col min="5381" max="5381" width="3.28515625" style="21" customWidth="1"/>
    <col min="5382" max="5382" width="13" style="21" customWidth="1"/>
    <col min="5383" max="5383" width="2.140625" style="21" customWidth="1"/>
    <col min="5384" max="5384" width="10.85546875" style="21" customWidth="1"/>
    <col min="5385" max="5385" width="2.28515625" style="21" customWidth="1"/>
    <col min="5386" max="5386" width="8.85546875" style="21" customWidth="1"/>
    <col min="5387" max="5387" width="2.5703125" style="21" customWidth="1"/>
    <col min="5388" max="5388" width="14.42578125" style="21" customWidth="1"/>
    <col min="5389" max="5389" width="2.5703125" style="21" customWidth="1"/>
    <col min="5390" max="5390" width="8.140625" style="21" customWidth="1"/>
    <col min="5391" max="5391" width="2" style="21" customWidth="1"/>
    <col min="5392" max="5392" width="10" style="21" customWidth="1"/>
    <col min="5393" max="5393" width="2" style="21" customWidth="1"/>
    <col min="5394" max="5394" width="11.42578125" style="21" customWidth="1"/>
    <col min="5395" max="5395" width="2" style="21" customWidth="1"/>
    <col min="5396" max="5399" width="11" style="21"/>
    <col min="5400" max="5401" width="14.42578125" style="21" customWidth="1"/>
    <col min="5402" max="5402" width="13.28515625" style="21" customWidth="1"/>
    <col min="5403" max="5403" width="4.140625" style="21" customWidth="1"/>
    <col min="5404" max="5405" width="14.42578125" style="21" customWidth="1"/>
    <col min="5406" max="5406" width="13.28515625" style="21" customWidth="1"/>
    <col min="5407" max="5407" width="4.140625" style="21" customWidth="1"/>
    <col min="5408" max="5409" width="14.42578125" style="21" customWidth="1"/>
    <col min="5410" max="5410" width="13.28515625" style="21" customWidth="1"/>
    <col min="5411" max="5632" width="11" style="21"/>
    <col min="5633" max="5633" width="12.85546875" style="21" customWidth="1"/>
    <col min="5634" max="5634" width="11.85546875" style="21" customWidth="1"/>
    <col min="5635" max="5635" width="7.42578125" style="21" customWidth="1"/>
    <col min="5636" max="5636" width="6.7109375" style="21" customWidth="1"/>
    <col min="5637" max="5637" width="3.28515625" style="21" customWidth="1"/>
    <col min="5638" max="5638" width="13" style="21" customWidth="1"/>
    <col min="5639" max="5639" width="2.140625" style="21" customWidth="1"/>
    <col min="5640" max="5640" width="10.85546875" style="21" customWidth="1"/>
    <col min="5641" max="5641" width="2.28515625" style="21" customWidth="1"/>
    <col min="5642" max="5642" width="8.85546875" style="21" customWidth="1"/>
    <col min="5643" max="5643" width="2.5703125" style="21" customWidth="1"/>
    <col min="5644" max="5644" width="14.42578125" style="21" customWidth="1"/>
    <col min="5645" max="5645" width="2.5703125" style="21" customWidth="1"/>
    <col min="5646" max="5646" width="8.140625" style="21" customWidth="1"/>
    <col min="5647" max="5647" width="2" style="21" customWidth="1"/>
    <col min="5648" max="5648" width="10" style="21" customWidth="1"/>
    <col min="5649" max="5649" width="2" style="21" customWidth="1"/>
    <col min="5650" max="5650" width="11.42578125" style="21" customWidth="1"/>
    <col min="5651" max="5651" width="2" style="21" customWidth="1"/>
    <col min="5652" max="5655" width="11" style="21"/>
    <col min="5656" max="5657" width="14.42578125" style="21" customWidth="1"/>
    <col min="5658" max="5658" width="13.28515625" style="21" customWidth="1"/>
    <col min="5659" max="5659" width="4.140625" style="21" customWidth="1"/>
    <col min="5660" max="5661" width="14.42578125" style="21" customWidth="1"/>
    <col min="5662" max="5662" width="13.28515625" style="21" customWidth="1"/>
    <col min="5663" max="5663" width="4.140625" style="21" customWidth="1"/>
    <col min="5664" max="5665" width="14.42578125" style="21" customWidth="1"/>
    <col min="5666" max="5666" width="13.28515625" style="21" customWidth="1"/>
    <col min="5667" max="5888" width="11" style="21"/>
    <col min="5889" max="5889" width="12.85546875" style="21" customWidth="1"/>
    <col min="5890" max="5890" width="11.85546875" style="21" customWidth="1"/>
    <col min="5891" max="5891" width="7.42578125" style="21" customWidth="1"/>
    <col min="5892" max="5892" width="6.7109375" style="21" customWidth="1"/>
    <col min="5893" max="5893" width="3.28515625" style="21" customWidth="1"/>
    <col min="5894" max="5894" width="13" style="21" customWidth="1"/>
    <col min="5895" max="5895" width="2.140625" style="21" customWidth="1"/>
    <col min="5896" max="5896" width="10.85546875" style="21" customWidth="1"/>
    <col min="5897" max="5897" width="2.28515625" style="21" customWidth="1"/>
    <col min="5898" max="5898" width="8.85546875" style="21" customWidth="1"/>
    <col min="5899" max="5899" width="2.5703125" style="21" customWidth="1"/>
    <col min="5900" max="5900" width="14.42578125" style="21" customWidth="1"/>
    <col min="5901" max="5901" width="2.5703125" style="21" customWidth="1"/>
    <col min="5902" max="5902" width="8.140625" style="21" customWidth="1"/>
    <col min="5903" max="5903" width="2" style="21" customWidth="1"/>
    <col min="5904" max="5904" width="10" style="21" customWidth="1"/>
    <col min="5905" max="5905" width="2" style="21" customWidth="1"/>
    <col min="5906" max="5906" width="11.42578125" style="21" customWidth="1"/>
    <col min="5907" max="5907" width="2" style="21" customWidth="1"/>
    <col min="5908" max="5911" width="11" style="21"/>
    <col min="5912" max="5913" width="14.42578125" style="21" customWidth="1"/>
    <col min="5914" max="5914" width="13.28515625" style="21" customWidth="1"/>
    <col min="5915" max="5915" width="4.140625" style="21" customWidth="1"/>
    <col min="5916" max="5917" width="14.42578125" style="21" customWidth="1"/>
    <col min="5918" max="5918" width="13.28515625" style="21" customWidth="1"/>
    <col min="5919" max="5919" width="4.140625" style="21" customWidth="1"/>
    <col min="5920" max="5921" width="14.42578125" style="21" customWidth="1"/>
    <col min="5922" max="5922" width="13.28515625" style="21" customWidth="1"/>
    <col min="5923" max="6144" width="11" style="21"/>
    <col min="6145" max="6145" width="12.85546875" style="21" customWidth="1"/>
    <col min="6146" max="6146" width="11.85546875" style="21" customWidth="1"/>
    <col min="6147" max="6147" width="7.42578125" style="21" customWidth="1"/>
    <col min="6148" max="6148" width="6.7109375" style="21" customWidth="1"/>
    <col min="6149" max="6149" width="3.28515625" style="21" customWidth="1"/>
    <col min="6150" max="6150" width="13" style="21" customWidth="1"/>
    <col min="6151" max="6151" width="2.140625" style="21" customWidth="1"/>
    <col min="6152" max="6152" width="10.85546875" style="21" customWidth="1"/>
    <col min="6153" max="6153" width="2.28515625" style="21" customWidth="1"/>
    <col min="6154" max="6154" width="8.85546875" style="21" customWidth="1"/>
    <col min="6155" max="6155" width="2.5703125" style="21" customWidth="1"/>
    <col min="6156" max="6156" width="14.42578125" style="21" customWidth="1"/>
    <col min="6157" max="6157" width="2.5703125" style="21" customWidth="1"/>
    <col min="6158" max="6158" width="8.140625" style="21" customWidth="1"/>
    <col min="6159" max="6159" width="2" style="21" customWidth="1"/>
    <col min="6160" max="6160" width="10" style="21" customWidth="1"/>
    <col min="6161" max="6161" width="2" style="21" customWidth="1"/>
    <col min="6162" max="6162" width="11.42578125" style="21" customWidth="1"/>
    <col min="6163" max="6163" width="2" style="21" customWidth="1"/>
    <col min="6164" max="6167" width="11" style="21"/>
    <col min="6168" max="6169" width="14.42578125" style="21" customWidth="1"/>
    <col min="6170" max="6170" width="13.28515625" style="21" customWidth="1"/>
    <col min="6171" max="6171" width="4.140625" style="21" customWidth="1"/>
    <col min="6172" max="6173" width="14.42578125" style="21" customWidth="1"/>
    <col min="6174" max="6174" width="13.28515625" style="21" customWidth="1"/>
    <col min="6175" max="6175" width="4.140625" style="21" customWidth="1"/>
    <col min="6176" max="6177" width="14.42578125" style="21" customWidth="1"/>
    <col min="6178" max="6178" width="13.28515625" style="21" customWidth="1"/>
    <col min="6179" max="6400" width="11" style="21"/>
    <col min="6401" max="6401" width="12.85546875" style="21" customWidth="1"/>
    <col min="6402" max="6402" width="11.85546875" style="21" customWidth="1"/>
    <col min="6403" max="6403" width="7.42578125" style="21" customWidth="1"/>
    <col min="6404" max="6404" width="6.7109375" style="21" customWidth="1"/>
    <col min="6405" max="6405" width="3.28515625" style="21" customWidth="1"/>
    <col min="6406" max="6406" width="13" style="21" customWidth="1"/>
    <col min="6407" max="6407" width="2.140625" style="21" customWidth="1"/>
    <col min="6408" max="6408" width="10.85546875" style="21" customWidth="1"/>
    <col min="6409" max="6409" width="2.28515625" style="21" customWidth="1"/>
    <col min="6410" max="6410" width="8.85546875" style="21" customWidth="1"/>
    <col min="6411" max="6411" width="2.5703125" style="21" customWidth="1"/>
    <col min="6412" max="6412" width="14.42578125" style="21" customWidth="1"/>
    <col min="6413" max="6413" width="2.5703125" style="21" customWidth="1"/>
    <col min="6414" max="6414" width="8.140625" style="21" customWidth="1"/>
    <col min="6415" max="6415" width="2" style="21" customWidth="1"/>
    <col min="6416" max="6416" width="10" style="21" customWidth="1"/>
    <col min="6417" max="6417" width="2" style="21" customWidth="1"/>
    <col min="6418" max="6418" width="11.42578125" style="21" customWidth="1"/>
    <col min="6419" max="6419" width="2" style="21" customWidth="1"/>
    <col min="6420" max="6423" width="11" style="21"/>
    <col min="6424" max="6425" width="14.42578125" style="21" customWidth="1"/>
    <col min="6426" max="6426" width="13.28515625" style="21" customWidth="1"/>
    <col min="6427" max="6427" width="4.140625" style="21" customWidth="1"/>
    <col min="6428" max="6429" width="14.42578125" style="21" customWidth="1"/>
    <col min="6430" max="6430" width="13.28515625" style="21" customWidth="1"/>
    <col min="6431" max="6431" width="4.140625" style="21" customWidth="1"/>
    <col min="6432" max="6433" width="14.42578125" style="21" customWidth="1"/>
    <col min="6434" max="6434" width="13.28515625" style="21" customWidth="1"/>
    <col min="6435" max="6656" width="11" style="21"/>
    <col min="6657" max="6657" width="12.85546875" style="21" customWidth="1"/>
    <col min="6658" max="6658" width="11.85546875" style="21" customWidth="1"/>
    <col min="6659" max="6659" width="7.42578125" style="21" customWidth="1"/>
    <col min="6660" max="6660" width="6.7109375" style="21" customWidth="1"/>
    <col min="6661" max="6661" width="3.28515625" style="21" customWidth="1"/>
    <col min="6662" max="6662" width="13" style="21" customWidth="1"/>
    <col min="6663" max="6663" width="2.140625" style="21" customWidth="1"/>
    <col min="6664" max="6664" width="10.85546875" style="21" customWidth="1"/>
    <col min="6665" max="6665" width="2.28515625" style="21" customWidth="1"/>
    <col min="6666" max="6666" width="8.85546875" style="21" customWidth="1"/>
    <col min="6667" max="6667" width="2.5703125" style="21" customWidth="1"/>
    <col min="6668" max="6668" width="14.42578125" style="21" customWidth="1"/>
    <col min="6669" max="6669" width="2.5703125" style="21" customWidth="1"/>
    <col min="6670" max="6670" width="8.140625" style="21" customWidth="1"/>
    <col min="6671" max="6671" width="2" style="21" customWidth="1"/>
    <col min="6672" max="6672" width="10" style="21" customWidth="1"/>
    <col min="6673" max="6673" width="2" style="21" customWidth="1"/>
    <col min="6674" max="6674" width="11.42578125" style="21" customWidth="1"/>
    <col min="6675" max="6675" width="2" style="21" customWidth="1"/>
    <col min="6676" max="6679" width="11" style="21"/>
    <col min="6680" max="6681" width="14.42578125" style="21" customWidth="1"/>
    <col min="6682" max="6682" width="13.28515625" style="21" customWidth="1"/>
    <col min="6683" max="6683" width="4.140625" style="21" customWidth="1"/>
    <col min="6684" max="6685" width="14.42578125" style="21" customWidth="1"/>
    <col min="6686" max="6686" width="13.28515625" style="21" customWidth="1"/>
    <col min="6687" max="6687" width="4.140625" style="21" customWidth="1"/>
    <col min="6688" max="6689" width="14.42578125" style="21" customWidth="1"/>
    <col min="6690" max="6690" width="13.28515625" style="21" customWidth="1"/>
    <col min="6691" max="6912" width="11" style="21"/>
    <col min="6913" max="6913" width="12.85546875" style="21" customWidth="1"/>
    <col min="6914" max="6914" width="11.85546875" style="21" customWidth="1"/>
    <col min="6915" max="6915" width="7.42578125" style="21" customWidth="1"/>
    <col min="6916" max="6916" width="6.7109375" style="21" customWidth="1"/>
    <col min="6917" max="6917" width="3.28515625" style="21" customWidth="1"/>
    <col min="6918" max="6918" width="13" style="21" customWidth="1"/>
    <col min="6919" max="6919" width="2.140625" style="21" customWidth="1"/>
    <col min="6920" max="6920" width="10.85546875" style="21" customWidth="1"/>
    <col min="6921" max="6921" width="2.28515625" style="21" customWidth="1"/>
    <col min="6922" max="6922" width="8.85546875" style="21" customWidth="1"/>
    <col min="6923" max="6923" width="2.5703125" style="21" customWidth="1"/>
    <col min="6924" max="6924" width="14.42578125" style="21" customWidth="1"/>
    <col min="6925" max="6925" width="2.5703125" style="21" customWidth="1"/>
    <col min="6926" max="6926" width="8.140625" style="21" customWidth="1"/>
    <col min="6927" max="6927" width="2" style="21" customWidth="1"/>
    <col min="6928" max="6928" width="10" style="21" customWidth="1"/>
    <col min="6929" max="6929" width="2" style="21" customWidth="1"/>
    <col min="6930" max="6930" width="11.42578125" style="21" customWidth="1"/>
    <col min="6931" max="6931" width="2" style="21" customWidth="1"/>
    <col min="6932" max="6935" width="11" style="21"/>
    <col min="6936" max="6937" width="14.42578125" style="21" customWidth="1"/>
    <col min="6938" max="6938" width="13.28515625" style="21" customWidth="1"/>
    <col min="6939" max="6939" width="4.140625" style="21" customWidth="1"/>
    <col min="6940" max="6941" width="14.42578125" style="21" customWidth="1"/>
    <col min="6942" max="6942" width="13.28515625" style="21" customWidth="1"/>
    <col min="6943" max="6943" width="4.140625" style="21" customWidth="1"/>
    <col min="6944" max="6945" width="14.42578125" style="21" customWidth="1"/>
    <col min="6946" max="6946" width="13.28515625" style="21" customWidth="1"/>
    <col min="6947" max="7168" width="11" style="21"/>
    <col min="7169" max="7169" width="12.85546875" style="21" customWidth="1"/>
    <col min="7170" max="7170" width="11.85546875" style="21" customWidth="1"/>
    <col min="7171" max="7171" width="7.42578125" style="21" customWidth="1"/>
    <col min="7172" max="7172" width="6.7109375" style="21" customWidth="1"/>
    <col min="7173" max="7173" width="3.28515625" style="21" customWidth="1"/>
    <col min="7174" max="7174" width="13" style="21" customWidth="1"/>
    <col min="7175" max="7175" width="2.140625" style="21" customWidth="1"/>
    <col min="7176" max="7176" width="10.85546875" style="21" customWidth="1"/>
    <col min="7177" max="7177" width="2.28515625" style="21" customWidth="1"/>
    <col min="7178" max="7178" width="8.85546875" style="21" customWidth="1"/>
    <col min="7179" max="7179" width="2.5703125" style="21" customWidth="1"/>
    <col min="7180" max="7180" width="14.42578125" style="21" customWidth="1"/>
    <col min="7181" max="7181" width="2.5703125" style="21" customWidth="1"/>
    <col min="7182" max="7182" width="8.140625" style="21" customWidth="1"/>
    <col min="7183" max="7183" width="2" style="21" customWidth="1"/>
    <col min="7184" max="7184" width="10" style="21" customWidth="1"/>
    <col min="7185" max="7185" width="2" style="21" customWidth="1"/>
    <col min="7186" max="7186" width="11.42578125" style="21" customWidth="1"/>
    <col min="7187" max="7187" width="2" style="21" customWidth="1"/>
    <col min="7188" max="7191" width="11" style="21"/>
    <col min="7192" max="7193" width="14.42578125" style="21" customWidth="1"/>
    <col min="7194" max="7194" width="13.28515625" style="21" customWidth="1"/>
    <col min="7195" max="7195" width="4.140625" style="21" customWidth="1"/>
    <col min="7196" max="7197" width="14.42578125" style="21" customWidth="1"/>
    <col min="7198" max="7198" width="13.28515625" style="21" customWidth="1"/>
    <col min="7199" max="7199" width="4.140625" style="21" customWidth="1"/>
    <col min="7200" max="7201" width="14.42578125" style="21" customWidth="1"/>
    <col min="7202" max="7202" width="13.28515625" style="21" customWidth="1"/>
    <col min="7203" max="7424" width="11" style="21"/>
    <col min="7425" max="7425" width="12.85546875" style="21" customWidth="1"/>
    <col min="7426" max="7426" width="11.85546875" style="21" customWidth="1"/>
    <col min="7427" max="7427" width="7.42578125" style="21" customWidth="1"/>
    <col min="7428" max="7428" width="6.7109375" style="21" customWidth="1"/>
    <col min="7429" max="7429" width="3.28515625" style="21" customWidth="1"/>
    <col min="7430" max="7430" width="13" style="21" customWidth="1"/>
    <col min="7431" max="7431" width="2.140625" style="21" customWidth="1"/>
    <col min="7432" max="7432" width="10.85546875" style="21" customWidth="1"/>
    <col min="7433" max="7433" width="2.28515625" style="21" customWidth="1"/>
    <col min="7434" max="7434" width="8.85546875" style="21" customWidth="1"/>
    <col min="7435" max="7435" width="2.5703125" style="21" customWidth="1"/>
    <col min="7436" max="7436" width="14.42578125" style="21" customWidth="1"/>
    <col min="7437" max="7437" width="2.5703125" style="21" customWidth="1"/>
    <col min="7438" max="7438" width="8.140625" style="21" customWidth="1"/>
    <col min="7439" max="7439" width="2" style="21" customWidth="1"/>
    <col min="7440" max="7440" width="10" style="21" customWidth="1"/>
    <col min="7441" max="7441" width="2" style="21" customWidth="1"/>
    <col min="7442" max="7442" width="11.42578125" style="21" customWidth="1"/>
    <col min="7443" max="7443" width="2" style="21" customWidth="1"/>
    <col min="7444" max="7447" width="11" style="21"/>
    <col min="7448" max="7449" width="14.42578125" style="21" customWidth="1"/>
    <col min="7450" max="7450" width="13.28515625" style="21" customWidth="1"/>
    <col min="7451" max="7451" width="4.140625" style="21" customWidth="1"/>
    <col min="7452" max="7453" width="14.42578125" style="21" customWidth="1"/>
    <col min="7454" max="7454" width="13.28515625" style="21" customWidth="1"/>
    <col min="7455" max="7455" width="4.140625" style="21" customWidth="1"/>
    <col min="7456" max="7457" width="14.42578125" style="21" customWidth="1"/>
    <col min="7458" max="7458" width="13.28515625" style="21" customWidth="1"/>
    <col min="7459" max="7680" width="11" style="21"/>
    <col min="7681" max="7681" width="12.85546875" style="21" customWidth="1"/>
    <col min="7682" max="7682" width="11.85546875" style="21" customWidth="1"/>
    <col min="7683" max="7683" width="7.42578125" style="21" customWidth="1"/>
    <col min="7684" max="7684" width="6.7109375" style="21" customWidth="1"/>
    <col min="7685" max="7685" width="3.28515625" style="21" customWidth="1"/>
    <col min="7686" max="7686" width="13" style="21" customWidth="1"/>
    <col min="7687" max="7687" width="2.140625" style="21" customWidth="1"/>
    <col min="7688" max="7688" width="10.85546875" style="21" customWidth="1"/>
    <col min="7689" max="7689" width="2.28515625" style="21" customWidth="1"/>
    <col min="7690" max="7690" width="8.85546875" style="21" customWidth="1"/>
    <col min="7691" max="7691" width="2.5703125" style="21" customWidth="1"/>
    <col min="7692" max="7692" width="14.42578125" style="21" customWidth="1"/>
    <col min="7693" max="7693" width="2.5703125" style="21" customWidth="1"/>
    <col min="7694" max="7694" width="8.140625" style="21" customWidth="1"/>
    <col min="7695" max="7695" width="2" style="21" customWidth="1"/>
    <col min="7696" max="7696" width="10" style="21" customWidth="1"/>
    <col min="7697" max="7697" width="2" style="21" customWidth="1"/>
    <col min="7698" max="7698" width="11.42578125" style="21" customWidth="1"/>
    <col min="7699" max="7699" width="2" style="21" customWidth="1"/>
    <col min="7700" max="7703" width="11" style="21"/>
    <col min="7704" max="7705" width="14.42578125" style="21" customWidth="1"/>
    <col min="7706" max="7706" width="13.28515625" style="21" customWidth="1"/>
    <col min="7707" max="7707" width="4.140625" style="21" customWidth="1"/>
    <col min="7708" max="7709" width="14.42578125" style="21" customWidth="1"/>
    <col min="7710" max="7710" width="13.28515625" style="21" customWidth="1"/>
    <col min="7711" max="7711" width="4.140625" style="21" customWidth="1"/>
    <col min="7712" max="7713" width="14.42578125" style="21" customWidth="1"/>
    <col min="7714" max="7714" width="13.28515625" style="21" customWidth="1"/>
    <col min="7715" max="7936" width="11" style="21"/>
    <col min="7937" max="7937" width="12.85546875" style="21" customWidth="1"/>
    <col min="7938" max="7938" width="11.85546875" style="21" customWidth="1"/>
    <col min="7939" max="7939" width="7.42578125" style="21" customWidth="1"/>
    <col min="7940" max="7940" width="6.7109375" style="21" customWidth="1"/>
    <col min="7941" max="7941" width="3.28515625" style="21" customWidth="1"/>
    <col min="7942" max="7942" width="13" style="21" customWidth="1"/>
    <col min="7943" max="7943" width="2.140625" style="21" customWidth="1"/>
    <col min="7944" max="7944" width="10.85546875" style="21" customWidth="1"/>
    <col min="7945" max="7945" width="2.28515625" style="21" customWidth="1"/>
    <col min="7946" max="7946" width="8.85546875" style="21" customWidth="1"/>
    <col min="7947" max="7947" width="2.5703125" style="21" customWidth="1"/>
    <col min="7948" max="7948" width="14.42578125" style="21" customWidth="1"/>
    <col min="7949" max="7949" width="2.5703125" style="21" customWidth="1"/>
    <col min="7950" max="7950" width="8.140625" style="21" customWidth="1"/>
    <col min="7951" max="7951" width="2" style="21" customWidth="1"/>
    <col min="7952" max="7952" width="10" style="21" customWidth="1"/>
    <col min="7953" max="7953" width="2" style="21" customWidth="1"/>
    <col min="7954" max="7954" width="11.42578125" style="21" customWidth="1"/>
    <col min="7955" max="7955" width="2" style="21" customWidth="1"/>
    <col min="7956" max="7959" width="11" style="21"/>
    <col min="7960" max="7961" width="14.42578125" style="21" customWidth="1"/>
    <col min="7962" max="7962" width="13.28515625" style="21" customWidth="1"/>
    <col min="7963" max="7963" width="4.140625" style="21" customWidth="1"/>
    <col min="7964" max="7965" width="14.42578125" style="21" customWidth="1"/>
    <col min="7966" max="7966" width="13.28515625" style="21" customWidth="1"/>
    <col min="7967" max="7967" width="4.140625" style="21" customWidth="1"/>
    <col min="7968" max="7969" width="14.42578125" style="21" customWidth="1"/>
    <col min="7970" max="7970" width="13.28515625" style="21" customWidth="1"/>
    <col min="7971" max="8192" width="11" style="21"/>
    <col min="8193" max="8193" width="12.85546875" style="21" customWidth="1"/>
    <col min="8194" max="8194" width="11.85546875" style="21" customWidth="1"/>
    <col min="8195" max="8195" width="7.42578125" style="21" customWidth="1"/>
    <col min="8196" max="8196" width="6.7109375" style="21" customWidth="1"/>
    <col min="8197" max="8197" width="3.28515625" style="21" customWidth="1"/>
    <col min="8198" max="8198" width="13" style="21" customWidth="1"/>
    <col min="8199" max="8199" width="2.140625" style="21" customWidth="1"/>
    <col min="8200" max="8200" width="10.85546875" style="21" customWidth="1"/>
    <col min="8201" max="8201" width="2.28515625" style="21" customWidth="1"/>
    <col min="8202" max="8202" width="8.85546875" style="21" customWidth="1"/>
    <col min="8203" max="8203" width="2.5703125" style="21" customWidth="1"/>
    <col min="8204" max="8204" width="14.42578125" style="21" customWidth="1"/>
    <col min="8205" max="8205" width="2.5703125" style="21" customWidth="1"/>
    <col min="8206" max="8206" width="8.140625" style="21" customWidth="1"/>
    <col min="8207" max="8207" width="2" style="21" customWidth="1"/>
    <col min="8208" max="8208" width="10" style="21" customWidth="1"/>
    <col min="8209" max="8209" width="2" style="21" customWidth="1"/>
    <col min="8210" max="8210" width="11.42578125" style="21" customWidth="1"/>
    <col min="8211" max="8211" width="2" style="21" customWidth="1"/>
    <col min="8212" max="8215" width="11" style="21"/>
    <col min="8216" max="8217" width="14.42578125" style="21" customWidth="1"/>
    <col min="8218" max="8218" width="13.28515625" style="21" customWidth="1"/>
    <col min="8219" max="8219" width="4.140625" style="21" customWidth="1"/>
    <col min="8220" max="8221" width="14.42578125" style="21" customWidth="1"/>
    <col min="8222" max="8222" width="13.28515625" style="21" customWidth="1"/>
    <col min="8223" max="8223" width="4.140625" style="21" customWidth="1"/>
    <col min="8224" max="8225" width="14.42578125" style="21" customWidth="1"/>
    <col min="8226" max="8226" width="13.28515625" style="21" customWidth="1"/>
    <col min="8227" max="8448" width="11" style="21"/>
    <col min="8449" max="8449" width="12.85546875" style="21" customWidth="1"/>
    <col min="8450" max="8450" width="11.85546875" style="21" customWidth="1"/>
    <col min="8451" max="8451" width="7.42578125" style="21" customWidth="1"/>
    <col min="8452" max="8452" width="6.7109375" style="21" customWidth="1"/>
    <col min="8453" max="8453" width="3.28515625" style="21" customWidth="1"/>
    <col min="8454" max="8454" width="13" style="21" customWidth="1"/>
    <col min="8455" max="8455" width="2.140625" style="21" customWidth="1"/>
    <col min="8456" max="8456" width="10.85546875" style="21" customWidth="1"/>
    <col min="8457" max="8457" width="2.28515625" style="21" customWidth="1"/>
    <col min="8458" max="8458" width="8.85546875" style="21" customWidth="1"/>
    <col min="8459" max="8459" width="2.5703125" style="21" customWidth="1"/>
    <col min="8460" max="8460" width="14.42578125" style="21" customWidth="1"/>
    <col min="8461" max="8461" width="2.5703125" style="21" customWidth="1"/>
    <col min="8462" max="8462" width="8.140625" style="21" customWidth="1"/>
    <col min="8463" max="8463" width="2" style="21" customWidth="1"/>
    <col min="8464" max="8464" width="10" style="21" customWidth="1"/>
    <col min="8465" max="8465" width="2" style="21" customWidth="1"/>
    <col min="8466" max="8466" width="11.42578125" style="21" customWidth="1"/>
    <col min="8467" max="8467" width="2" style="21" customWidth="1"/>
    <col min="8468" max="8471" width="11" style="21"/>
    <col min="8472" max="8473" width="14.42578125" style="21" customWidth="1"/>
    <col min="8474" max="8474" width="13.28515625" style="21" customWidth="1"/>
    <col min="8475" max="8475" width="4.140625" style="21" customWidth="1"/>
    <col min="8476" max="8477" width="14.42578125" style="21" customWidth="1"/>
    <col min="8478" max="8478" width="13.28515625" style="21" customWidth="1"/>
    <col min="8479" max="8479" width="4.140625" style="21" customWidth="1"/>
    <col min="8480" max="8481" width="14.42578125" style="21" customWidth="1"/>
    <col min="8482" max="8482" width="13.28515625" style="21" customWidth="1"/>
    <col min="8483" max="8704" width="11" style="21"/>
    <col min="8705" max="8705" width="12.85546875" style="21" customWidth="1"/>
    <col min="8706" max="8706" width="11.85546875" style="21" customWidth="1"/>
    <col min="8707" max="8707" width="7.42578125" style="21" customWidth="1"/>
    <col min="8708" max="8708" width="6.7109375" style="21" customWidth="1"/>
    <col min="8709" max="8709" width="3.28515625" style="21" customWidth="1"/>
    <col min="8710" max="8710" width="13" style="21" customWidth="1"/>
    <col min="8711" max="8711" width="2.140625" style="21" customWidth="1"/>
    <col min="8712" max="8712" width="10.85546875" style="21" customWidth="1"/>
    <col min="8713" max="8713" width="2.28515625" style="21" customWidth="1"/>
    <col min="8714" max="8714" width="8.85546875" style="21" customWidth="1"/>
    <col min="8715" max="8715" width="2.5703125" style="21" customWidth="1"/>
    <col min="8716" max="8716" width="14.42578125" style="21" customWidth="1"/>
    <col min="8717" max="8717" width="2.5703125" style="21" customWidth="1"/>
    <col min="8718" max="8718" width="8.140625" style="21" customWidth="1"/>
    <col min="8719" max="8719" width="2" style="21" customWidth="1"/>
    <col min="8720" max="8720" width="10" style="21" customWidth="1"/>
    <col min="8721" max="8721" width="2" style="21" customWidth="1"/>
    <col min="8722" max="8722" width="11.42578125" style="21" customWidth="1"/>
    <col min="8723" max="8723" width="2" style="21" customWidth="1"/>
    <col min="8724" max="8727" width="11" style="21"/>
    <col min="8728" max="8729" width="14.42578125" style="21" customWidth="1"/>
    <col min="8730" max="8730" width="13.28515625" style="21" customWidth="1"/>
    <col min="8731" max="8731" width="4.140625" style="21" customWidth="1"/>
    <col min="8732" max="8733" width="14.42578125" style="21" customWidth="1"/>
    <col min="8734" max="8734" width="13.28515625" style="21" customWidth="1"/>
    <col min="8735" max="8735" width="4.140625" style="21" customWidth="1"/>
    <col min="8736" max="8737" width="14.42578125" style="21" customWidth="1"/>
    <col min="8738" max="8738" width="13.28515625" style="21" customWidth="1"/>
    <col min="8739" max="8960" width="11" style="21"/>
    <col min="8961" max="8961" width="12.85546875" style="21" customWidth="1"/>
    <col min="8962" max="8962" width="11.85546875" style="21" customWidth="1"/>
    <col min="8963" max="8963" width="7.42578125" style="21" customWidth="1"/>
    <col min="8964" max="8964" width="6.7109375" style="21" customWidth="1"/>
    <col min="8965" max="8965" width="3.28515625" style="21" customWidth="1"/>
    <col min="8966" max="8966" width="13" style="21" customWidth="1"/>
    <col min="8967" max="8967" width="2.140625" style="21" customWidth="1"/>
    <col min="8968" max="8968" width="10.85546875" style="21" customWidth="1"/>
    <col min="8969" max="8969" width="2.28515625" style="21" customWidth="1"/>
    <col min="8970" max="8970" width="8.85546875" style="21" customWidth="1"/>
    <col min="8971" max="8971" width="2.5703125" style="21" customWidth="1"/>
    <col min="8972" max="8972" width="14.42578125" style="21" customWidth="1"/>
    <col min="8973" max="8973" width="2.5703125" style="21" customWidth="1"/>
    <col min="8974" max="8974" width="8.140625" style="21" customWidth="1"/>
    <col min="8975" max="8975" width="2" style="21" customWidth="1"/>
    <col min="8976" max="8976" width="10" style="21" customWidth="1"/>
    <col min="8977" max="8977" width="2" style="21" customWidth="1"/>
    <col min="8978" max="8978" width="11.42578125" style="21" customWidth="1"/>
    <col min="8979" max="8979" width="2" style="21" customWidth="1"/>
    <col min="8980" max="8983" width="11" style="21"/>
    <col min="8984" max="8985" width="14.42578125" style="21" customWidth="1"/>
    <col min="8986" max="8986" width="13.28515625" style="21" customWidth="1"/>
    <col min="8987" max="8987" width="4.140625" style="21" customWidth="1"/>
    <col min="8988" max="8989" width="14.42578125" style="21" customWidth="1"/>
    <col min="8990" max="8990" width="13.28515625" style="21" customWidth="1"/>
    <col min="8991" max="8991" width="4.140625" style="21" customWidth="1"/>
    <col min="8992" max="8993" width="14.42578125" style="21" customWidth="1"/>
    <col min="8994" max="8994" width="13.28515625" style="21" customWidth="1"/>
    <col min="8995" max="9216" width="11" style="21"/>
    <col min="9217" max="9217" width="12.85546875" style="21" customWidth="1"/>
    <col min="9218" max="9218" width="11.85546875" style="21" customWidth="1"/>
    <col min="9219" max="9219" width="7.42578125" style="21" customWidth="1"/>
    <col min="9220" max="9220" width="6.7109375" style="21" customWidth="1"/>
    <col min="9221" max="9221" width="3.28515625" style="21" customWidth="1"/>
    <col min="9222" max="9222" width="13" style="21" customWidth="1"/>
    <col min="9223" max="9223" width="2.140625" style="21" customWidth="1"/>
    <col min="9224" max="9224" width="10.85546875" style="21" customWidth="1"/>
    <col min="9225" max="9225" width="2.28515625" style="21" customWidth="1"/>
    <col min="9226" max="9226" width="8.85546875" style="21" customWidth="1"/>
    <col min="9227" max="9227" width="2.5703125" style="21" customWidth="1"/>
    <col min="9228" max="9228" width="14.42578125" style="21" customWidth="1"/>
    <col min="9229" max="9229" width="2.5703125" style="21" customWidth="1"/>
    <col min="9230" max="9230" width="8.140625" style="21" customWidth="1"/>
    <col min="9231" max="9231" width="2" style="21" customWidth="1"/>
    <col min="9232" max="9232" width="10" style="21" customWidth="1"/>
    <col min="9233" max="9233" width="2" style="21" customWidth="1"/>
    <col min="9234" max="9234" width="11.42578125" style="21" customWidth="1"/>
    <col min="9235" max="9235" width="2" style="21" customWidth="1"/>
    <col min="9236" max="9239" width="11" style="21"/>
    <col min="9240" max="9241" width="14.42578125" style="21" customWidth="1"/>
    <col min="9242" max="9242" width="13.28515625" style="21" customWidth="1"/>
    <col min="9243" max="9243" width="4.140625" style="21" customWidth="1"/>
    <col min="9244" max="9245" width="14.42578125" style="21" customWidth="1"/>
    <col min="9246" max="9246" width="13.28515625" style="21" customWidth="1"/>
    <col min="9247" max="9247" width="4.140625" style="21" customWidth="1"/>
    <col min="9248" max="9249" width="14.42578125" style="21" customWidth="1"/>
    <col min="9250" max="9250" width="13.28515625" style="21" customWidth="1"/>
    <col min="9251" max="9472" width="11" style="21"/>
    <col min="9473" max="9473" width="12.85546875" style="21" customWidth="1"/>
    <col min="9474" max="9474" width="11.85546875" style="21" customWidth="1"/>
    <col min="9475" max="9475" width="7.42578125" style="21" customWidth="1"/>
    <col min="9476" max="9476" width="6.7109375" style="21" customWidth="1"/>
    <col min="9477" max="9477" width="3.28515625" style="21" customWidth="1"/>
    <col min="9478" max="9478" width="13" style="21" customWidth="1"/>
    <col min="9479" max="9479" width="2.140625" style="21" customWidth="1"/>
    <col min="9480" max="9480" width="10.85546875" style="21" customWidth="1"/>
    <col min="9481" max="9481" width="2.28515625" style="21" customWidth="1"/>
    <col min="9482" max="9482" width="8.85546875" style="21" customWidth="1"/>
    <col min="9483" max="9483" width="2.5703125" style="21" customWidth="1"/>
    <col min="9484" max="9484" width="14.42578125" style="21" customWidth="1"/>
    <col min="9485" max="9485" width="2.5703125" style="21" customWidth="1"/>
    <col min="9486" max="9486" width="8.140625" style="21" customWidth="1"/>
    <col min="9487" max="9487" width="2" style="21" customWidth="1"/>
    <col min="9488" max="9488" width="10" style="21" customWidth="1"/>
    <col min="9489" max="9489" width="2" style="21" customWidth="1"/>
    <col min="9490" max="9490" width="11.42578125" style="21" customWidth="1"/>
    <col min="9491" max="9491" width="2" style="21" customWidth="1"/>
    <col min="9492" max="9495" width="11" style="21"/>
    <col min="9496" max="9497" width="14.42578125" style="21" customWidth="1"/>
    <col min="9498" max="9498" width="13.28515625" style="21" customWidth="1"/>
    <col min="9499" max="9499" width="4.140625" style="21" customWidth="1"/>
    <col min="9500" max="9501" width="14.42578125" style="21" customWidth="1"/>
    <col min="9502" max="9502" width="13.28515625" style="21" customWidth="1"/>
    <col min="9503" max="9503" width="4.140625" style="21" customWidth="1"/>
    <col min="9504" max="9505" width="14.42578125" style="21" customWidth="1"/>
    <col min="9506" max="9506" width="13.28515625" style="21" customWidth="1"/>
    <col min="9507" max="9728" width="11" style="21"/>
    <col min="9729" max="9729" width="12.85546875" style="21" customWidth="1"/>
    <col min="9730" max="9730" width="11.85546875" style="21" customWidth="1"/>
    <col min="9731" max="9731" width="7.42578125" style="21" customWidth="1"/>
    <col min="9732" max="9732" width="6.7109375" style="21" customWidth="1"/>
    <col min="9733" max="9733" width="3.28515625" style="21" customWidth="1"/>
    <col min="9734" max="9734" width="13" style="21" customWidth="1"/>
    <col min="9735" max="9735" width="2.140625" style="21" customWidth="1"/>
    <col min="9736" max="9736" width="10.85546875" style="21" customWidth="1"/>
    <col min="9737" max="9737" width="2.28515625" style="21" customWidth="1"/>
    <col min="9738" max="9738" width="8.85546875" style="21" customWidth="1"/>
    <col min="9739" max="9739" width="2.5703125" style="21" customWidth="1"/>
    <col min="9740" max="9740" width="14.42578125" style="21" customWidth="1"/>
    <col min="9741" max="9741" width="2.5703125" style="21" customWidth="1"/>
    <col min="9742" max="9742" width="8.140625" style="21" customWidth="1"/>
    <col min="9743" max="9743" width="2" style="21" customWidth="1"/>
    <col min="9744" max="9744" width="10" style="21" customWidth="1"/>
    <col min="9745" max="9745" width="2" style="21" customWidth="1"/>
    <col min="9746" max="9746" width="11.42578125" style="21" customWidth="1"/>
    <col min="9747" max="9747" width="2" style="21" customWidth="1"/>
    <col min="9748" max="9751" width="11" style="21"/>
    <col min="9752" max="9753" width="14.42578125" style="21" customWidth="1"/>
    <col min="9754" max="9754" width="13.28515625" style="21" customWidth="1"/>
    <col min="9755" max="9755" width="4.140625" style="21" customWidth="1"/>
    <col min="9756" max="9757" width="14.42578125" style="21" customWidth="1"/>
    <col min="9758" max="9758" width="13.28515625" style="21" customWidth="1"/>
    <col min="9759" max="9759" width="4.140625" style="21" customWidth="1"/>
    <col min="9760" max="9761" width="14.42578125" style="21" customWidth="1"/>
    <col min="9762" max="9762" width="13.28515625" style="21" customWidth="1"/>
    <col min="9763" max="9984" width="11" style="21"/>
    <col min="9985" max="9985" width="12.85546875" style="21" customWidth="1"/>
    <col min="9986" max="9986" width="11.85546875" style="21" customWidth="1"/>
    <col min="9987" max="9987" width="7.42578125" style="21" customWidth="1"/>
    <col min="9988" max="9988" width="6.7109375" style="21" customWidth="1"/>
    <col min="9989" max="9989" width="3.28515625" style="21" customWidth="1"/>
    <col min="9990" max="9990" width="13" style="21" customWidth="1"/>
    <col min="9991" max="9991" width="2.140625" style="21" customWidth="1"/>
    <col min="9992" max="9992" width="10.85546875" style="21" customWidth="1"/>
    <col min="9993" max="9993" width="2.28515625" style="21" customWidth="1"/>
    <col min="9994" max="9994" width="8.85546875" style="21" customWidth="1"/>
    <col min="9995" max="9995" width="2.5703125" style="21" customWidth="1"/>
    <col min="9996" max="9996" width="14.42578125" style="21" customWidth="1"/>
    <col min="9997" max="9997" width="2.5703125" style="21" customWidth="1"/>
    <col min="9998" max="9998" width="8.140625" style="21" customWidth="1"/>
    <col min="9999" max="9999" width="2" style="21" customWidth="1"/>
    <col min="10000" max="10000" width="10" style="21" customWidth="1"/>
    <col min="10001" max="10001" width="2" style="21" customWidth="1"/>
    <col min="10002" max="10002" width="11.42578125" style="21" customWidth="1"/>
    <col min="10003" max="10003" width="2" style="21" customWidth="1"/>
    <col min="10004" max="10007" width="11" style="21"/>
    <col min="10008" max="10009" width="14.42578125" style="21" customWidth="1"/>
    <col min="10010" max="10010" width="13.28515625" style="21" customWidth="1"/>
    <col min="10011" max="10011" width="4.140625" style="21" customWidth="1"/>
    <col min="10012" max="10013" width="14.42578125" style="21" customWidth="1"/>
    <col min="10014" max="10014" width="13.28515625" style="21" customWidth="1"/>
    <col min="10015" max="10015" width="4.140625" style="21" customWidth="1"/>
    <col min="10016" max="10017" width="14.42578125" style="21" customWidth="1"/>
    <col min="10018" max="10018" width="13.28515625" style="21" customWidth="1"/>
    <col min="10019" max="10240" width="11" style="21"/>
    <col min="10241" max="10241" width="12.85546875" style="21" customWidth="1"/>
    <col min="10242" max="10242" width="11.85546875" style="21" customWidth="1"/>
    <col min="10243" max="10243" width="7.42578125" style="21" customWidth="1"/>
    <col min="10244" max="10244" width="6.7109375" style="21" customWidth="1"/>
    <col min="10245" max="10245" width="3.28515625" style="21" customWidth="1"/>
    <col min="10246" max="10246" width="13" style="21" customWidth="1"/>
    <col min="10247" max="10247" width="2.140625" style="21" customWidth="1"/>
    <col min="10248" max="10248" width="10.85546875" style="21" customWidth="1"/>
    <col min="10249" max="10249" width="2.28515625" style="21" customWidth="1"/>
    <col min="10250" max="10250" width="8.85546875" style="21" customWidth="1"/>
    <col min="10251" max="10251" width="2.5703125" style="21" customWidth="1"/>
    <col min="10252" max="10252" width="14.42578125" style="21" customWidth="1"/>
    <col min="10253" max="10253" width="2.5703125" style="21" customWidth="1"/>
    <col min="10254" max="10254" width="8.140625" style="21" customWidth="1"/>
    <col min="10255" max="10255" width="2" style="21" customWidth="1"/>
    <col min="10256" max="10256" width="10" style="21" customWidth="1"/>
    <col min="10257" max="10257" width="2" style="21" customWidth="1"/>
    <col min="10258" max="10258" width="11.42578125" style="21" customWidth="1"/>
    <col min="10259" max="10259" width="2" style="21" customWidth="1"/>
    <col min="10260" max="10263" width="11" style="21"/>
    <col min="10264" max="10265" width="14.42578125" style="21" customWidth="1"/>
    <col min="10266" max="10266" width="13.28515625" style="21" customWidth="1"/>
    <col min="10267" max="10267" width="4.140625" style="21" customWidth="1"/>
    <col min="10268" max="10269" width="14.42578125" style="21" customWidth="1"/>
    <col min="10270" max="10270" width="13.28515625" style="21" customWidth="1"/>
    <col min="10271" max="10271" width="4.140625" style="21" customWidth="1"/>
    <col min="10272" max="10273" width="14.42578125" style="21" customWidth="1"/>
    <col min="10274" max="10274" width="13.28515625" style="21" customWidth="1"/>
    <col min="10275" max="10496" width="11" style="21"/>
    <col min="10497" max="10497" width="12.85546875" style="21" customWidth="1"/>
    <col min="10498" max="10498" width="11.85546875" style="21" customWidth="1"/>
    <col min="10499" max="10499" width="7.42578125" style="21" customWidth="1"/>
    <col min="10500" max="10500" width="6.7109375" style="21" customWidth="1"/>
    <col min="10501" max="10501" width="3.28515625" style="21" customWidth="1"/>
    <col min="10502" max="10502" width="13" style="21" customWidth="1"/>
    <col min="10503" max="10503" width="2.140625" style="21" customWidth="1"/>
    <col min="10504" max="10504" width="10.85546875" style="21" customWidth="1"/>
    <col min="10505" max="10505" width="2.28515625" style="21" customWidth="1"/>
    <col min="10506" max="10506" width="8.85546875" style="21" customWidth="1"/>
    <col min="10507" max="10507" width="2.5703125" style="21" customWidth="1"/>
    <col min="10508" max="10508" width="14.42578125" style="21" customWidth="1"/>
    <col min="10509" max="10509" width="2.5703125" style="21" customWidth="1"/>
    <col min="10510" max="10510" width="8.140625" style="21" customWidth="1"/>
    <col min="10511" max="10511" width="2" style="21" customWidth="1"/>
    <col min="10512" max="10512" width="10" style="21" customWidth="1"/>
    <col min="10513" max="10513" width="2" style="21" customWidth="1"/>
    <col min="10514" max="10514" width="11.42578125" style="21" customWidth="1"/>
    <col min="10515" max="10515" width="2" style="21" customWidth="1"/>
    <col min="10516" max="10519" width="11" style="21"/>
    <col min="10520" max="10521" width="14.42578125" style="21" customWidth="1"/>
    <col min="10522" max="10522" width="13.28515625" style="21" customWidth="1"/>
    <col min="10523" max="10523" width="4.140625" style="21" customWidth="1"/>
    <col min="10524" max="10525" width="14.42578125" style="21" customWidth="1"/>
    <col min="10526" max="10526" width="13.28515625" style="21" customWidth="1"/>
    <col min="10527" max="10527" width="4.140625" style="21" customWidth="1"/>
    <col min="10528" max="10529" width="14.42578125" style="21" customWidth="1"/>
    <col min="10530" max="10530" width="13.28515625" style="21" customWidth="1"/>
    <col min="10531" max="10752" width="11" style="21"/>
    <col min="10753" max="10753" width="12.85546875" style="21" customWidth="1"/>
    <col min="10754" max="10754" width="11.85546875" style="21" customWidth="1"/>
    <col min="10755" max="10755" width="7.42578125" style="21" customWidth="1"/>
    <col min="10756" max="10756" width="6.7109375" style="21" customWidth="1"/>
    <col min="10757" max="10757" width="3.28515625" style="21" customWidth="1"/>
    <col min="10758" max="10758" width="13" style="21" customWidth="1"/>
    <col min="10759" max="10759" width="2.140625" style="21" customWidth="1"/>
    <col min="10760" max="10760" width="10.85546875" style="21" customWidth="1"/>
    <col min="10761" max="10761" width="2.28515625" style="21" customWidth="1"/>
    <col min="10762" max="10762" width="8.85546875" style="21" customWidth="1"/>
    <col min="10763" max="10763" width="2.5703125" style="21" customWidth="1"/>
    <col min="10764" max="10764" width="14.42578125" style="21" customWidth="1"/>
    <col min="10765" max="10765" width="2.5703125" style="21" customWidth="1"/>
    <col min="10766" max="10766" width="8.140625" style="21" customWidth="1"/>
    <col min="10767" max="10767" width="2" style="21" customWidth="1"/>
    <col min="10768" max="10768" width="10" style="21" customWidth="1"/>
    <col min="10769" max="10769" width="2" style="21" customWidth="1"/>
    <col min="10770" max="10770" width="11.42578125" style="21" customWidth="1"/>
    <col min="10771" max="10771" width="2" style="21" customWidth="1"/>
    <col min="10772" max="10775" width="11" style="21"/>
    <col min="10776" max="10777" width="14.42578125" style="21" customWidth="1"/>
    <col min="10778" max="10778" width="13.28515625" style="21" customWidth="1"/>
    <col min="10779" max="10779" width="4.140625" style="21" customWidth="1"/>
    <col min="10780" max="10781" width="14.42578125" style="21" customWidth="1"/>
    <col min="10782" max="10782" width="13.28515625" style="21" customWidth="1"/>
    <col min="10783" max="10783" width="4.140625" style="21" customWidth="1"/>
    <col min="10784" max="10785" width="14.42578125" style="21" customWidth="1"/>
    <col min="10786" max="10786" width="13.28515625" style="21" customWidth="1"/>
    <col min="10787" max="11008" width="11" style="21"/>
    <col min="11009" max="11009" width="12.85546875" style="21" customWidth="1"/>
    <col min="11010" max="11010" width="11.85546875" style="21" customWidth="1"/>
    <col min="11011" max="11011" width="7.42578125" style="21" customWidth="1"/>
    <col min="11012" max="11012" width="6.7109375" style="21" customWidth="1"/>
    <col min="11013" max="11013" width="3.28515625" style="21" customWidth="1"/>
    <col min="11014" max="11014" width="13" style="21" customWidth="1"/>
    <col min="11015" max="11015" width="2.140625" style="21" customWidth="1"/>
    <col min="11016" max="11016" width="10.85546875" style="21" customWidth="1"/>
    <col min="11017" max="11017" width="2.28515625" style="21" customWidth="1"/>
    <col min="11018" max="11018" width="8.85546875" style="21" customWidth="1"/>
    <col min="11019" max="11019" width="2.5703125" style="21" customWidth="1"/>
    <col min="11020" max="11020" width="14.42578125" style="21" customWidth="1"/>
    <col min="11021" max="11021" width="2.5703125" style="21" customWidth="1"/>
    <col min="11022" max="11022" width="8.140625" style="21" customWidth="1"/>
    <col min="11023" max="11023" width="2" style="21" customWidth="1"/>
    <col min="11024" max="11024" width="10" style="21" customWidth="1"/>
    <col min="11025" max="11025" width="2" style="21" customWidth="1"/>
    <col min="11026" max="11026" width="11.42578125" style="21" customWidth="1"/>
    <col min="11027" max="11027" width="2" style="21" customWidth="1"/>
    <col min="11028" max="11031" width="11" style="21"/>
    <col min="11032" max="11033" width="14.42578125" style="21" customWidth="1"/>
    <col min="11034" max="11034" width="13.28515625" style="21" customWidth="1"/>
    <col min="11035" max="11035" width="4.140625" style="21" customWidth="1"/>
    <col min="11036" max="11037" width="14.42578125" style="21" customWidth="1"/>
    <col min="11038" max="11038" width="13.28515625" style="21" customWidth="1"/>
    <col min="11039" max="11039" width="4.140625" style="21" customWidth="1"/>
    <col min="11040" max="11041" width="14.42578125" style="21" customWidth="1"/>
    <col min="11042" max="11042" width="13.28515625" style="21" customWidth="1"/>
    <col min="11043" max="11264" width="11" style="21"/>
    <col min="11265" max="11265" width="12.85546875" style="21" customWidth="1"/>
    <col min="11266" max="11266" width="11.85546875" style="21" customWidth="1"/>
    <col min="11267" max="11267" width="7.42578125" style="21" customWidth="1"/>
    <col min="11268" max="11268" width="6.7109375" style="21" customWidth="1"/>
    <col min="11269" max="11269" width="3.28515625" style="21" customWidth="1"/>
    <col min="11270" max="11270" width="13" style="21" customWidth="1"/>
    <col min="11271" max="11271" width="2.140625" style="21" customWidth="1"/>
    <col min="11272" max="11272" width="10.85546875" style="21" customWidth="1"/>
    <col min="11273" max="11273" width="2.28515625" style="21" customWidth="1"/>
    <col min="11274" max="11274" width="8.85546875" style="21" customWidth="1"/>
    <col min="11275" max="11275" width="2.5703125" style="21" customWidth="1"/>
    <col min="11276" max="11276" width="14.42578125" style="21" customWidth="1"/>
    <col min="11277" max="11277" width="2.5703125" style="21" customWidth="1"/>
    <col min="11278" max="11278" width="8.140625" style="21" customWidth="1"/>
    <col min="11279" max="11279" width="2" style="21" customWidth="1"/>
    <col min="11280" max="11280" width="10" style="21" customWidth="1"/>
    <col min="11281" max="11281" width="2" style="21" customWidth="1"/>
    <col min="11282" max="11282" width="11.42578125" style="21" customWidth="1"/>
    <col min="11283" max="11283" width="2" style="21" customWidth="1"/>
    <col min="11284" max="11287" width="11" style="21"/>
    <col min="11288" max="11289" width="14.42578125" style="21" customWidth="1"/>
    <col min="11290" max="11290" width="13.28515625" style="21" customWidth="1"/>
    <col min="11291" max="11291" width="4.140625" style="21" customWidth="1"/>
    <col min="11292" max="11293" width="14.42578125" style="21" customWidth="1"/>
    <col min="11294" max="11294" width="13.28515625" style="21" customWidth="1"/>
    <col min="11295" max="11295" width="4.140625" style="21" customWidth="1"/>
    <col min="11296" max="11297" width="14.42578125" style="21" customWidth="1"/>
    <col min="11298" max="11298" width="13.28515625" style="21" customWidth="1"/>
    <col min="11299" max="11520" width="11" style="21"/>
    <col min="11521" max="11521" width="12.85546875" style="21" customWidth="1"/>
    <col min="11522" max="11522" width="11.85546875" style="21" customWidth="1"/>
    <col min="11523" max="11523" width="7.42578125" style="21" customWidth="1"/>
    <col min="11524" max="11524" width="6.7109375" style="21" customWidth="1"/>
    <col min="11525" max="11525" width="3.28515625" style="21" customWidth="1"/>
    <col min="11526" max="11526" width="13" style="21" customWidth="1"/>
    <col min="11527" max="11527" width="2.140625" style="21" customWidth="1"/>
    <col min="11528" max="11528" width="10.85546875" style="21" customWidth="1"/>
    <col min="11529" max="11529" width="2.28515625" style="21" customWidth="1"/>
    <col min="11530" max="11530" width="8.85546875" style="21" customWidth="1"/>
    <col min="11531" max="11531" width="2.5703125" style="21" customWidth="1"/>
    <col min="11532" max="11532" width="14.42578125" style="21" customWidth="1"/>
    <col min="11533" max="11533" width="2.5703125" style="21" customWidth="1"/>
    <col min="11534" max="11534" width="8.140625" style="21" customWidth="1"/>
    <col min="11535" max="11535" width="2" style="21" customWidth="1"/>
    <col min="11536" max="11536" width="10" style="21" customWidth="1"/>
    <col min="11537" max="11537" width="2" style="21" customWidth="1"/>
    <col min="11538" max="11538" width="11.42578125" style="21" customWidth="1"/>
    <col min="11539" max="11539" width="2" style="21" customWidth="1"/>
    <col min="11540" max="11543" width="11" style="21"/>
    <col min="11544" max="11545" width="14.42578125" style="21" customWidth="1"/>
    <col min="11546" max="11546" width="13.28515625" style="21" customWidth="1"/>
    <col min="11547" max="11547" width="4.140625" style="21" customWidth="1"/>
    <col min="11548" max="11549" width="14.42578125" style="21" customWidth="1"/>
    <col min="11550" max="11550" width="13.28515625" style="21" customWidth="1"/>
    <col min="11551" max="11551" width="4.140625" style="21" customWidth="1"/>
    <col min="11552" max="11553" width="14.42578125" style="21" customWidth="1"/>
    <col min="11554" max="11554" width="13.28515625" style="21" customWidth="1"/>
    <col min="11555" max="11776" width="11" style="21"/>
    <col min="11777" max="11777" width="12.85546875" style="21" customWidth="1"/>
    <col min="11778" max="11778" width="11.85546875" style="21" customWidth="1"/>
    <col min="11779" max="11779" width="7.42578125" style="21" customWidth="1"/>
    <col min="11780" max="11780" width="6.7109375" style="21" customWidth="1"/>
    <col min="11781" max="11781" width="3.28515625" style="21" customWidth="1"/>
    <col min="11782" max="11782" width="13" style="21" customWidth="1"/>
    <col min="11783" max="11783" width="2.140625" style="21" customWidth="1"/>
    <col min="11784" max="11784" width="10.85546875" style="21" customWidth="1"/>
    <col min="11785" max="11785" width="2.28515625" style="21" customWidth="1"/>
    <col min="11786" max="11786" width="8.85546875" style="21" customWidth="1"/>
    <col min="11787" max="11787" width="2.5703125" style="21" customWidth="1"/>
    <col min="11788" max="11788" width="14.42578125" style="21" customWidth="1"/>
    <col min="11789" max="11789" width="2.5703125" style="21" customWidth="1"/>
    <col min="11790" max="11790" width="8.140625" style="21" customWidth="1"/>
    <col min="11791" max="11791" width="2" style="21" customWidth="1"/>
    <col min="11792" max="11792" width="10" style="21" customWidth="1"/>
    <col min="11793" max="11793" width="2" style="21" customWidth="1"/>
    <col min="11794" max="11794" width="11.42578125" style="21" customWidth="1"/>
    <col min="11795" max="11795" width="2" style="21" customWidth="1"/>
    <col min="11796" max="11799" width="11" style="21"/>
    <col min="11800" max="11801" width="14.42578125" style="21" customWidth="1"/>
    <col min="11802" max="11802" width="13.28515625" style="21" customWidth="1"/>
    <col min="11803" max="11803" width="4.140625" style="21" customWidth="1"/>
    <col min="11804" max="11805" width="14.42578125" style="21" customWidth="1"/>
    <col min="11806" max="11806" width="13.28515625" style="21" customWidth="1"/>
    <col min="11807" max="11807" width="4.140625" style="21" customWidth="1"/>
    <col min="11808" max="11809" width="14.42578125" style="21" customWidth="1"/>
    <col min="11810" max="11810" width="13.28515625" style="21" customWidth="1"/>
    <col min="11811" max="12032" width="11" style="21"/>
    <col min="12033" max="12033" width="12.85546875" style="21" customWidth="1"/>
    <col min="12034" max="12034" width="11.85546875" style="21" customWidth="1"/>
    <col min="12035" max="12035" width="7.42578125" style="21" customWidth="1"/>
    <col min="12036" max="12036" width="6.7109375" style="21" customWidth="1"/>
    <col min="12037" max="12037" width="3.28515625" style="21" customWidth="1"/>
    <col min="12038" max="12038" width="13" style="21" customWidth="1"/>
    <col min="12039" max="12039" width="2.140625" style="21" customWidth="1"/>
    <col min="12040" max="12040" width="10.85546875" style="21" customWidth="1"/>
    <col min="12041" max="12041" width="2.28515625" style="21" customWidth="1"/>
    <col min="12042" max="12042" width="8.85546875" style="21" customWidth="1"/>
    <col min="12043" max="12043" width="2.5703125" style="21" customWidth="1"/>
    <col min="12044" max="12044" width="14.42578125" style="21" customWidth="1"/>
    <col min="12045" max="12045" width="2.5703125" style="21" customWidth="1"/>
    <col min="12046" max="12046" width="8.140625" style="21" customWidth="1"/>
    <col min="12047" max="12047" width="2" style="21" customWidth="1"/>
    <col min="12048" max="12048" width="10" style="21" customWidth="1"/>
    <col min="12049" max="12049" width="2" style="21" customWidth="1"/>
    <col min="12050" max="12050" width="11.42578125" style="21" customWidth="1"/>
    <col min="12051" max="12051" width="2" style="21" customWidth="1"/>
    <col min="12052" max="12055" width="11" style="21"/>
    <col min="12056" max="12057" width="14.42578125" style="21" customWidth="1"/>
    <col min="12058" max="12058" width="13.28515625" style="21" customWidth="1"/>
    <col min="12059" max="12059" width="4.140625" style="21" customWidth="1"/>
    <col min="12060" max="12061" width="14.42578125" style="21" customWidth="1"/>
    <col min="12062" max="12062" width="13.28515625" style="21" customWidth="1"/>
    <col min="12063" max="12063" width="4.140625" style="21" customWidth="1"/>
    <col min="12064" max="12065" width="14.42578125" style="21" customWidth="1"/>
    <col min="12066" max="12066" width="13.28515625" style="21" customWidth="1"/>
    <col min="12067" max="12288" width="11" style="21"/>
    <col min="12289" max="12289" width="12.85546875" style="21" customWidth="1"/>
    <col min="12290" max="12290" width="11.85546875" style="21" customWidth="1"/>
    <col min="12291" max="12291" width="7.42578125" style="21" customWidth="1"/>
    <col min="12292" max="12292" width="6.7109375" style="21" customWidth="1"/>
    <col min="12293" max="12293" width="3.28515625" style="21" customWidth="1"/>
    <col min="12294" max="12294" width="13" style="21" customWidth="1"/>
    <col min="12295" max="12295" width="2.140625" style="21" customWidth="1"/>
    <col min="12296" max="12296" width="10.85546875" style="21" customWidth="1"/>
    <col min="12297" max="12297" width="2.28515625" style="21" customWidth="1"/>
    <col min="12298" max="12298" width="8.85546875" style="21" customWidth="1"/>
    <col min="12299" max="12299" width="2.5703125" style="21" customWidth="1"/>
    <col min="12300" max="12300" width="14.42578125" style="21" customWidth="1"/>
    <col min="12301" max="12301" width="2.5703125" style="21" customWidth="1"/>
    <col min="12302" max="12302" width="8.140625" style="21" customWidth="1"/>
    <col min="12303" max="12303" width="2" style="21" customWidth="1"/>
    <col min="12304" max="12304" width="10" style="21" customWidth="1"/>
    <col min="12305" max="12305" width="2" style="21" customWidth="1"/>
    <col min="12306" max="12306" width="11.42578125" style="21" customWidth="1"/>
    <col min="12307" max="12307" width="2" style="21" customWidth="1"/>
    <col min="12308" max="12311" width="11" style="21"/>
    <col min="12312" max="12313" width="14.42578125" style="21" customWidth="1"/>
    <col min="12314" max="12314" width="13.28515625" style="21" customWidth="1"/>
    <col min="12315" max="12315" width="4.140625" style="21" customWidth="1"/>
    <col min="12316" max="12317" width="14.42578125" style="21" customWidth="1"/>
    <col min="12318" max="12318" width="13.28515625" style="21" customWidth="1"/>
    <col min="12319" max="12319" width="4.140625" style="21" customWidth="1"/>
    <col min="12320" max="12321" width="14.42578125" style="21" customWidth="1"/>
    <col min="12322" max="12322" width="13.28515625" style="21" customWidth="1"/>
    <col min="12323" max="12544" width="11" style="21"/>
    <col min="12545" max="12545" width="12.85546875" style="21" customWidth="1"/>
    <col min="12546" max="12546" width="11.85546875" style="21" customWidth="1"/>
    <col min="12547" max="12547" width="7.42578125" style="21" customWidth="1"/>
    <col min="12548" max="12548" width="6.7109375" style="21" customWidth="1"/>
    <col min="12549" max="12549" width="3.28515625" style="21" customWidth="1"/>
    <col min="12550" max="12550" width="13" style="21" customWidth="1"/>
    <col min="12551" max="12551" width="2.140625" style="21" customWidth="1"/>
    <col min="12552" max="12552" width="10.85546875" style="21" customWidth="1"/>
    <col min="12553" max="12553" width="2.28515625" style="21" customWidth="1"/>
    <col min="12554" max="12554" width="8.85546875" style="21" customWidth="1"/>
    <col min="12555" max="12555" width="2.5703125" style="21" customWidth="1"/>
    <col min="12556" max="12556" width="14.42578125" style="21" customWidth="1"/>
    <col min="12557" max="12557" width="2.5703125" style="21" customWidth="1"/>
    <col min="12558" max="12558" width="8.140625" style="21" customWidth="1"/>
    <col min="12559" max="12559" width="2" style="21" customWidth="1"/>
    <col min="12560" max="12560" width="10" style="21" customWidth="1"/>
    <col min="12561" max="12561" width="2" style="21" customWidth="1"/>
    <col min="12562" max="12562" width="11.42578125" style="21" customWidth="1"/>
    <col min="12563" max="12563" width="2" style="21" customWidth="1"/>
    <col min="12564" max="12567" width="11" style="21"/>
    <col min="12568" max="12569" width="14.42578125" style="21" customWidth="1"/>
    <col min="12570" max="12570" width="13.28515625" style="21" customWidth="1"/>
    <col min="12571" max="12571" width="4.140625" style="21" customWidth="1"/>
    <col min="12572" max="12573" width="14.42578125" style="21" customWidth="1"/>
    <col min="12574" max="12574" width="13.28515625" style="21" customWidth="1"/>
    <col min="12575" max="12575" width="4.140625" style="21" customWidth="1"/>
    <col min="12576" max="12577" width="14.42578125" style="21" customWidth="1"/>
    <col min="12578" max="12578" width="13.28515625" style="21" customWidth="1"/>
    <col min="12579" max="12800" width="11" style="21"/>
    <col min="12801" max="12801" width="12.85546875" style="21" customWidth="1"/>
    <col min="12802" max="12802" width="11.85546875" style="21" customWidth="1"/>
    <col min="12803" max="12803" width="7.42578125" style="21" customWidth="1"/>
    <col min="12804" max="12804" width="6.7109375" style="21" customWidth="1"/>
    <col min="12805" max="12805" width="3.28515625" style="21" customWidth="1"/>
    <col min="12806" max="12806" width="13" style="21" customWidth="1"/>
    <col min="12807" max="12807" width="2.140625" style="21" customWidth="1"/>
    <col min="12808" max="12808" width="10.85546875" style="21" customWidth="1"/>
    <col min="12809" max="12809" width="2.28515625" style="21" customWidth="1"/>
    <col min="12810" max="12810" width="8.85546875" style="21" customWidth="1"/>
    <col min="12811" max="12811" width="2.5703125" style="21" customWidth="1"/>
    <col min="12812" max="12812" width="14.42578125" style="21" customWidth="1"/>
    <col min="12813" max="12813" width="2.5703125" style="21" customWidth="1"/>
    <col min="12814" max="12814" width="8.140625" style="21" customWidth="1"/>
    <col min="12815" max="12815" width="2" style="21" customWidth="1"/>
    <col min="12816" max="12816" width="10" style="21" customWidth="1"/>
    <col min="12817" max="12817" width="2" style="21" customWidth="1"/>
    <col min="12818" max="12818" width="11.42578125" style="21" customWidth="1"/>
    <col min="12819" max="12819" width="2" style="21" customWidth="1"/>
    <col min="12820" max="12823" width="11" style="21"/>
    <col min="12824" max="12825" width="14.42578125" style="21" customWidth="1"/>
    <col min="12826" max="12826" width="13.28515625" style="21" customWidth="1"/>
    <col min="12827" max="12827" width="4.140625" style="21" customWidth="1"/>
    <col min="12828" max="12829" width="14.42578125" style="21" customWidth="1"/>
    <col min="12830" max="12830" width="13.28515625" style="21" customWidth="1"/>
    <col min="12831" max="12831" width="4.140625" style="21" customWidth="1"/>
    <col min="12832" max="12833" width="14.42578125" style="21" customWidth="1"/>
    <col min="12834" max="12834" width="13.28515625" style="21" customWidth="1"/>
    <col min="12835" max="13056" width="11" style="21"/>
    <col min="13057" max="13057" width="12.85546875" style="21" customWidth="1"/>
    <col min="13058" max="13058" width="11.85546875" style="21" customWidth="1"/>
    <col min="13059" max="13059" width="7.42578125" style="21" customWidth="1"/>
    <col min="13060" max="13060" width="6.7109375" style="21" customWidth="1"/>
    <col min="13061" max="13061" width="3.28515625" style="21" customWidth="1"/>
    <col min="13062" max="13062" width="13" style="21" customWidth="1"/>
    <col min="13063" max="13063" width="2.140625" style="21" customWidth="1"/>
    <col min="13064" max="13064" width="10.85546875" style="21" customWidth="1"/>
    <col min="13065" max="13065" width="2.28515625" style="21" customWidth="1"/>
    <col min="13066" max="13066" width="8.85546875" style="21" customWidth="1"/>
    <col min="13067" max="13067" width="2.5703125" style="21" customWidth="1"/>
    <col min="13068" max="13068" width="14.42578125" style="21" customWidth="1"/>
    <col min="13069" max="13069" width="2.5703125" style="21" customWidth="1"/>
    <col min="13070" max="13070" width="8.140625" style="21" customWidth="1"/>
    <col min="13071" max="13071" width="2" style="21" customWidth="1"/>
    <col min="13072" max="13072" width="10" style="21" customWidth="1"/>
    <col min="13073" max="13073" width="2" style="21" customWidth="1"/>
    <col min="13074" max="13074" width="11.42578125" style="21" customWidth="1"/>
    <col min="13075" max="13075" width="2" style="21" customWidth="1"/>
    <col min="13076" max="13079" width="11" style="21"/>
    <col min="13080" max="13081" width="14.42578125" style="21" customWidth="1"/>
    <col min="13082" max="13082" width="13.28515625" style="21" customWidth="1"/>
    <col min="13083" max="13083" width="4.140625" style="21" customWidth="1"/>
    <col min="13084" max="13085" width="14.42578125" style="21" customWidth="1"/>
    <col min="13086" max="13086" width="13.28515625" style="21" customWidth="1"/>
    <col min="13087" max="13087" width="4.140625" style="21" customWidth="1"/>
    <col min="13088" max="13089" width="14.42578125" style="21" customWidth="1"/>
    <col min="13090" max="13090" width="13.28515625" style="21" customWidth="1"/>
    <col min="13091" max="13312" width="11" style="21"/>
    <col min="13313" max="13313" width="12.85546875" style="21" customWidth="1"/>
    <col min="13314" max="13314" width="11.85546875" style="21" customWidth="1"/>
    <col min="13315" max="13315" width="7.42578125" style="21" customWidth="1"/>
    <col min="13316" max="13316" width="6.7109375" style="21" customWidth="1"/>
    <col min="13317" max="13317" width="3.28515625" style="21" customWidth="1"/>
    <col min="13318" max="13318" width="13" style="21" customWidth="1"/>
    <col min="13319" max="13319" width="2.140625" style="21" customWidth="1"/>
    <col min="13320" max="13320" width="10.85546875" style="21" customWidth="1"/>
    <col min="13321" max="13321" width="2.28515625" style="21" customWidth="1"/>
    <col min="13322" max="13322" width="8.85546875" style="21" customWidth="1"/>
    <col min="13323" max="13323" width="2.5703125" style="21" customWidth="1"/>
    <col min="13324" max="13324" width="14.42578125" style="21" customWidth="1"/>
    <col min="13325" max="13325" width="2.5703125" style="21" customWidth="1"/>
    <col min="13326" max="13326" width="8.140625" style="21" customWidth="1"/>
    <col min="13327" max="13327" width="2" style="21" customWidth="1"/>
    <col min="13328" max="13328" width="10" style="21" customWidth="1"/>
    <col min="13329" max="13329" width="2" style="21" customWidth="1"/>
    <col min="13330" max="13330" width="11.42578125" style="21" customWidth="1"/>
    <col min="13331" max="13331" width="2" style="21" customWidth="1"/>
    <col min="13332" max="13335" width="11" style="21"/>
    <col min="13336" max="13337" width="14.42578125" style="21" customWidth="1"/>
    <col min="13338" max="13338" width="13.28515625" style="21" customWidth="1"/>
    <col min="13339" max="13339" width="4.140625" style="21" customWidth="1"/>
    <col min="13340" max="13341" width="14.42578125" style="21" customWidth="1"/>
    <col min="13342" max="13342" width="13.28515625" style="21" customWidth="1"/>
    <col min="13343" max="13343" width="4.140625" style="21" customWidth="1"/>
    <col min="13344" max="13345" width="14.42578125" style="21" customWidth="1"/>
    <col min="13346" max="13346" width="13.28515625" style="21" customWidth="1"/>
    <col min="13347" max="13568" width="11" style="21"/>
    <col min="13569" max="13569" width="12.85546875" style="21" customWidth="1"/>
    <col min="13570" max="13570" width="11.85546875" style="21" customWidth="1"/>
    <col min="13571" max="13571" width="7.42578125" style="21" customWidth="1"/>
    <col min="13572" max="13572" width="6.7109375" style="21" customWidth="1"/>
    <col min="13573" max="13573" width="3.28515625" style="21" customWidth="1"/>
    <col min="13574" max="13574" width="13" style="21" customWidth="1"/>
    <col min="13575" max="13575" width="2.140625" style="21" customWidth="1"/>
    <col min="13576" max="13576" width="10.85546875" style="21" customWidth="1"/>
    <col min="13577" max="13577" width="2.28515625" style="21" customWidth="1"/>
    <col min="13578" max="13578" width="8.85546875" style="21" customWidth="1"/>
    <col min="13579" max="13579" width="2.5703125" style="21" customWidth="1"/>
    <col min="13580" max="13580" width="14.42578125" style="21" customWidth="1"/>
    <col min="13581" max="13581" width="2.5703125" style="21" customWidth="1"/>
    <col min="13582" max="13582" width="8.140625" style="21" customWidth="1"/>
    <col min="13583" max="13583" width="2" style="21" customWidth="1"/>
    <col min="13584" max="13584" width="10" style="21" customWidth="1"/>
    <col min="13585" max="13585" width="2" style="21" customWidth="1"/>
    <col min="13586" max="13586" width="11.42578125" style="21" customWidth="1"/>
    <col min="13587" max="13587" width="2" style="21" customWidth="1"/>
    <col min="13588" max="13591" width="11" style="21"/>
    <col min="13592" max="13593" width="14.42578125" style="21" customWidth="1"/>
    <col min="13594" max="13594" width="13.28515625" style="21" customWidth="1"/>
    <col min="13595" max="13595" width="4.140625" style="21" customWidth="1"/>
    <col min="13596" max="13597" width="14.42578125" style="21" customWidth="1"/>
    <col min="13598" max="13598" width="13.28515625" style="21" customWidth="1"/>
    <col min="13599" max="13599" width="4.140625" style="21" customWidth="1"/>
    <col min="13600" max="13601" width="14.42578125" style="21" customWidth="1"/>
    <col min="13602" max="13602" width="13.28515625" style="21" customWidth="1"/>
    <col min="13603" max="13824" width="11" style="21"/>
    <col min="13825" max="13825" width="12.85546875" style="21" customWidth="1"/>
    <col min="13826" max="13826" width="11.85546875" style="21" customWidth="1"/>
    <col min="13827" max="13827" width="7.42578125" style="21" customWidth="1"/>
    <col min="13828" max="13828" width="6.7109375" style="21" customWidth="1"/>
    <col min="13829" max="13829" width="3.28515625" style="21" customWidth="1"/>
    <col min="13830" max="13830" width="13" style="21" customWidth="1"/>
    <col min="13831" max="13831" width="2.140625" style="21" customWidth="1"/>
    <col min="13832" max="13832" width="10.85546875" style="21" customWidth="1"/>
    <col min="13833" max="13833" width="2.28515625" style="21" customWidth="1"/>
    <col min="13834" max="13834" width="8.85546875" style="21" customWidth="1"/>
    <col min="13835" max="13835" width="2.5703125" style="21" customWidth="1"/>
    <col min="13836" max="13836" width="14.42578125" style="21" customWidth="1"/>
    <col min="13837" max="13837" width="2.5703125" style="21" customWidth="1"/>
    <col min="13838" max="13838" width="8.140625" style="21" customWidth="1"/>
    <col min="13839" max="13839" width="2" style="21" customWidth="1"/>
    <col min="13840" max="13840" width="10" style="21" customWidth="1"/>
    <col min="13841" max="13841" width="2" style="21" customWidth="1"/>
    <col min="13842" max="13842" width="11.42578125" style="21" customWidth="1"/>
    <col min="13843" max="13843" width="2" style="21" customWidth="1"/>
    <col min="13844" max="13847" width="11" style="21"/>
    <col min="13848" max="13849" width="14.42578125" style="21" customWidth="1"/>
    <col min="13850" max="13850" width="13.28515625" style="21" customWidth="1"/>
    <col min="13851" max="13851" width="4.140625" style="21" customWidth="1"/>
    <col min="13852" max="13853" width="14.42578125" style="21" customWidth="1"/>
    <col min="13854" max="13854" width="13.28515625" style="21" customWidth="1"/>
    <col min="13855" max="13855" width="4.140625" style="21" customWidth="1"/>
    <col min="13856" max="13857" width="14.42578125" style="21" customWidth="1"/>
    <col min="13858" max="13858" width="13.28515625" style="21" customWidth="1"/>
    <col min="13859" max="14080" width="11" style="21"/>
    <col min="14081" max="14081" width="12.85546875" style="21" customWidth="1"/>
    <col min="14082" max="14082" width="11.85546875" style="21" customWidth="1"/>
    <col min="14083" max="14083" width="7.42578125" style="21" customWidth="1"/>
    <col min="14084" max="14084" width="6.7109375" style="21" customWidth="1"/>
    <col min="14085" max="14085" width="3.28515625" style="21" customWidth="1"/>
    <col min="14086" max="14086" width="13" style="21" customWidth="1"/>
    <col min="14087" max="14087" width="2.140625" style="21" customWidth="1"/>
    <col min="14088" max="14088" width="10.85546875" style="21" customWidth="1"/>
    <col min="14089" max="14089" width="2.28515625" style="21" customWidth="1"/>
    <col min="14090" max="14090" width="8.85546875" style="21" customWidth="1"/>
    <col min="14091" max="14091" width="2.5703125" style="21" customWidth="1"/>
    <col min="14092" max="14092" width="14.42578125" style="21" customWidth="1"/>
    <col min="14093" max="14093" width="2.5703125" style="21" customWidth="1"/>
    <col min="14094" max="14094" width="8.140625" style="21" customWidth="1"/>
    <col min="14095" max="14095" width="2" style="21" customWidth="1"/>
    <col min="14096" max="14096" width="10" style="21" customWidth="1"/>
    <col min="14097" max="14097" width="2" style="21" customWidth="1"/>
    <col min="14098" max="14098" width="11.42578125" style="21" customWidth="1"/>
    <col min="14099" max="14099" width="2" style="21" customWidth="1"/>
    <col min="14100" max="14103" width="11" style="21"/>
    <col min="14104" max="14105" width="14.42578125" style="21" customWidth="1"/>
    <col min="14106" max="14106" width="13.28515625" style="21" customWidth="1"/>
    <col min="14107" max="14107" width="4.140625" style="21" customWidth="1"/>
    <col min="14108" max="14109" width="14.42578125" style="21" customWidth="1"/>
    <col min="14110" max="14110" width="13.28515625" style="21" customWidth="1"/>
    <col min="14111" max="14111" width="4.140625" style="21" customWidth="1"/>
    <col min="14112" max="14113" width="14.42578125" style="21" customWidth="1"/>
    <col min="14114" max="14114" width="13.28515625" style="21" customWidth="1"/>
    <col min="14115" max="14336" width="11" style="21"/>
    <col min="14337" max="14337" width="12.85546875" style="21" customWidth="1"/>
    <col min="14338" max="14338" width="11.85546875" style="21" customWidth="1"/>
    <col min="14339" max="14339" width="7.42578125" style="21" customWidth="1"/>
    <col min="14340" max="14340" width="6.7109375" style="21" customWidth="1"/>
    <col min="14341" max="14341" width="3.28515625" style="21" customWidth="1"/>
    <col min="14342" max="14342" width="13" style="21" customWidth="1"/>
    <col min="14343" max="14343" width="2.140625" style="21" customWidth="1"/>
    <col min="14344" max="14344" width="10.85546875" style="21" customWidth="1"/>
    <col min="14345" max="14345" width="2.28515625" style="21" customWidth="1"/>
    <col min="14346" max="14346" width="8.85546875" style="21" customWidth="1"/>
    <col min="14347" max="14347" width="2.5703125" style="21" customWidth="1"/>
    <col min="14348" max="14348" width="14.42578125" style="21" customWidth="1"/>
    <col min="14349" max="14349" width="2.5703125" style="21" customWidth="1"/>
    <col min="14350" max="14350" width="8.140625" style="21" customWidth="1"/>
    <col min="14351" max="14351" width="2" style="21" customWidth="1"/>
    <col min="14352" max="14352" width="10" style="21" customWidth="1"/>
    <col min="14353" max="14353" width="2" style="21" customWidth="1"/>
    <col min="14354" max="14354" width="11.42578125" style="21" customWidth="1"/>
    <col min="14355" max="14355" width="2" style="21" customWidth="1"/>
    <col min="14356" max="14359" width="11" style="21"/>
    <col min="14360" max="14361" width="14.42578125" style="21" customWidth="1"/>
    <col min="14362" max="14362" width="13.28515625" style="21" customWidth="1"/>
    <col min="14363" max="14363" width="4.140625" style="21" customWidth="1"/>
    <col min="14364" max="14365" width="14.42578125" style="21" customWidth="1"/>
    <col min="14366" max="14366" width="13.28515625" style="21" customWidth="1"/>
    <col min="14367" max="14367" width="4.140625" style="21" customWidth="1"/>
    <col min="14368" max="14369" width="14.42578125" style="21" customWidth="1"/>
    <col min="14370" max="14370" width="13.28515625" style="21" customWidth="1"/>
    <col min="14371" max="14592" width="11" style="21"/>
    <col min="14593" max="14593" width="12.85546875" style="21" customWidth="1"/>
    <col min="14594" max="14594" width="11.85546875" style="21" customWidth="1"/>
    <col min="14595" max="14595" width="7.42578125" style="21" customWidth="1"/>
    <col min="14596" max="14596" width="6.7109375" style="21" customWidth="1"/>
    <col min="14597" max="14597" width="3.28515625" style="21" customWidth="1"/>
    <col min="14598" max="14598" width="13" style="21" customWidth="1"/>
    <col min="14599" max="14599" width="2.140625" style="21" customWidth="1"/>
    <col min="14600" max="14600" width="10.85546875" style="21" customWidth="1"/>
    <col min="14601" max="14601" width="2.28515625" style="21" customWidth="1"/>
    <col min="14602" max="14602" width="8.85546875" style="21" customWidth="1"/>
    <col min="14603" max="14603" width="2.5703125" style="21" customWidth="1"/>
    <col min="14604" max="14604" width="14.42578125" style="21" customWidth="1"/>
    <col min="14605" max="14605" width="2.5703125" style="21" customWidth="1"/>
    <col min="14606" max="14606" width="8.140625" style="21" customWidth="1"/>
    <col min="14607" max="14607" width="2" style="21" customWidth="1"/>
    <col min="14608" max="14608" width="10" style="21" customWidth="1"/>
    <col min="14609" max="14609" width="2" style="21" customWidth="1"/>
    <col min="14610" max="14610" width="11.42578125" style="21" customWidth="1"/>
    <col min="14611" max="14611" width="2" style="21" customWidth="1"/>
    <col min="14612" max="14615" width="11" style="21"/>
    <col min="14616" max="14617" width="14.42578125" style="21" customWidth="1"/>
    <col min="14618" max="14618" width="13.28515625" style="21" customWidth="1"/>
    <col min="14619" max="14619" width="4.140625" style="21" customWidth="1"/>
    <col min="14620" max="14621" width="14.42578125" style="21" customWidth="1"/>
    <col min="14622" max="14622" width="13.28515625" style="21" customWidth="1"/>
    <col min="14623" max="14623" width="4.140625" style="21" customWidth="1"/>
    <col min="14624" max="14625" width="14.42578125" style="21" customWidth="1"/>
    <col min="14626" max="14626" width="13.28515625" style="21" customWidth="1"/>
    <col min="14627" max="14848" width="11" style="21"/>
    <col min="14849" max="14849" width="12.85546875" style="21" customWidth="1"/>
    <col min="14850" max="14850" width="11.85546875" style="21" customWidth="1"/>
    <col min="14851" max="14851" width="7.42578125" style="21" customWidth="1"/>
    <col min="14852" max="14852" width="6.7109375" style="21" customWidth="1"/>
    <col min="14853" max="14853" width="3.28515625" style="21" customWidth="1"/>
    <col min="14854" max="14854" width="13" style="21" customWidth="1"/>
    <col min="14855" max="14855" width="2.140625" style="21" customWidth="1"/>
    <col min="14856" max="14856" width="10.85546875" style="21" customWidth="1"/>
    <col min="14857" max="14857" width="2.28515625" style="21" customWidth="1"/>
    <col min="14858" max="14858" width="8.85546875" style="21" customWidth="1"/>
    <col min="14859" max="14859" width="2.5703125" style="21" customWidth="1"/>
    <col min="14860" max="14860" width="14.42578125" style="21" customWidth="1"/>
    <col min="14861" max="14861" width="2.5703125" style="21" customWidth="1"/>
    <col min="14862" max="14862" width="8.140625" style="21" customWidth="1"/>
    <col min="14863" max="14863" width="2" style="21" customWidth="1"/>
    <col min="14864" max="14864" width="10" style="21" customWidth="1"/>
    <col min="14865" max="14865" width="2" style="21" customWidth="1"/>
    <col min="14866" max="14866" width="11.42578125" style="21" customWidth="1"/>
    <col min="14867" max="14867" width="2" style="21" customWidth="1"/>
    <col min="14868" max="14871" width="11" style="21"/>
    <col min="14872" max="14873" width="14.42578125" style="21" customWidth="1"/>
    <col min="14874" max="14874" width="13.28515625" style="21" customWidth="1"/>
    <col min="14875" max="14875" width="4.140625" style="21" customWidth="1"/>
    <col min="14876" max="14877" width="14.42578125" style="21" customWidth="1"/>
    <col min="14878" max="14878" width="13.28515625" style="21" customWidth="1"/>
    <col min="14879" max="14879" width="4.140625" style="21" customWidth="1"/>
    <col min="14880" max="14881" width="14.42578125" style="21" customWidth="1"/>
    <col min="14882" max="14882" width="13.28515625" style="21" customWidth="1"/>
    <col min="14883" max="15104" width="11" style="21"/>
    <col min="15105" max="15105" width="12.85546875" style="21" customWidth="1"/>
    <col min="15106" max="15106" width="11.85546875" style="21" customWidth="1"/>
    <col min="15107" max="15107" width="7.42578125" style="21" customWidth="1"/>
    <col min="15108" max="15108" width="6.7109375" style="21" customWidth="1"/>
    <col min="15109" max="15109" width="3.28515625" style="21" customWidth="1"/>
    <col min="15110" max="15110" width="13" style="21" customWidth="1"/>
    <col min="15111" max="15111" width="2.140625" style="21" customWidth="1"/>
    <col min="15112" max="15112" width="10.85546875" style="21" customWidth="1"/>
    <col min="15113" max="15113" width="2.28515625" style="21" customWidth="1"/>
    <col min="15114" max="15114" width="8.85546875" style="21" customWidth="1"/>
    <col min="15115" max="15115" width="2.5703125" style="21" customWidth="1"/>
    <col min="15116" max="15116" width="14.42578125" style="21" customWidth="1"/>
    <col min="15117" max="15117" width="2.5703125" style="21" customWidth="1"/>
    <col min="15118" max="15118" width="8.140625" style="21" customWidth="1"/>
    <col min="15119" max="15119" width="2" style="21" customWidth="1"/>
    <col min="15120" max="15120" width="10" style="21" customWidth="1"/>
    <col min="15121" max="15121" width="2" style="21" customWidth="1"/>
    <col min="15122" max="15122" width="11.42578125" style="21" customWidth="1"/>
    <col min="15123" max="15123" width="2" style="21" customWidth="1"/>
    <col min="15124" max="15127" width="11" style="21"/>
    <col min="15128" max="15129" width="14.42578125" style="21" customWidth="1"/>
    <col min="15130" max="15130" width="13.28515625" style="21" customWidth="1"/>
    <col min="15131" max="15131" width="4.140625" style="21" customWidth="1"/>
    <col min="15132" max="15133" width="14.42578125" style="21" customWidth="1"/>
    <col min="15134" max="15134" width="13.28515625" style="21" customWidth="1"/>
    <col min="15135" max="15135" width="4.140625" style="21" customWidth="1"/>
    <col min="15136" max="15137" width="14.42578125" style="21" customWidth="1"/>
    <col min="15138" max="15138" width="13.28515625" style="21" customWidth="1"/>
    <col min="15139" max="15360" width="11" style="21"/>
    <col min="15361" max="15361" width="12.85546875" style="21" customWidth="1"/>
    <col min="15362" max="15362" width="11.85546875" style="21" customWidth="1"/>
    <col min="15363" max="15363" width="7.42578125" style="21" customWidth="1"/>
    <col min="15364" max="15364" width="6.7109375" style="21" customWidth="1"/>
    <col min="15365" max="15365" width="3.28515625" style="21" customWidth="1"/>
    <col min="15366" max="15366" width="13" style="21" customWidth="1"/>
    <col min="15367" max="15367" width="2.140625" style="21" customWidth="1"/>
    <col min="15368" max="15368" width="10.85546875" style="21" customWidth="1"/>
    <col min="15369" max="15369" width="2.28515625" style="21" customWidth="1"/>
    <col min="15370" max="15370" width="8.85546875" style="21" customWidth="1"/>
    <col min="15371" max="15371" width="2.5703125" style="21" customWidth="1"/>
    <col min="15372" max="15372" width="14.42578125" style="21" customWidth="1"/>
    <col min="15373" max="15373" width="2.5703125" style="21" customWidth="1"/>
    <col min="15374" max="15374" width="8.140625" style="21" customWidth="1"/>
    <col min="15375" max="15375" width="2" style="21" customWidth="1"/>
    <col min="15376" max="15376" width="10" style="21" customWidth="1"/>
    <col min="15377" max="15377" width="2" style="21" customWidth="1"/>
    <col min="15378" max="15378" width="11.42578125" style="21" customWidth="1"/>
    <col min="15379" max="15379" width="2" style="21" customWidth="1"/>
    <col min="15380" max="15383" width="11" style="21"/>
    <col min="15384" max="15385" width="14.42578125" style="21" customWidth="1"/>
    <col min="15386" max="15386" width="13.28515625" style="21" customWidth="1"/>
    <col min="15387" max="15387" width="4.140625" style="21" customWidth="1"/>
    <col min="15388" max="15389" width="14.42578125" style="21" customWidth="1"/>
    <col min="15390" max="15390" width="13.28515625" style="21" customWidth="1"/>
    <col min="15391" max="15391" width="4.140625" style="21" customWidth="1"/>
    <col min="15392" max="15393" width="14.42578125" style="21" customWidth="1"/>
    <col min="15394" max="15394" width="13.28515625" style="21" customWidth="1"/>
    <col min="15395" max="15616" width="11" style="21"/>
    <col min="15617" max="15617" width="12.85546875" style="21" customWidth="1"/>
    <col min="15618" max="15618" width="11.85546875" style="21" customWidth="1"/>
    <col min="15619" max="15619" width="7.42578125" style="21" customWidth="1"/>
    <col min="15620" max="15620" width="6.7109375" style="21" customWidth="1"/>
    <col min="15621" max="15621" width="3.28515625" style="21" customWidth="1"/>
    <col min="15622" max="15622" width="13" style="21" customWidth="1"/>
    <col min="15623" max="15623" width="2.140625" style="21" customWidth="1"/>
    <col min="15624" max="15624" width="10.85546875" style="21" customWidth="1"/>
    <col min="15625" max="15625" width="2.28515625" style="21" customWidth="1"/>
    <col min="15626" max="15626" width="8.85546875" style="21" customWidth="1"/>
    <col min="15627" max="15627" width="2.5703125" style="21" customWidth="1"/>
    <col min="15628" max="15628" width="14.42578125" style="21" customWidth="1"/>
    <col min="15629" max="15629" width="2.5703125" style="21" customWidth="1"/>
    <col min="15630" max="15630" width="8.140625" style="21" customWidth="1"/>
    <col min="15631" max="15631" width="2" style="21" customWidth="1"/>
    <col min="15632" max="15632" width="10" style="21" customWidth="1"/>
    <col min="15633" max="15633" width="2" style="21" customWidth="1"/>
    <col min="15634" max="15634" width="11.42578125" style="21" customWidth="1"/>
    <col min="15635" max="15635" width="2" style="21" customWidth="1"/>
    <col min="15636" max="15639" width="11" style="21"/>
    <col min="15640" max="15641" width="14.42578125" style="21" customWidth="1"/>
    <col min="15642" max="15642" width="13.28515625" style="21" customWidth="1"/>
    <col min="15643" max="15643" width="4.140625" style="21" customWidth="1"/>
    <col min="15644" max="15645" width="14.42578125" style="21" customWidth="1"/>
    <col min="15646" max="15646" width="13.28515625" style="21" customWidth="1"/>
    <col min="15647" max="15647" width="4.140625" style="21" customWidth="1"/>
    <col min="15648" max="15649" width="14.42578125" style="21" customWidth="1"/>
    <col min="15650" max="15650" width="13.28515625" style="21" customWidth="1"/>
    <col min="15651" max="15872" width="11" style="21"/>
    <col min="15873" max="15873" width="12.85546875" style="21" customWidth="1"/>
    <col min="15874" max="15874" width="11.85546875" style="21" customWidth="1"/>
    <col min="15875" max="15875" width="7.42578125" style="21" customWidth="1"/>
    <col min="15876" max="15876" width="6.7109375" style="21" customWidth="1"/>
    <col min="15877" max="15877" width="3.28515625" style="21" customWidth="1"/>
    <col min="15878" max="15878" width="13" style="21" customWidth="1"/>
    <col min="15879" max="15879" width="2.140625" style="21" customWidth="1"/>
    <col min="15880" max="15880" width="10.85546875" style="21" customWidth="1"/>
    <col min="15881" max="15881" width="2.28515625" style="21" customWidth="1"/>
    <col min="15882" max="15882" width="8.85546875" style="21" customWidth="1"/>
    <col min="15883" max="15883" width="2.5703125" style="21" customWidth="1"/>
    <col min="15884" max="15884" width="14.42578125" style="21" customWidth="1"/>
    <col min="15885" max="15885" width="2.5703125" style="21" customWidth="1"/>
    <col min="15886" max="15886" width="8.140625" style="21" customWidth="1"/>
    <col min="15887" max="15887" width="2" style="21" customWidth="1"/>
    <col min="15888" max="15888" width="10" style="21" customWidth="1"/>
    <col min="15889" max="15889" width="2" style="21" customWidth="1"/>
    <col min="15890" max="15890" width="11.42578125" style="21" customWidth="1"/>
    <col min="15891" max="15891" width="2" style="21" customWidth="1"/>
    <col min="15892" max="15895" width="11" style="21"/>
    <col min="15896" max="15897" width="14.42578125" style="21" customWidth="1"/>
    <col min="15898" max="15898" width="13.28515625" style="21" customWidth="1"/>
    <col min="15899" max="15899" width="4.140625" style="21" customWidth="1"/>
    <col min="15900" max="15901" width="14.42578125" style="21" customWidth="1"/>
    <col min="15902" max="15902" width="13.28515625" style="21" customWidth="1"/>
    <col min="15903" max="15903" width="4.140625" style="21" customWidth="1"/>
    <col min="15904" max="15905" width="14.42578125" style="21" customWidth="1"/>
    <col min="15906" max="15906" width="13.28515625" style="21" customWidth="1"/>
    <col min="15907" max="16128" width="11" style="21"/>
    <col min="16129" max="16129" width="12.85546875" style="21" customWidth="1"/>
    <col min="16130" max="16130" width="11.85546875" style="21" customWidth="1"/>
    <col min="16131" max="16131" width="7.42578125" style="21" customWidth="1"/>
    <col min="16132" max="16132" width="6.7109375" style="21" customWidth="1"/>
    <col min="16133" max="16133" width="3.28515625" style="21" customWidth="1"/>
    <col min="16134" max="16134" width="13" style="21" customWidth="1"/>
    <col min="16135" max="16135" width="2.140625" style="21" customWidth="1"/>
    <col min="16136" max="16136" width="10.85546875" style="21" customWidth="1"/>
    <col min="16137" max="16137" width="2.28515625" style="21" customWidth="1"/>
    <col min="16138" max="16138" width="8.85546875" style="21" customWidth="1"/>
    <col min="16139" max="16139" width="2.5703125" style="21" customWidth="1"/>
    <col min="16140" max="16140" width="14.42578125" style="21" customWidth="1"/>
    <col min="16141" max="16141" width="2.5703125" style="21" customWidth="1"/>
    <col min="16142" max="16142" width="8.140625" style="21" customWidth="1"/>
    <col min="16143" max="16143" width="2" style="21" customWidth="1"/>
    <col min="16144" max="16144" width="10" style="21" customWidth="1"/>
    <col min="16145" max="16145" width="2" style="21" customWidth="1"/>
    <col min="16146" max="16146" width="11.42578125" style="21" customWidth="1"/>
    <col min="16147" max="16147" width="2" style="21" customWidth="1"/>
    <col min="16148" max="16151" width="11" style="21"/>
    <col min="16152" max="16153" width="14.42578125" style="21" customWidth="1"/>
    <col min="16154" max="16154" width="13.28515625" style="21" customWidth="1"/>
    <col min="16155" max="16155" width="4.140625" style="21" customWidth="1"/>
    <col min="16156" max="16157" width="14.42578125" style="21" customWidth="1"/>
    <col min="16158" max="16158" width="13.28515625" style="21" customWidth="1"/>
    <col min="16159" max="16159" width="4.140625" style="21" customWidth="1"/>
    <col min="16160" max="16161" width="14.42578125" style="21" customWidth="1"/>
    <col min="16162" max="16162" width="13.28515625" style="21" customWidth="1"/>
    <col min="16163" max="16384" width="11" style="21"/>
  </cols>
  <sheetData>
    <row r="1" spans="1:78" s="2" customFormat="1" x14ac:dyDescent="0.2">
      <c r="A1" s="1" t="s">
        <v>0</v>
      </c>
      <c r="S1" s="3"/>
    </row>
    <row r="2" spans="1:78" s="2" customFormat="1" x14ac:dyDescent="0.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  <c r="T2" s="7"/>
      <c r="U2" s="8"/>
      <c r="V2" s="9"/>
      <c r="W2" s="9"/>
      <c r="X2" s="9"/>
      <c r="Y2" s="9"/>
      <c r="Z2" s="9"/>
      <c r="AA2" s="9"/>
      <c r="AB2" s="8"/>
      <c r="AC2" s="9"/>
      <c r="AD2" s="9"/>
      <c r="AE2" s="9"/>
      <c r="AF2" s="8"/>
      <c r="AG2" s="9"/>
      <c r="AH2" s="9"/>
      <c r="AI2" s="9"/>
      <c r="AJ2" s="9"/>
      <c r="AK2" s="9"/>
      <c r="AP2" s="10"/>
      <c r="AR2" s="10"/>
      <c r="AX2" s="10"/>
      <c r="BD2" s="10"/>
      <c r="BF2" s="10"/>
      <c r="BJ2" s="10"/>
      <c r="BN2" s="10"/>
      <c r="BP2" s="10"/>
      <c r="BR2" s="10"/>
      <c r="BV2" s="10"/>
      <c r="BZ2" s="10"/>
    </row>
    <row r="3" spans="1:78" s="2" customFormat="1" ht="13.5" x14ac:dyDescent="0.25">
      <c r="A3" s="11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7"/>
      <c r="U3" s="8"/>
      <c r="V3" s="9"/>
      <c r="W3" s="9"/>
      <c r="X3" s="9"/>
      <c r="Y3" s="9"/>
      <c r="Z3" s="9"/>
      <c r="AA3" s="9"/>
      <c r="AB3" s="8"/>
      <c r="AC3" s="9"/>
      <c r="AD3" s="9"/>
      <c r="AE3" s="9"/>
      <c r="AF3" s="8"/>
      <c r="AG3" s="9"/>
      <c r="AH3" s="9"/>
      <c r="AI3" s="9"/>
      <c r="AJ3" s="12"/>
      <c r="AK3" s="7"/>
      <c r="AL3" s="13"/>
    </row>
    <row r="4" spans="1:78" s="2" customFormat="1" ht="13.5" x14ac:dyDescent="0.25">
      <c r="A4" s="11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7"/>
      <c r="U4" s="8"/>
      <c r="V4" s="9"/>
      <c r="W4" s="9"/>
      <c r="X4" s="9"/>
      <c r="Y4" s="9"/>
      <c r="Z4" s="9"/>
      <c r="AA4" s="9"/>
      <c r="AB4" s="8"/>
      <c r="AC4" s="9"/>
      <c r="AD4" s="9"/>
      <c r="AE4" s="9"/>
      <c r="AF4" s="8"/>
      <c r="AG4" s="9"/>
      <c r="AH4" s="9"/>
      <c r="AI4" s="9"/>
      <c r="AJ4" s="12"/>
      <c r="AK4" s="7"/>
      <c r="AL4" s="13"/>
    </row>
    <row r="5" spans="1:78" ht="14.25" thickBot="1" x14ac:dyDescent="0.3">
      <c r="A5" s="14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6"/>
      <c r="U5" s="17"/>
      <c r="V5" s="18"/>
      <c r="W5" s="18"/>
      <c r="X5" s="18"/>
      <c r="Y5" s="18"/>
      <c r="Z5" s="18"/>
      <c r="AA5" s="18"/>
      <c r="AB5" s="17"/>
      <c r="AC5" s="18"/>
      <c r="AD5" s="18"/>
      <c r="AE5" s="18"/>
      <c r="AF5" s="17"/>
      <c r="AG5" s="18"/>
      <c r="AH5" s="18"/>
      <c r="AI5" s="18"/>
      <c r="AJ5" s="19"/>
      <c r="AK5" s="16"/>
      <c r="AL5" s="20"/>
    </row>
    <row r="6" spans="1:78" ht="15.75" customHeight="1" x14ac:dyDescent="0.25">
      <c r="A6" s="22" t="s">
        <v>3</v>
      </c>
      <c r="B6" s="23" t="s">
        <v>4</v>
      </c>
      <c r="C6" s="24"/>
      <c r="D6" s="25" t="s">
        <v>5</v>
      </c>
      <c r="E6" s="24"/>
      <c r="F6" s="26" t="s">
        <v>6</v>
      </c>
      <c r="G6" s="26"/>
      <c r="H6" s="25" t="s">
        <v>7</v>
      </c>
      <c r="I6" s="24"/>
      <c r="J6" s="25" t="s">
        <v>8</v>
      </c>
      <c r="K6" s="24"/>
      <c r="L6" s="25" t="s">
        <v>9</v>
      </c>
      <c r="M6" s="24"/>
      <c r="N6" s="27" t="s">
        <v>10</v>
      </c>
      <c r="O6" s="28"/>
      <c r="P6" s="25" t="s">
        <v>11</v>
      </c>
      <c r="Q6" s="24"/>
      <c r="R6" s="27" t="s">
        <v>12</v>
      </c>
      <c r="S6" s="29"/>
      <c r="T6" s="16"/>
      <c r="U6" s="18"/>
      <c r="V6" s="18"/>
      <c r="W6" s="18"/>
      <c r="X6" s="17"/>
      <c r="Y6" s="18"/>
      <c r="Z6" s="17"/>
      <c r="AA6" s="18"/>
      <c r="AB6" s="17"/>
      <c r="AC6" s="18"/>
      <c r="AD6" s="17"/>
      <c r="AE6" s="18"/>
      <c r="AF6" s="17"/>
      <c r="AG6" s="18"/>
      <c r="AH6" s="17"/>
      <c r="AI6" s="18"/>
      <c r="AJ6" s="19"/>
      <c r="AK6" s="16"/>
      <c r="AL6" s="20"/>
    </row>
    <row r="7" spans="1:78" ht="12.4" customHeight="1" thickBot="1" x14ac:dyDescent="0.3">
      <c r="A7" s="30"/>
      <c r="B7" s="31"/>
      <c r="C7" s="31"/>
      <c r="D7" s="31"/>
      <c r="E7" s="31"/>
      <c r="F7" s="32"/>
      <c r="G7" s="32"/>
      <c r="H7" s="31"/>
      <c r="I7" s="31"/>
      <c r="J7" s="31"/>
      <c r="K7" s="31"/>
      <c r="L7" s="33"/>
      <c r="M7" s="31"/>
      <c r="N7" s="34"/>
      <c r="O7" s="35"/>
      <c r="P7" s="31"/>
      <c r="Q7" s="31"/>
      <c r="R7" s="36"/>
      <c r="S7" s="37"/>
      <c r="T7" s="38"/>
      <c r="U7" s="17"/>
      <c r="V7" s="18"/>
      <c r="W7" s="18"/>
      <c r="X7" s="17"/>
      <c r="Y7" s="17"/>
      <c r="Z7" s="17"/>
      <c r="AA7" s="18"/>
      <c r="AB7" s="17"/>
      <c r="AC7" s="17"/>
      <c r="AD7" s="17"/>
      <c r="AE7" s="18"/>
      <c r="AF7" s="17"/>
      <c r="AG7" s="17"/>
      <c r="AH7" s="17"/>
      <c r="AI7" s="18"/>
      <c r="AJ7" s="19"/>
      <c r="AK7" s="39"/>
      <c r="AL7" s="20"/>
      <c r="BR7" s="40"/>
    </row>
    <row r="8" spans="1:78" s="49" customFormat="1" ht="13.15" hidden="1" customHeight="1" thickTop="1" x14ac:dyDescent="0.2">
      <c r="A8" s="41"/>
      <c r="B8" s="38"/>
      <c r="C8" s="38"/>
      <c r="D8" s="42">
        <v>2.3E-2</v>
      </c>
      <c r="E8" s="38"/>
      <c r="F8" s="42">
        <v>0.51400000000000001</v>
      </c>
      <c r="G8" s="38"/>
      <c r="H8" s="42">
        <v>2.1999999999999999E-2</v>
      </c>
      <c r="I8" s="42"/>
      <c r="J8" s="42">
        <v>0.14499999999999999</v>
      </c>
      <c r="K8" s="42"/>
      <c r="L8" s="42">
        <v>9.2999999999999999E-2</v>
      </c>
      <c r="M8" s="42"/>
      <c r="N8" s="43">
        <v>3.4000000000000002E-2</v>
      </c>
      <c r="O8" s="43"/>
      <c r="P8" s="43">
        <v>6.0000000000000001E-3</v>
      </c>
      <c r="Q8" s="43"/>
      <c r="R8" s="44">
        <v>0.16200000000000001</v>
      </c>
      <c r="S8" s="45"/>
      <c r="T8" s="16"/>
      <c r="U8" s="17"/>
      <c r="V8" s="18"/>
      <c r="W8" s="18"/>
      <c r="X8" s="46"/>
      <c r="Y8" s="47"/>
      <c r="Z8" s="47"/>
      <c r="AA8" s="18"/>
      <c r="AB8" s="46"/>
      <c r="AC8" s="47"/>
      <c r="AD8" s="47"/>
      <c r="AE8" s="18"/>
      <c r="AF8" s="46"/>
      <c r="AG8" s="47"/>
      <c r="AH8" s="47"/>
      <c r="AI8" s="18"/>
      <c r="AJ8" s="16"/>
      <c r="AK8" s="16"/>
      <c r="AL8" s="48"/>
    </row>
    <row r="9" spans="1:78" s="49" customFormat="1" ht="13.15" hidden="1" customHeight="1" x14ac:dyDescent="0.2">
      <c r="A9" s="41"/>
      <c r="B9" s="38"/>
      <c r="C9" s="38"/>
      <c r="D9" s="42"/>
      <c r="E9" s="38"/>
      <c r="F9" s="38"/>
      <c r="G9" s="38"/>
      <c r="H9" s="42"/>
      <c r="I9" s="42"/>
      <c r="J9" s="42"/>
      <c r="K9" s="42"/>
      <c r="L9" s="42"/>
      <c r="M9" s="42"/>
      <c r="N9" s="43"/>
      <c r="O9" s="43"/>
      <c r="P9" s="43"/>
      <c r="Q9" s="43"/>
      <c r="R9" s="44"/>
      <c r="S9" s="45"/>
      <c r="T9" s="16"/>
      <c r="U9" s="17"/>
      <c r="V9" s="18"/>
      <c r="W9" s="18"/>
      <c r="X9" s="46"/>
      <c r="Y9" s="47"/>
      <c r="Z9" s="47"/>
      <c r="AA9" s="18"/>
      <c r="AB9" s="46"/>
      <c r="AC9" s="47"/>
      <c r="AD9" s="47"/>
      <c r="AE9" s="18"/>
      <c r="AF9" s="46"/>
      <c r="AG9" s="47"/>
      <c r="AH9" s="47"/>
      <c r="AI9" s="18"/>
      <c r="AJ9" s="16"/>
      <c r="AK9" s="16"/>
      <c r="AL9" s="48"/>
    </row>
    <row r="10" spans="1:78" ht="14.25" hidden="1" customHeight="1" x14ac:dyDescent="0.25">
      <c r="A10" s="50">
        <v>1997</v>
      </c>
      <c r="B10" s="51">
        <v>164.9</v>
      </c>
      <c r="C10" s="52"/>
      <c r="D10" s="53">
        <v>26.425000000000001</v>
      </c>
      <c r="E10" s="52"/>
      <c r="F10" s="53">
        <v>211.7</v>
      </c>
      <c r="G10" s="54"/>
      <c r="H10" s="53">
        <v>155.82499999999999</v>
      </c>
      <c r="I10" s="55"/>
      <c r="J10" s="53">
        <v>125.25</v>
      </c>
      <c r="K10" s="56"/>
      <c r="L10" s="53">
        <v>85.35</v>
      </c>
      <c r="M10" s="55"/>
      <c r="N10" s="53">
        <v>167.9</v>
      </c>
      <c r="O10" s="55"/>
      <c r="P10" s="53">
        <v>99.6</v>
      </c>
      <c r="Q10" s="56"/>
      <c r="R10" s="53">
        <v>120.325</v>
      </c>
      <c r="S10" s="57"/>
      <c r="T10" s="58"/>
      <c r="U10" s="59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60"/>
      <c r="AK10" s="18"/>
    </row>
    <row r="11" spans="1:78" ht="14.25" hidden="1" customHeight="1" x14ac:dyDescent="0.25">
      <c r="A11" s="61" t="s">
        <v>13</v>
      </c>
      <c r="B11" s="62">
        <v>149.69540000000003</v>
      </c>
      <c r="C11" s="63"/>
      <c r="D11" s="64">
        <v>27.2</v>
      </c>
      <c r="E11" s="65"/>
      <c r="F11" s="64">
        <v>182.6</v>
      </c>
      <c r="G11" s="65"/>
      <c r="H11" s="64">
        <v>166.7</v>
      </c>
      <c r="I11" s="64"/>
      <c r="J11" s="64">
        <v>124</v>
      </c>
      <c r="K11" s="64"/>
      <c r="L11" s="64">
        <v>85.8</v>
      </c>
      <c r="M11" s="64"/>
      <c r="N11" s="64">
        <v>165.5</v>
      </c>
      <c r="O11" s="64"/>
      <c r="P11" s="66">
        <v>102.8</v>
      </c>
      <c r="Q11" s="64"/>
      <c r="R11" s="64">
        <v>119.4</v>
      </c>
      <c r="S11" s="67"/>
      <c r="T11" s="58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19"/>
      <c r="AK11" s="18"/>
    </row>
    <row r="12" spans="1:78" ht="14.25" hidden="1" customHeight="1" x14ac:dyDescent="0.25">
      <c r="A12" s="61" t="s">
        <v>14</v>
      </c>
      <c r="B12" s="62">
        <v>189.13589999999996</v>
      </c>
      <c r="C12" s="63"/>
      <c r="D12" s="64">
        <v>26.9</v>
      </c>
      <c r="E12" s="65"/>
      <c r="F12" s="64">
        <v>259.60000000000002</v>
      </c>
      <c r="G12" s="65"/>
      <c r="H12" s="64">
        <v>167.4</v>
      </c>
      <c r="I12" s="68"/>
      <c r="J12" s="64">
        <v>123.6</v>
      </c>
      <c r="K12" s="68"/>
      <c r="L12" s="64">
        <v>84.8</v>
      </c>
      <c r="M12" s="64"/>
      <c r="N12" s="64">
        <v>167.2</v>
      </c>
      <c r="O12" s="64"/>
      <c r="P12" s="64">
        <v>102.1</v>
      </c>
      <c r="Q12" s="64"/>
      <c r="R12" s="64">
        <v>119.1</v>
      </c>
      <c r="S12" s="67"/>
      <c r="T12" s="47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59"/>
      <c r="AJ12" s="19"/>
      <c r="AK12" s="18"/>
    </row>
    <row r="13" spans="1:78" ht="14.25" hidden="1" customHeight="1" x14ac:dyDescent="0.25">
      <c r="A13" s="61" t="s">
        <v>15</v>
      </c>
      <c r="B13" s="62">
        <v>165.42870000000002</v>
      </c>
      <c r="C13" s="63"/>
      <c r="D13" s="64">
        <v>26.1</v>
      </c>
      <c r="E13" s="65"/>
      <c r="F13" s="64">
        <v>213.6</v>
      </c>
      <c r="G13" s="65"/>
      <c r="H13" s="64">
        <v>154.1</v>
      </c>
      <c r="I13" s="68"/>
      <c r="J13" s="64">
        <v>123</v>
      </c>
      <c r="K13" s="68"/>
      <c r="L13" s="64">
        <v>85.4</v>
      </c>
      <c r="M13" s="64"/>
      <c r="N13" s="64">
        <v>167.8</v>
      </c>
      <c r="O13" s="64"/>
      <c r="P13" s="64">
        <v>99.3</v>
      </c>
      <c r="Q13" s="64"/>
      <c r="R13" s="64">
        <v>120.8</v>
      </c>
      <c r="S13" s="67"/>
      <c r="T13" s="58"/>
      <c r="U13" s="59"/>
      <c r="V13" s="59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19"/>
      <c r="AK13" s="69"/>
    </row>
    <row r="14" spans="1:78" ht="14.25" hidden="1" customHeight="1" x14ac:dyDescent="0.25">
      <c r="A14" s="61" t="s">
        <v>16</v>
      </c>
      <c r="B14" s="62">
        <v>154.72950000000003</v>
      </c>
      <c r="C14" s="63"/>
      <c r="D14" s="64">
        <v>25.5</v>
      </c>
      <c r="E14" s="65"/>
      <c r="F14" s="64">
        <v>191</v>
      </c>
      <c r="G14" s="65"/>
      <c r="H14" s="64">
        <v>135.1</v>
      </c>
      <c r="I14" s="68"/>
      <c r="J14" s="64">
        <v>130.4</v>
      </c>
      <c r="K14" s="68"/>
      <c r="L14" s="64">
        <v>85.4</v>
      </c>
      <c r="M14" s="64"/>
      <c r="N14" s="64">
        <v>171.1</v>
      </c>
      <c r="O14" s="64"/>
      <c r="P14" s="64">
        <v>94.2</v>
      </c>
      <c r="Q14" s="64"/>
      <c r="R14" s="64">
        <v>122</v>
      </c>
      <c r="S14" s="67"/>
      <c r="T14" s="58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19"/>
      <c r="AK14" s="70"/>
    </row>
    <row r="15" spans="1:78" ht="14.25" hidden="1" customHeight="1" x14ac:dyDescent="0.25">
      <c r="A15" s="50">
        <v>1998</v>
      </c>
      <c r="B15" s="51">
        <v>160.80000000000001</v>
      </c>
      <c r="C15" s="52"/>
      <c r="D15" s="53">
        <v>25.15</v>
      </c>
      <c r="E15" s="52"/>
      <c r="F15" s="53">
        <v>204.25</v>
      </c>
      <c r="G15" s="54"/>
      <c r="H15" s="53">
        <v>131.57499999999999</v>
      </c>
      <c r="I15" s="55"/>
      <c r="J15" s="53">
        <v>129.19999999999999</v>
      </c>
      <c r="K15" s="56"/>
      <c r="L15" s="53">
        <v>81.400000000000006</v>
      </c>
      <c r="M15" s="55"/>
      <c r="N15" s="53">
        <v>163.75</v>
      </c>
      <c r="O15" s="55"/>
      <c r="P15" s="53">
        <v>81.75</v>
      </c>
      <c r="Q15" s="56"/>
      <c r="R15" s="53">
        <v>122.875</v>
      </c>
      <c r="S15" s="57"/>
      <c r="T15" s="58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60"/>
      <c r="AK15" s="18"/>
    </row>
    <row r="16" spans="1:78" ht="14.25" hidden="1" customHeight="1" x14ac:dyDescent="0.25">
      <c r="A16" s="61" t="s">
        <v>13</v>
      </c>
      <c r="B16" s="62">
        <v>152.12109999999998</v>
      </c>
      <c r="C16" s="63"/>
      <c r="D16" s="68">
        <v>24.2</v>
      </c>
      <c r="E16" s="65"/>
      <c r="F16" s="68">
        <v>189.1</v>
      </c>
      <c r="G16" s="65"/>
      <c r="H16" s="64">
        <v>125.8</v>
      </c>
      <c r="I16" s="68"/>
      <c r="J16" s="64">
        <v>119.8</v>
      </c>
      <c r="K16" s="68"/>
      <c r="L16" s="64">
        <v>83.7</v>
      </c>
      <c r="M16" s="65"/>
      <c r="N16" s="64">
        <v>165.3</v>
      </c>
      <c r="O16" s="64"/>
      <c r="P16" s="66">
        <v>90.3</v>
      </c>
      <c r="Q16" s="64"/>
      <c r="R16" s="64">
        <v>125.2</v>
      </c>
      <c r="S16" s="67"/>
      <c r="T16" s="58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19"/>
      <c r="AK16" s="70"/>
    </row>
    <row r="17" spans="1:67" ht="17.25" hidden="1" customHeight="1" x14ac:dyDescent="0.25">
      <c r="A17" s="61" t="s">
        <v>14</v>
      </c>
      <c r="B17" s="62">
        <v>183.48349999999996</v>
      </c>
      <c r="C17" s="63"/>
      <c r="D17" s="68">
        <v>25.9</v>
      </c>
      <c r="E17" s="65"/>
      <c r="F17" s="68">
        <v>247</v>
      </c>
      <c r="G17" s="65"/>
      <c r="H17" s="64">
        <v>154.80000000000001</v>
      </c>
      <c r="I17" s="71"/>
      <c r="J17" s="64">
        <v>131.69999999999999</v>
      </c>
      <c r="K17" s="71"/>
      <c r="L17" s="64">
        <v>82.5</v>
      </c>
      <c r="M17" s="65"/>
      <c r="N17" s="64">
        <v>164.3</v>
      </c>
      <c r="O17" s="64"/>
      <c r="P17" s="64">
        <v>83.7</v>
      </c>
      <c r="Q17" s="64"/>
      <c r="R17" s="64">
        <v>121.4</v>
      </c>
      <c r="S17" s="67"/>
      <c r="T17" s="58"/>
      <c r="U17" s="59"/>
      <c r="V17" s="59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19"/>
      <c r="AK17" s="70"/>
    </row>
    <row r="18" spans="1:67" ht="14.25" hidden="1" customHeight="1" x14ac:dyDescent="0.25">
      <c r="A18" s="61" t="s">
        <v>15</v>
      </c>
      <c r="B18" s="62">
        <v>163.0153</v>
      </c>
      <c r="C18" s="63"/>
      <c r="D18" s="68">
        <v>25.5</v>
      </c>
      <c r="E18" s="65"/>
      <c r="F18" s="68">
        <v>207.8</v>
      </c>
      <c r="G18" s="65"/>
      <c r="H18" s="64">
        <v>141.80000000000001</v>
      </c>
      <c r="I18" s="68"/>
      <c r="J18" s="64">
        <v>131.9</v>
      </c>
      <c r="K18" s="68"/>
      <c r="L18" s="64">
        <v>80.099999999999994</v>
      </c>
      <c r="M18" s="65"/>
      <c r="N18" s="64">
        <v>164.2</v>
      </c>
      <c r="O18" s="64"/>
      <c r="P18" s="64">
        <v>80.2</v>
      </c>
      <c r="Q18" s="64"/>
      <c r="R18" s="64">
        <v>122.6</v>
      </c>
      <c r="S18" s="67"/>
      <c r="T18" s="58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19"/>
      <c r="AK18" s="70"/>
    </row>
    <row r="19" spans="1:67" ht="14.25" hidden="1" customHeight="1" x14ac:dyDescent="0.25">
      <c r="A19" s="61" t="s">
        <v>16</v>
      </c>
      <c r="B19" s="62">
        <v>144.28229999999999</v>
      </c>
      <c r="C19" s="63"/>
      <c r="D19" s="68">
        <v>25</v>
      </c>
      <c r="E19" s="65"/>
      <c r="F19" s="68">
        <v>173.1</v>
      </c>
      <c r="G19" s="65"/>
      <c r="H19" s="64">
        <v>103.9</v>
      </c>
      <c r="I19" s="68"/>
      <c r="J19" s="64">
        <v>133.4</v>
      </c>
      <c r="K19" s="68"/>
      <c r="L19" s="64">
        <v>79.3</v>
      </c>
      <c r="M19" s="65"/>
      <c r="N19" s="64">
        <v>161.19999999999999</v>
      </c>
      <c r="O19" s="64"/>
      <c r="P19" s="64">
        <v>72.8</v>
      </c>
      <c r="Q19" s="64"/>
      <c r="R19" s="64">
        <v>122.3</v>
      </c>
      <c r="S19" s="67"/>
      <c r="T19" s="58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19"/>
      <c r="AK19" s="70"/>
    </row>
    <row r="20" spans="1:67" ht="15.75" hidden="1" thickTop="1" x14ac:dyDescent="0.25">
      <c r="A20" s="50" t="s">
        <v>17</v>
      </c>
      <c r="B20" s="53">
        <v>160.67825395938408</v>
      </c>
      <c r="C20" s="72"/>
      <c r="D20" s="53">
        <v>22</v>
      </c>
      <c r="E20" s="72"/>
      <c r="F20" s="53">
        <v>207.17500000000001</v>
      </c>
      <c r="G20" s="54"/>
      <c r="H20" s="53">
        <v>117.95</v>
      </c>
      <c r="I20" s="55"/>
      <c r="J20" s="53">
        <v>122.7</v>
      </c>
      <c r="K20" s="56"/>
      <c r="L20" s="53">
        <v>80.825000000000003</v>
      </c>
      <c r="M20" s="55"/>
      <c r="N20" s="53">
        <v>153.92528766478648</v>
      </c>
      <c r="O20" s="55"/>
      <c r="P20" s="53">
        <v>66.494863130226165</v>
      </c>
      <c r="Q20" s="56"/>
      <c r="R20" s="53">
        <v>124.375</v>
      </c>
      <c r="S20" s="57"/>
      <c r="T20" s="58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19"/>
      <c r="AK20" s="70"/>
    </row>
    <row r="21" spans="1:67" ht="14.85" hidden="1" customHeight="1" x14ac:dyDescent="0.25">
      <c r="A21" s="61" t="s">
        <v>13</v>
      </c>
      <c r="B21" s="62">
        <v>154.17710461621056</v>
      </c>
      <c r="C21" s="73"/>
      <c r="D21" s="68">
        <v>23.1</v>
      </c>
      <c r="E21" s="73"/>
      <c r="F21" s="68">
        <v>193</v>
      </c>
      <c r="G21" s="74"/>
      <c r="H21" s="64">
        <v>116.2</v>
      </c>
      <c r="I21" s="68"/>
      <c r="J21" s="64">
        <v>126.4</v>
      </c>
      <c r="K21" s="68"/>
      <c r="L21" s="64">
        <v>81.5</v>
      </c>
      <c r="M21" s="74"/>
      <c r="N21" s="68">
        <v>159.18231686022739</v>
      </c>
      <c r="O21" s="68"/>
      <c r="P21" s="64">
        <v>74.55097382713916</v>
      </c>
      <c r="Q21" s="64"/>
      <c r="R21" s="68">
        <v>124.2</v>
      </c>
      <c r="S21" s="75"/>
      <c r="T21" s="58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19"/>
      <c r="AK21" s="70"/>
    </row>
    <row r="22" spans="1:67" ht="14.85" hidden="1" customHeight="1" x14ac:dyDescent="0.25">
      <c r="A22" s="61" t="s">
        <v>14</v>
      </c>
      <c r="B22" s="62">
        <v>182.02254233186306</v>
      </c>
      <c r="C22" s="73"/>
      <c r="D22" s="68">
        <v>21.5</v>
      </c>
      <c r="E22" s="73"/>
      <c r="F22" s="68">
        <v>249.8</v>
      </c>
      <c r="G22" s="76"/>
      <c r="H22" s="64">
        <v>104.4</v>
      </c>
      <c r="I22" s="68"/>
      <c r="J22" s="64">
        <v>120.4</v>
      </c>
      <c r="K22" s="68"/>
      <c r="L22" s="64">
        <v>81.3</v>
      </c>
      <c r="M22" s="68"/>
      <c r="N22" s="68">
        <v>158.99011949558442</v>
      </c>
      <c r="O22" s="76"/>
      <c r="P22" s="64">
        <v>69.779711502202247</v>
      </c>
      <c r="Q22" s="64"/>
      <c r="R22" s="68">
        <v>123.4</v>
      </c>
      <c r="S22" s="75"/>
      <c r="T22" s="58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19"/>
      <c r="AK22" s="70"/>
    </row>
    <row r="23" spans="1:67" ht="14.85" hidden="1" customHeight="1" x14ac:dyDescent="0.25">
      <c r="A23" s="61" t="s">
        <v>15</v>
      </c>
      <c r="B23" s="62">
        <v>161.47095112476549</v>
      </c>
      <c r="C23" s="73"/>
      <c r="D23" s="68">
        <v>22.5</v>
      </c>
      <c r="E23" s="73"/>
      <c r="F23" s="68">
        <v>209.4</v>
      </c>
      <c r="G23" s="68"/>
      <c r="H23" s="64">
        <v>116.2</v>
      </c>
      <c r="I23" s="68"/>
      <c r="J23" s="64">
        <v>121.1</v>
      </c>
      <c r="K23" s="68"/>
      <c r="L23" s="64">
        <v>80.099999999999994</v>
      </c>
      <c r="M23" s="68"/>
      <c r="N23" s="68">
        <v>148.80439727076083</v>
      </c>
      <c r="O23" s="68"/>
      <c r="P23" s="64">
        <v>61.050269593276752</v>
      </c>
      <c r="Q23" s="64"/>
      <c r="R23" s="68">
        <v>125.5</v>
      </c>
      <c r="S23" s="75"/>
      <c r="T23" s="58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19"/>
      <c r="AK23" s="70"/>
    </row>
    <row r="24" spans="1:67" ht="14.85" hidden="1" customHeight="1" x14ac:dyDescent="0.25">
      <c r="A24" s="61" t="s">
        <v>16</v>
      </c>
      <c r="B24" s="62">
        <v>145.04241776469721</v>
      </c>
      <c r="C24" s="77"/>
      <c r="D24" s="68">
        <v>20.9</v>
      </c>
      <c r="E24" s="77"/>
      <c r="F24" s="68">
        <v>176.5</v>
      </c>
      <c r="G24" s="68"/>
      <c r="H24" s="64">
        <v>135</v>
      </c>
      <c r="I24" s="68"/>
      <c r="J24" s="64">
        <v>122.9</v>
      </c>
      <c r="K24" s="68"/>
      <c r="L24" s="64">
        <v>80.400000000000006</v>
      </c>
      <c r="M24" s="68"/>
      <c r="N24" s="68">
        <v>148.72431703257337</v>
      </c>
      <c r="O24" s="68"/>
      <c r="P24" s="64">
        <v>60.598497598286507</v>
      </c>
      <c r="Q24" s="64"/>
      <c r="R24" s="68">
        <v>124.4</v>
      </c>
      <c r="S24" s="75"/>
      <c r="T24" s="58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19"/>
      <c r="AK24" s="70"/>
    </row>
    <row r="25" spans="1:67" s="85" customFormat="1" ht="14.85" hidden="1" customHeight="1" x14ac:dyDescent="0.2">
      <c r="A25" s="78" t="s">
        <v>18</v>
      </c>
      <c r="B25" s="53">
        <v>165.69378599611878</v>
      </c>
      <c r="C25" s="79"/>
      <c r="D25" s="53">
        <v>19.375</v>
      </c>
      <c r="E25" s="79"/>
      <c r="F25" s="53">
        <v>216.05</v>
      </c>
      <c r="G25" s="80"/>
      <c r="H25" s="53">
        <v>125.6</v>
      </c>
      <c r="I25" s="55"/>
      <c r="J25" s="53">
        <v>120.97499999999999</v>
      </c>
      <c r="K25" s="56"/>
      <c r="L25" s="53">
        <v>83</v>
      </c>
      <c r="M25" s="55"/>
      <c r="N25" s="53">
        <v>146.37603139498515</v>
      </c>
      <c r="O25" s="55"/>
      <c r="P25" s="53">
        <v>60.141821448213655</v>
      </c>
      <c r="Q25" s="56"/>
      <c r="R25" s="53">
        <v>128.625</v>
      </c>
      <c r="S25" s="57"/>
      <c r="T25" s="81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3"/>
      <c r="AK25" s="84"/>
    </row>
    <row r="26" spans="1:67" s="85" customFormat="1" ht="14.85" hidden="1" customHeight="1" x14ac:dyDescent="0.2">
      <c r="A26" s="61" t="s">
        <v>13</v>
      </c>
      <c r="B26" s="62">
        <v>157.09325144342506</v>
      </c>
      <c r="C26" s="86"/>
      <c r="D26" s="64">
        <v>19.899999999999999</v>
      </c>
      <c r="E26" s="86"/>
      <c r="F26" s="64">
        <v>200.2</v>
      </c>
      <c r="G26" s="64"/>
      <c r="H26" s="64">
        <v>124</v>
      </c>
      <c r="I26" s="64"/>
      <c r="J26" s="64">
        <v>118.9</v>
      </c>
      <c r="K26" s="64"/>
      <c r="L26" s="64">
        <v>79.8</v>
      </c>
      <c r="M26" s="64"/>
      <c r="N26" s="64">
        <v>149.28629043689403</v>
      </c>
      <c r="O26" s="64"/>
      <c r="P26" s="64">
        <v>61.519594761780461</v>
      </c>
      <c r="Q26" s="64"/>
      <c r="R26" s="64">
        <v>129</v>
      </c>
      <c r="S26" s="67"/>
      <c r="T26" s="81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3"/>
      <c r="AK26" s="84"/>
    </row>
    <row r="27" spans="1:67" s="85" customFormat="1" ht="14.85" hidden="1" customHeight="1" x14ac:dyDescent="0.2">
      <c r="A27" s="61" t="s">
        <v>14</v>
      </c>
      <c r="B27" s="62">
        <v>187.00365043471322</v>
      </c>
      <c r="C27" s="86"/>
      <c r="D27" s="64">
        <v>19.399999999999999</v>
      </c>
      <c r="E27" s="86"/>
      <c r="F27" s="64">
        <v>258.5</v>
      </c>
      <c r="G27" s="64"/>
      <c r="H27" s="64">
        <v>118.3</v>
      </c>
      <c r="I27" s="64"/>
      <c r="J27" s="64">
        <v>119.5</v>
      </c>
      <c r="K27" s="64"/>
      <c r="L27" s="64">
        <v>82.3</v>
      </c>
      <c r="M27" s="64"/>
      <c r="N27" s="64">
        <v>148.24497188911835</v>
      </c>
      <c r="O27" s="64"/>
      <c r="P27" s="64">
        <v>62.786898413873146</v>
      </c>
      <c r="Q27" s="64"/>
      <c r="R27" s="64">
        <v>127.7</v>
      </c>
      <c r="S27" s="67"/>
      <c r="T27" s="81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3"/>
      <c r="AK27" s="84"/>
    </row>
    <row r="28" spans="1:67" s="85" customFormat="1" ht="14.85" hidden="1" customHeight="1" x14ac:dyDescent="0.2">
      <c r="A28" s="61" t="s">
        <v>15</v>
      </c>
      <c r="B28" s="62">
        <v>168.69638825864385</v>
      </c>
      <c r="C28" s="86"/>
      <c r="D28" s="64">
        <v>18.3</v>
      </c>
      <c r="E28" s="86"/>
      <c r="F28" s="64">
        <v>221</v>
      </c>
      <c r="G28" s="64"/>
      <c r="H28" s="64">
        <v>125.6</v>
      </c>
      <c r="I28" s="64"/>
      <c r="J28" s="64">
        <v>122.3</v>
      </c>
      <c r="K28" s="64"/>
      <c r="L28" s="64">
        <v>86.1</v>
      </c>
      <c r="M28" s="64"/>
      <c r="N28" s="64">
        <v>145.27052314819966</v>
      </c>
      <c r="O28" s="64"/>
      <c r="P28" s="64">
        <v>62.115078600844697</v>
      </c>
      <c r="Q28" s="64"/>
      <c r="R28" s="64">
        <v>128.80000000000001</v>
      </c>
      <c r="S28" s="67"/>
      <c r="T28" s="81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3"/>
      <c r="AK28" s="84"/>
    </row>
    <row r="29" spans="1:67" s="85" customFormat="1" ht="3.75" hidden="1" customHeight="1" thickBot="1" x14ac:dyDescent="0.25">
      <c r="A29" s="61" t="s">
        <v>16</v>
      </c>
      <c r="B29" s="62">
        <v>149.98185384769292</v>
      </c>
      <c r="C29" s="86"/>
      <c r="D29" s="64">
        <v>19.899999999999999</v>
      </c>
      <c r="E29" s="86"/>
      <c r="F29" s="64">
        <v>184.5</v>
      </c>
      <c r="G29" s="64"/>
      <c r="H29" s="64">
        <v>134.5</v>
      </c>
      <c r="I29" s="64"/>
      <c r="J29" s="64">
        <v>123.2</v>
      </c>
      <c r="K29" s="64"/>
      <c r="L29" s="64">
        <v>83.8</v>
      </c>
      <c r="M29" s="64"/>
      <c r="N29" s="64">
        <v>142.70234010572861</v>
      </c>
      <c r="O29" s="64"/>
      <c r="P29" s="64">
        <v>54.14571401635633</v>
      </c>
      <c r="Q29" s="64"/>
      <c r="R29" s="64">
        <v>129</v>
      </c>
      <c r="S29" s="67"/>
      <c r="T29" s="81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3"/>
      <c r="AK29" s="84"/>
      <c r="BO29" s="87"/>
    </row>
    <row r="30" spans="1:67" s="98" customFormat="1" ht="17.25" hidden="1" customHeight="1" x14ac:dyDescent="0.2">
      <c r="A30" s="88">
        <v>2001</v>
      </c>
      <c r="B30" s="89"/>
      <c r="C30" s="90"/>
      <c r="D30" s="91"/>
      <c r="E30" s="90"/>
      <c r="F30" s="91"/>
      <c r="G30" s="92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3"/>
      <c r="T30" s="94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6"/>
      <c r="AK30" s="97"/>
    </row>
    <row r="31" spans="1:67" s="85" customFormat="1" ht="14.85" hidden="1" customHeight="1" x14ac:dyDescent="0.2">
      <c r="A31" s="61" t="s">
        <v>13</v>
      </c>
      <c r="B31" s="62">
        <v>163.12119417518915</v>
      </c>
      <c r="C31" s="86"/>
      <c r="D31" s="64">
        <v>17.7</v>
      </c>
      <c r="E31" s="86"/>
      <c r="F31" s="64">
        <v>211.68426778699995</v>
      </c>
      <c r="G31" s="64"/>
      <c r="H31" s="64">
        <v>137.0513731900221</v>
      </c>
      <c r="I31" s="64"/>
      <c r="J31" s="64">
        <v>117.29723370889052</v>
      </c>
      <c r="K31" s="64"/>
      <c r="L31" s="64">
        <v>79.956939051947344</v>
      </c>
      <c r="M31" s="64"/>
      <c r="N31" s="64">
        <v>148.11442673138365</v>
      </c>
      <c r="O31" s="64"/>
      <c r="P31" s="64">
        <v>49.657034324400385</v>
      </c>
      <c r="Q31" s="64"/>
      <c r="R31" s="64">
        <v>130.34150239541361</v>
      </c>
      <c r="S31" s="67"/>
      <c r="T31" s="81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3"/>
      <c r="AK31" s="84"/>
    </row>
    <row r="32" spans="1:67" s="85" customFormat="1" ht="14.85" hidden="1" customHeight="1" x14ac:dyDescent="0.2">
      <c r="A32" s="61" t="s">
        <v>14</v>
      </c>
      <c r="B32" s="62">
        <v>194.75542557035035</v>
      </c>
      <c r="C32" s="86"/>
      <c r="D32" s="64">
        <v>17.600000000000001</v>
      </c>
      <c r="E32" s="86"/>
      <c r="F32" s="64">
        <v>272.95337675319996</v>
      </c>
      <c r="G32" s="64"/>
      <c r="H32" s="64">
        <v>119.44158558287457</v>
      </c>
      <c r="I32" s="64"/>
      <c r="J32" s="64">
        <v>119.31474612868342</v>
      </c>
      <c r="K32" s="64"/>
      <c r="L32" s="64">
        <v>83.344423771251456</v>
      </c>
      <c r="M32" s="64"/>
      <c r="N32" s="64">
        <v>147.26916417664398</v>
      </c>
      <c r="O32" s="64"/>
      <c r="P32" s="64">
        <v>49.22005242234566</v>
      </c>
      <c r="Q32" s="64"/>
      <c r="R32" s="64">
        <v>130.06625642257342</v>
      </c>
      <c r="S32" s="67"/>
      <c r="T32" s="81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3"/>
      <c r="AK32" s="84"/>
    </row>
    <row r="33" spans="1:37" s="85" customFormat="1" ht="14.25" hidden="1" customHeight="1" x14ac:dyDescent="0.2">
      <c r="A33" s="61" t="s">
        <v>15</v>
      </c>
      <c r="B33" s="62">
        <v>171.50477115011842</v>
      </c>
      <c r="C33" s="86"/>
      <c r="D33" s="64">
        <v>16.399999999999999</v>
      </c>
      <c r="E33" s="86"/>
      <c r="F33" s="64">
        <v>228.25790504240004</v>
      </c>
      <c r="G33" s="64"/>
      <c r="H33" s="64">
        <v>140.18488334091916</v>
      </c>
      <c r="I33" s="64"/>
      <c r="J33" s="64">
        <v>116.94038268072265</v>
      </c>
      <c r="K33" s="64"/>
      <c r="L33" s="64">
        <v>83.463583159091328</v>
      </c>
      <c r="M33" s="64"/>
      <c r="N33" s="64">
        <v>141.46559356137084</v>
      </c>
      <c r="O33" s="64"/>
      <c r="P33" s="64">
        <v>50.357035633301841</v>
      </c>
      <c r="Q33" s="64"/>
      <c r="R33" s="64">
        <v>128.94135436690047</v>
      </c>
      <c r="S33" s="67"/>
      <c r="T33" s="81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3"/>
      <c r="AK33" s="84"/>
    </row>
    <row r="34" spans="1:37" s="85" customFormat="1" ht="14.25" hidden="1" customHeight="1" thickBot="1" x14ac:dyDescent="0.25">
      <c r="A34" s="61" t="s">
        <v>16</v>
      </c>
      <c r="B34" s="62">
        <v>153.74638822693674</v>
      </c>
      <c r="C34" s="99"/>
      <c r="D34" s="64">
        <v>19.399999999999999</v>
      </c>
      <c r="E34" s="86"/>
      <c r="F34" s="64">
        <v>192.5341365672632</v>
      </c>
      <c r="G34" s="64"/>
      <c r="H34" s="64">
        <v>133.75131299339321</v>
      </c>
      <c r="I34" s="64"/>
      <c r="J34" s="64">
        <v>120.19132531924674</v>
      </c>
      <c r="K34" s="64"/>
      <c r="L34" s="64">
        <v>84.737099218822848</v>
      </c>
      <c r="M34" s="64"/>
      <c r="N34" s="64">
        <v>135.27081750919973</v>
      </c>
      <c r="O34" s="64"/>
      <c r="P34" s="64">
        <v>50.080071937318685</v>
      </c>
      <c r="Q34" s="64"/>
      <c r="R34" s="64">
        <v>130.90843548979305</v>
      </c>
      <c r="S34" s="67"/>
      <c r="T34" s="81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3"/>
      <c r="AK34" s="84"/>
    </row>
    <row r="35" spans="1:37" s="98" customFormat="1" ht="17.649999999999999" hidden="1" customHeight="1" x14ac:dyDescent="0.2">
      <c r="A35" s="88">
        <v>2002</v>
      </c>
      <c r="B35" s="89"/>
      <c r="C35" s="90"/>
      <c r="D35" s="91"/>
      <c r="E35" s="90"/>
      <c r="F35" s="91"/>
      <c r="G35" s="92"/>
      <c r="H35" s="91"/>
      <c r="I35" s="91"/>
      <c r="J35" s="91"/>
      <c r="K35" s="91"/>
      <c r="L35" s="91"/>
      <c r="M35" s="91"/>
      <c r="N35" s="91"/>
      <c r="O35" s="91"/>
      <c r="P35" s="91"/>
      <c r="Q35" s="91"/>
      <c r="R35" s="91"/>
      <c r="S35" s="93"/>
      <c r="T35" s="94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6"/>
      <c r="AK35" s="97"/>
    </row>
    <row r="36" spans="1:37" s="85" customFormat="1" ht="14.85" hidden="1" customHeight="1" x14ac:dyDescent="0.2">
      <c r="A36" s="61" t="s">
        <v>13</v>
      </c>
      <c r="B36" s="62">
        <v>167.09931845626261</v>
      </c>
      <c r="C36" s="86"/>
      <c r="D36" s="64">
        <v>16.600000000000001</v>
      </c>
      <c r="E36" s="86"/>
      <c r="F36" s="64">
        <v>220.29959522639993</v>
      </c>
      <c r="G36" s="64"/>
      <c r="H36" s="64">
        <v>151.4444222644762</v>
      </c>
      <c r="I36" s="64"/>
      <c r="J36" s="64">
        <v>116.23703071624351</v>
      </c>
      <c r="K36" s="64"/>
      <c r="L36" s="64">
        <v>83.378492787093847</v>
      </c>
      <c r="M36" s="64"/>
      <c r="N36" s="64">
        <v>134.74988800126658</v>
      </c>
      <c r="O36" s="64"/>
      <c r="P36" s="64">
        <v>49.924823714312986</v>
      </c>
      <c r="Q36" s="64"/>
      <c r="R36" s="64">
        <v>127.54404199191723</v>
      </c>
      <c r="S36" s="67"/>
      <c r="T36" s="81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3"/>
      <c r="AK36" s="84"/>
    </row>
    <row r="37" spans="1:37" s="85" customFormat="1" ht="14.85" hidden="1" customHeight="1" x14ac:dyDescent="0.2">
      <c r="A37" s="61" t="s">
        <v>14</v>
      </c>
      <c r="B37" s="62">
        <v>202.34619219283303</v>
      </c>
      <c r="C37" s="99"/>
      <c r="D37" s="64">
        <v>15.8</v>
      </c>
      <c r="E37" s="86"/>
      <c r="F37" s="64">
        <v>289.99648204119995</v>
      </c>
      <c r="G37" s="64"/>
      <c r="H37" s="64">
        <v>129.41651999999999</v>
      </c>
      <c r="I37" s="64"/>
      <c r="J37" s="64">
        <v>118.35254467527916</v>
      </c>
      <c r="K37" s="64"/>
      <c r="L37" s="64">
        <v>82.479880130746707</v>
      </c>
      <c r="M37" s="64"/>
      <c r="N37" s="64">
        <v>136.16994065447858</v>
      </c>
      <c r="O37" s="64"/>
      <c r="P37" s="64">
        <v>48.701665533312323</v>
      </c>
      <c r="Q37" s="64"/>
      <c r="R37" s="64">
        <v>125.45494554400733</v>
      </c>
      <c r="S37" s="67"/>
      <c r="T37" s="81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3"/>
      <c r="AK37" s="84"/>
    </row>
    <row r="38" spans="1:37" s="85" customFormat="1" ht="14.85" hidden="1" customHeight="1" x14ac:dyDescent="0.2">
      <c r="A38" s="61" t="s">
        <v>15</v>
      </c>
      <c r="B38" s="62">
        <v>174.91788151467259</v>
      </c>
      <c r="C38" s="86"/>
      <c r="D38" s="64">
        <v>18.5</v>
      </c>
      <c r="E38" s="86"/>
      <c r="F38" s="64">
        <v>233.83904819789998</v>
      </c>
      <c r="G38" s="64"/>
      <c r="H38" s="64">
        <v>140.47858263439826</v>
      </c>
      <c r="I38" s="86"/>
      <c r="J38" s="64">
        <v>120.3645379347589</v>
      </c>
      <c r="K38" s="64"/>
      <c r="L38" s="64">
        <v>82.107825811798293</v>
      </c>
      <c r="M38" s="64"/>
      <c r="N38" s="64">
        <v>138.33790467269591</v>
      </c>
      <c r="O38" s="64"/>
      <c r="P38" s="64">
        <v>46.602623748826559</v>
      </c>
      <c r="Q38" s="64"/>
      <c r="R38" s="64">
        <v>130.47278778144039</v>
      </c>
      <c r="S38" s="67"/>
      <c r="T38" s="81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3"/>
      <c r="AK38" s="84"/>
    </row>
    <row r="39" spans="1:37" s="85" customFormat="1" ht="14.85" hidden="1" customHeight="1" thickBot="1" x14ac:dyDescent="0.25">
      <c r="A39" s="61" t="s">
        <v>16</v>
      </c>
      <c r="B39" s="62">
        <v>152.7925395712617</v>
      </c>
      <c r="C39" s="86"/>
      <c r="D39" s="64">
        <v>19.899999999999999</v>
      </c>
      <c r="E39" s="86"/>
      <c r="F39" s="64">
        <v>189.52087566372359</v>
      </c>
      <c r="G39" s="64"/>
      <c r="H39" s="64">
        <v>134.30200934979163</v>
      </c>
      <c r="I39" s="64"/>
      <c r="J39" s="64">
        <v>123.89121889624735</v>
      </c>
      <c r="K39" s="64"/>
      <c r="L39" s="64">
        <v>79.968015024005481</v>
      </c>
      <c r="M39" s="64"/>
      <c r="N39" s="64">
        <v>138.85984837618591</v>
      </c>
      <c r="O39" s="64"/>
      <c r="P39" s="64">
        <v>45.018134541366457</v>
      </c>
      <c r="Q39" s="64"/>
      <c r="R39" s="64">
        <v>133.17203385916955</v>
      </c>
      <c r="S39" s="67"/>
      <c r="T39" s="81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3"/>
      <c r="AK39" s="84"/>
    </row>
    <row r="40" spans="1:37" s="98" customFormat="1" ht="17.649999999999999" hidden="1" customHeight="1" x14ac:dyDescent="0.2">
      <c r="A40" s="88">
        <v>2003</v>
      </c>
      <c r="B40" s="89"/>
      <c r="C40" s="90"/>
      <c r="D40" s="91"/>
      <c r="E40" s="90"/>
      <c r="F40" s="91"/>
      <c r="G40" s="92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3"/>
      <c r="T40" s="94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6"/>
      <c r="AK40" s="97"/>
    </row>
    <row r="41" spans="1:37" s="85" customFormat="1" ht="14.85" hidden="1" customHeight="1" x14ac:dyDescent="0.2">
      <c r="A41" s="61" t="s">
        <v>13</v>
      </c>
      <c r="B41" s="62">
        <v>168.88774573758869</v>
      </c>
      <c r="C41" s="86"/>
      <c r="D41" s="64">
        <v>19.100000000000001</v>
      </c>
      <c r="E41" s="86"/>
      <c r="F41" s="64">
        <v>221.72035648351945</v>
      </c>
      <c r="G41" s="64"/>
      <c r="H41" s="64">
        <v>153.12419077151449</v>
      </c>
      <c r="I41" s="64"/>
      <c r="J41" s="64">
        <v>120.65765808305531</v>
      </c>
      <c r="K41" s="64"/>
      <c r="L41" s="64">
        <v>80.360156629540995</v>
      </c>
      <c r="M41" s="64"/>
      <c r="N41" s="64">
        <v>137.31459204759651</v>
      </c>
      <c r="O41" s="64"/>
      <c r="P41" s="64">
        <v>45.40078868496807</v>
      </c>
      <c r="Q41" s="64"/>
      <c r="R41" s="64">
        <v>130.89811393683925</v>
      </c>
      <c r="S41" s="67"/>
      <c r="T41" s="81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3"/>
      <c r="AK41" s="84"/>
    </row>
    <row r="42" spans="1:37" s="85" customFormat="1" ht="14.85" hidden="1" customHeight="1" x14ac:dyDescent="0.2">
      <c r="A42" s="61" t="s">
        <v>14</v>
      </c>
      <c r="B42" s="62">
        <v>211.71255380963703</v>
      </c>
      <c r="C42" s="86"/>
      <c r="D42" s="64">
        <v>16.399999999999999</v>
      </c>
      <c r="E42" s="86"/>
      <c r="F42" s="64">
        <v>305.70011753476751</v>
      </c>
      <c r="G42" s="64"/>
      <c r="H42" s="64">
        <v>130.56733976386673</v>
      </c>
      <c r="I42" s="64"/>
      <c r="J42" s="64">
        <v>122.69677250465894</v>
      </c>
      <c r="K42" s="64"/>
      <c r="L42" s="64">
        <v>81.43063422144003</v>
      </c>
      <c r="M42" s="64"/>
      <c r="N42" s="64">
        <v>137.92400510866253</v>
      </c>
      <c r="O42" s="64"/>
      <c r="P42" s="64">
        <v>46.390525878300373</v>
      </c>
      <c r="Q42" s="64"/>
      <c r="R42" s="64">
        <v>129.63686171128219</v>
      </c>
      <c r="S42" s="67"/>
      <c r="T42" s="81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3"/>
      <c r="AK42" s="84"/>
    </row>
    <row r="43" spans="1:37" s="85" customFormat="1" ht="14.85" hidden="1" customHeight="1" x14ac:dyDescent="0.2">
      <c r="A43" s="100" t="s">
        <v>15</v>
      </c>
      <c r="B43" s="62">
        <v>168.91739011243763</v>
      </c>
      <c r="C43" s="86"/>
      <c r="D43" s="64">
        <v>20.100000000000001</v>
      </c>
      <c r="E43" s="86"/>
      <c r="F43" s="64">
        <v>221.57809568006405</v>
      </c>
      <c r="G43" s="64"/>
      <c r="H43" s="64">
        <v>142.39572746259455</v>
      </c>
      <c r="I43" s="64"/>
      <c r="J43" s="64">
        <v>123.17528991742709</v>
      </c>
      <c r="K43" s="64"/>
      <c r="L43" s="64">
        <v>79.726382916667944</v>
      </c>
      <c r="M43" s="64"/>
      <c r="N43" s="64">
        <v>138.15417036097188</v>
      </c>
      <c r="O43" s="64"/>
      <c r="P43" s="64">
        <v>45.620443148720589</v>
      </c>
      <c r="Q43" s="64"/>
      <c r="R43" s="64">
        <v>130.77350511274815</v>
      </c>
      <c r="S43" s="67"/>
      <c r="T43" s="81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3"/>
      <c r="AK43" s="84"/>
    </row>
    <row r="44" spans="1:37" s="85" customFormat="1" ht="14.85" hidden="1" customHeight="1" thickBot="1" x14ac:dyDescent="0.25">
      <c r="A44" s="100" t="s">
        <v>16</v>
      </c>
      <c r="B44" s="62">
        <v>150.42498628239497</v>
      </c>
      <c r="C44" s="86"/>
      <c r="D44" s="64">
        <v>20.100000000000001</v>
      </c>
      <c r="E44" s="86"/>
      <c r="F44" s="64">
        <v>182.33894618358627</v>
      </c>
      <c r="G44" s="64"/>
      <c r="H44" s="64">
        <v>138.09109242769014</v>
      </c>
      <c r="I44" s="64"/>
      <c r="J44" s="64">
        <v>126.59956297713157</v>
      </c>
      <c r="K44" s="64"/>
      <c r="L44" s="64">
        <v>79.404846447789097</v>
      </c>
      <c r="M44" s="64"/>
      <c r="N44" s="64">
        <v>140.07181797459566</v>
      </c>
      <c r="O44" s="64"/>
      <c r="P44" s="64">
        <v>46.373180460674476</v>
      </c>
      <c r="Q44" s="64"/>
      <c r="R44" s="64">
        <v>138.39626953946714</v>
      </c>
      <c r="S44" s="67"/>
      <c r="T44" s="81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3"/>
      <c r="AK44" s="84"/>
    </row>
    <row r="45" spans="1:37" s="98" customFormat="1" ht="17.649999999999999" hidden="1" customHeight="1" x14ac:dyDescent="0.2">
      <c r="A45" s="88">
        <v>2004</v>
      </c>
      <c r="B45" s="89"/>
      <c r="C45" s="90"/>
      <c r="D45" s="91"/>
      <c r="E45" s="90"/>
      <c r="F45" s="91"/>
      <c r="G45" s="92"/>
      <c r="H45" s="91"/>
      <c r="I45" s="91"/>
      <c r="J45" s="91"/>
      <c r="K45" s="91"/>
      <c r="L45" s="91"/>
      <c r="M45" s="91"/>
      <c r="N45" s="91"/>
      <c r="O45" s="91"/>
      <c r="P45" s="91"/>
      <c r="Q45" s="91"/>
      <c r="R45" s="91"/>
      <c r="S45" s="93"/>
      <c r="T45" s="94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6"/>
      <c r="AK45" s="97"/>
    </row>
    <row r="46" spans="1:37" s="85" customFormat="1" ht="12" hidden="1" customHeight="1" x14ac:dyDescent="0.2">
      <c r="A46" s="61" t="s">
        <v>13</v>
      </c>
      <c r="B46" s="62">
        <v>170.627973207824</v>
      </c>
      <c r="C46" s="101"/>
      <c r="D46" s="64">
        <v>18.994625300000006</v>
      </c>
      <c r="E46" s="86"/>
      <c r="F46" s="64">
        <v>222.38984931257357</v>
      </c>
      <c r="G46" s="64"/>
      <c r="H46" s="64">
        <v>155.96073998346685</v>
      </c>
      <c r="I46" s="64"/>
      <c r="J46" s="64">
        <v>121.32036120098519</v>
      </c>
      <c r="K46" s="64"/>
      <c r="L46" s="64">
        <v>81.601493244828944</v>
      </c>
      <c r="M46" s="64"/>
      <c r="N46" s="64">
        <v>141.07702995788856</v>
      </c>
      <c r="O46" s="64"/>
      <c r="P46" s="64">
        <v>47.05950353149246</v>
      </c>
      <c r="Q46" s="64"/>
      <c r="R46" s="64">
        <v>136.98895502441849</v>
      </c>
      <c r="S46" s="67"/>
      <c r="T46" s="10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3"/>
      <c r="AK46" s="84"/>
    </row>
    <row r="47" spans="1:37" s="85" customFormat="1" ht="12" hidden="1" customHeight="1" x14ac:dyDescent="0.2">
      <c r="A47" s="61" t="s">
        <v>14</v>
      </c>
      <c r="B47" s="62">
        <v>213.59395987524371</v>
      </c>
      <c r="C47" s="86"/>
      <c r="D47" s="64">
        <v>15.7</v>
      </c>
      <c r="E47" s="86"/>
      <c r="F47" s="64">
        <v>305.60358332361477</v>
      </c>
      <c r="G47" s="64"/>
      <c r="H47" s="64">
        <v>132.70563708236887</v>
      </c>
      <c r="I47" s="64"/>
      <c r="J47" s="64">
        <v>124.11072950860782</v>
      </c>
      <c r="K47" s="64"/>
      <c r="L47" s="64">
        <v>83.47134125492623</v>
      </c>
      <c r="M47" s="64"/>
      <c r="N47" s="64">
        <v>146.35067524611418</v>
      </c>
      <c r="O47" s="64"/>
      <c r="P47" s="64">
        <v>48.412770973858017</v>
      </c>
      <c r="Q47" s="64"/>
      <c r="R47" s="64">
        <v>137.08520945324898</v>
      </c>
      <c r="S47" s="67"/>
      <c r="T47" s="10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3"/>
      <c r="AK47" s="84"/>
    </row>
    <row r="48" spans="1:37" s="85" customFormat="1" ht="12" hidden="1" customHeight="1" x14ac:dyDescent="0.2">
      <c r="A48" s="61" t="s">
        <v>15</v>
      </c>
      <c r="B48" s="62">
        <v>171.80654767531144</v>
      </c>
      <c r="C48" s="86"/>
      <c r="D48" s="64">
        <v>32.700000000000003</v>
      </c>
      <c r="E48" s="86"/>
      <c r="F48" s="64">
        <v>222.40812394276162</v>
      </c>
      <c r="G48" s="64"/>
      <c r="H48" s="64">
        <v>144.48405575628334</v>
      </c>
      <c r="I48" s="64"/>
      <c r="J48" s="64">
        <v>124.36110807527628</v>
      </c>
      <c r="K48" s="64"/>
      <c r="L48" s="64">
        <v>82.731521346884833</v>
      </c>
      <c r="M48" s="64"/>
      <c r="N48" s="64">
        <v>143.45425148877572</v>
      </c>
      <c r="O48" s="64"/>
      <c r="P48" s="64">
        <v>49.28420085138746</v>
      </c>
      <c r="Q48" s="64"/>
      <c r="R48" s="64">
        <v>139.867165618467</v>
      </c>
      <c r="S48" s="67"/>
      <c r="T48" s="10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3"/>
      <c r="AK48" s="84"/>
    </row>
    <row r="49" spans="1:37" s="85" customFormat="1" ht="12" hidden="1" customHeight="1" thickBot="1" x14ac:dyDescent="0.25">
      <c r="A49" s="61" t="s">
        <v>16</v>
      </c>
      <c r="B49" s="62">
        <v>153.93881290781334</v>
      </c>
      <c r="C49" s="86"/>
      <c r="D49" s="64">
        <v>19.100000000000001</v>
      </c>
      <c r="E49" s="86"/>
      <c r="F49" s="64">
        <v>186.63225675483991</v>
      </c>
      <c r="G49" s="64"/>
      <c r="H49" s="64">
        <v>140.51931312290864</v>
      </c>
      <c r="I49" s="64"/>
      <c r="J49" s="64">
        <v>128.25599935307253</v>
      </c>
      <c r="K49" s="64"/>
      <c r="L49" s="64">
        <v>83.961833074805057</v>
      </c>
      <c r="M49" s="64"/>
      <c r="N49" s="64">
        <v>145.11072141715562</v>
      </c>
      <c r="O49" s="64"/>
      <c r="P49" s="64">
        <v>51.166857323910456</v>
      </c>
      <c r="Q49" s="64"/>
      <c r="R49" s="64">
        <v>140.94303699285481</v>
      </c>
      <c r="S49" s="67"/>
      <c r="T49" s="10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3"/>
      <c r="AK49" s="84"/>
    </row>
    <row r="50" spans="1:37" s="98" customFormat="1" ht="17.649999999999999" hidden="1" customHeight="1" x14ac:dyDescent="0.2">
      <c r="A50" s="88">
        <v>2005</v>
      </c>
      <c r="B50" s="89"/>
      <c r="C50" s="90"/>
      <c r="D50" s="91"/>
      <c r="E50" s="90"/>
      <c r="F50" s="91"/>
      <c r="G50" s="92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3"/>
      <c r="T50" s="94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6"/>
      <c r="AK50" s="97"/>
    </row>
    <row r="51" spans="1:37" s="85" customFormat="1" ht="12" hidden="1" customHeight="1" x14ac:dyDescent="0.2">
      <c r="A51" s="61" t="s">
        <v>13</v>
      </c>
      <c r="B51" s="62">
        <f>(D51*D$8)+(F51*F$8)+(H51*H$8)+(J51*J$8)+(L51*L$8)+(N51*N$8)+(P51*P$8)+(R51*R$8)</f>
        <v>171.35377904099536</v>
      </c>
      <c r="C51" s="86"/>
      <c r="D51" s="64">
        <f>'[1]EMP '!D51</f>
        <v>19.837651810831787</v>
      </c>
      <c r="E51" s="86"/>
      <c r="F51" s="64">
        <f>'[1]EMP '!F51</f>
        <v>220.62912211803402</v>
      </c>
      <c r="G51" s="64"/>
      <c r="H51" s="64">
        <f>'[1]EMP '!H51</f>
        <v>156.36423968608256</v>
      </c>
      <c r="I51" s="64"/>
      <c r="J51" s="64">
        <f>'[1]EMP '!J51</f>
        <v>122.58708418166671</v>
      </c>
      <c r="K51" s="64"/>
      <c r="L51" s="64">
        <f>'[1]EMP '!L51</f>
        <v>84.982838122133231</v>
      </c>
      <c r="M51" s="64"/>
      <c r="N51" s="64">
        <f>'[1]EMP '!N51</f>
        <v>151.55492809578573</v>
      </c>
      <c r="O51" s="64"/>
      <c r="P51" s="64">
        <f>'[1]EMP '!P51</f>
        <v>50.230503834882889</v>
      </c>
      <c r="Q51" s="64"/>
      <c r="R51" s="64">
        <f>'[1]EMP '!R51</f>
        <v>141.48981035565978</v>
      </c>
      <c r="S51" s="67"/>
      <c r="T51" s="10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3"/>
      <c r="AK51" s="84"/>
    </row>
    <row r="52" spans="1:37" s="85" customFormat="1" ht="12" hidden="1" customHeight="1" x14ac:dyDescent="0.2">
      <c r="A52" s="61" t="s">
        <v>14</v>
      </c>
      <c r="B52" s="62">
        <f>(D52*D$8)+(F52*F$8)+(H52*H$8)+(J52*J$8)+(L52*L$8)+(N52*N$8)+(P52*P$8)+(R52*R$8)</f>
        <v>213.64033845249725</v>
      </c>
      <c r="C52" s="86"/>
      <c r="D52" s="64">
        <f>'[1]EMP '!D52</f>
        <v>15.678019999999993</v>
      </c>
      <c r="E52" s="86"/>
      <c r="F52" s="64">
        <f>'[1]EMP '!F52</f>
        <v>303.62164002402733</v>
      </c>
      <c r="G52" s="64"/>
      <c r="H52" s="64">
        <f>'[1]EMP '!H52</f>
        <v>128.82416081379267</v>
      </c>
      <c r="I52" s="64"/>
      <c r="J52" s="64">
        <f>'[1]EMP '!J52</f>
        <v>124.59664204935648</v>
      </c>
      <c r="K52" s="64"/>
      <c r="L52" s="64">
        <f>'[1]EMP '!L52</f>
        <v>86.462223693875089</v>
      </c>
      <c r="M52" s="64"/>
      <c r="N52" s="64">
        <f>'[1]EMP '!N52</f>
        <v>152.21965952962765</v>
      </c>
      <c r="O52" s="64"/>
      <c r="P52" s="64">
        <f>'[1]EMP '!P52</f>
        <v>51.385805423085195</v>
      </c>
      <c r="Q52" s="64"/>
      <c r="R52" s="64">
        <f>'[1]EMP '!R52</f>
        <v>140.69633533957301</v>
      </c>
      <c r="S52" s="67"/>
      <c r="T52" s="10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3"/>
      <c r="AK52" s="84"/>
    </row>
    <row r="53" spans="1:37" s="85" customFormat="1" ht="12" hidden="1" customHeight="1" x14ac:dyDescent="0.2">
      <c r="A53" s="61" t="s">
        <v>15</v>
      </c>
      <c r="B53" s="62">
        <f>(D53*D$8)+(F53*F$8)+(H53*H$8)+(J53*J$8)+(L53*L$8)+(N53*N$8)+(P53*P$8)+(R53*R$8)</f>
        <v>172.61541216329303</v>
      </c>
      <c r="C53" s="86"/>
      <c r="D53" s="64">
        <f>'[1]EMP '!D53</f>
        <v>29.188020000000002</v>
      </c>
      <c r="E53" s="86"/>
      <c r="F53" s="64">
        <f>'[1]EMP '!F53</f>
        <v>222.03097479494997</v>
      </c>
      <c r="G53" s="64"/>
      <c r="H53" s="64">
        <f>'[1]EMP '!H53</f>
        <v>141.73216763390326</v>
      </c>
      <c r="I53" s="64"/>
      <c r="J53" s="64">
        <f>'[1]EMP '!J53</f>
        <v>126.66637480390884</v>
      </c>
      <c r="K53" s="64"/>
      <c r="L53" s="64">
        <f>'[1]EMP '!L53</f>
        <v>85.64234519076021</v>
      </c>
      <c r="M53" s="64"/>
      <c r="N53" s="64">
        <f>'[1]EMP '!N53</f>
        <v>150.27009915492721</v>
      </c>
      <c r="O53" s="64"/>
      <c r="P53" s="64">
        <f>'[1]EMP '!P53</f>
        <v>53.767711776951366</v>
      </c>
      <c r="Q53" s="64"/>
      <c r="R53" s="64">
        <f>'[1]EMP '!R53</f>
        <v>141.59819061423536</v>
      </c>
      <c r="S53" s="67"/>
      <c r="T53" s="10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3"/>
      <c r="AK53" s="84"/>
    </row>
    <row r="54" spans="1:37" s="85" customFormat="1" ht="12" hidden="1" customHeight="1" thickBot="1" x14ac:dyDescent="0.25">
      <c r="A54" s="61" t="s">
        <v>16</v>
      </c>
      <c r="B54" s="62">
        <f>(D54*D$8)+(F54*F$8)+(H54*H$8)+(J54*J$8)+(L54*L$8)+(N54*N$8)+(P54*P$8)+(R54*R$8)</f>
        <v>157.0207656458069</v>
      </c>
      <c r="C54" s="86"/>
      <c r="D54" s="64">
        <f>'[1]EMP '!D54</f>
        <v>19.597532874139013</v>
      </c>
      <c r="E54" s="86"/>
      <c r="F54" s="64">
        <f>'[1]EMP '!F54</f>
        <v>189.92342099059303</v>
      </c>
      <c r="G54" s="64"/>
      <c r="H54" s="64">
        <f>'[1]EMP '!H54</f>
        <v>140.06886477689966</v>
      </c>
      <c r="I54" s="64"/>
      <c r="J54" s="64">
        <f>'[1]EMP '!J54</f>
        <v>131.2820988319431</v>
      </c>
      <c r="K54" s="64"/>
      <c r="L54" s="64">
        <f>'[1]EMP '!L54</f>
        <v>85.80049287505328</v>
      </c>
      <c r="M54" s="64"/>
      <c r="N54" s="64">
        <f>'[1]EMP '!N54</f>
        <v>153.71579629301721</v>
      </c>
      <c r="O54" s="86"/>
      <c r="P54" s="64">
        <f>'[1]EMP '!P54</f>
        <v>54.305388894720878</v>
      </c>
      <c r="Q54" s="64"/>
      <c r="R54" s="64">
        <f>'[1]EMP '!R54</f>
        <v>143.82931728458311</v>
      </c>
      <c r="S54" s="67"/>
      <c r="T54" s="10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3"/>
      <c r="AK54" s="84"/>
    </row>
    <row r="55" spans="1:37" s="85" customFormat="1" ht="20.25" hidden="1" customHeight="1" x14ac:dyDescent="0.2">
      <c r="A55" s="88">
        <v>2006</v>
      </c>
      <c r="B55" s="89"/>
      <c r="C55" s="90"/>
      <c r="D55" s="91"/>
      <c r="E55" s="90"/>
      <c r="F55" s="91"/>
      <c r="G55" s="92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3"/>
      <c r="T55" s="10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3"/>
      <c r="AK55" s="84"/>
    </row>
    <row r="56" spans="1:37" s="85" customFormat="1" ht="12" hidden="1" customHeight="1" x14ac:dyDescent="0.2">
      <c r="A56" s="61" t="s">
        <v>13</v>
      </c>
      <c r="B56" s="62">
        <f>(D56*D$8)+(F56*F$8)+(H56*H$8)+(J56*J$8)+(L56*L$8)+(N56*N$8)+(P56*P$8)+(R56*R$8)</f>
        <v>173.28684645998516</v>
      </c>
      <c r="C56" s="86"/>
      <c r="D56" s="64">
        <f>'[1]EMP '!D56</f>
        <v>20.354399660130849</v>
      </c>
      <c r="E56" s="86"/>
      <c r="F56" s="64">
        <f>'[1]EMP '!F56</f>
        <v>222.34605302553101</v>
      </c>
      <c r="G56" s="64"/>
      <c r="H56" s="64">
        <f>'[1]EMP '!H56</f>
        <v>159.87439989017821</v>
      </c>
      <c r="I56" s="103"/>
      <c r="J56" s="64">
        <f>'[1]EMP '!J56</f>
        <v>124.55758284548739</v>
      </c>
      <c r="K56" s="64"/>
      <c r="L56" s="64">
        <f>'[1]EMP '!L56</f>
        <v>85.867221967022871</v>
      </c>
      <c r="M56" s="64"/>
      <c r="N56" s="64">
        <f>'[1]EMP '!N56</f>
        <v>155.2968490914281</v>
      </c>
      <c r="O56" s="64"/>
      <c r="P56" s="64">
        <f>'[1]EMP '!P56</f>
        <v>53.958804841144683</v>
      </c>
      <c r="Q56" s="64"/>
      <c r="R56" s="64">
        <f>'[1]EMP '!R56</f>
        <v>144.22987877414229</v>
      </c>
      <c r="S56" s="67"/>
      <c r="T56" s="10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3"/>
      <c r="AK56" s="84"/>
    </row>
    <row r="57" spans="1:37" s="85" customFormat="1" ht="12" hidden="1" customHeight="1" x14ac:dyDescent="0.2">
      <c r="A57" s="61" t="s">
        <v>14</v>
      </c>
      <c r="B57" s="62">
        <f>(D57*D$8)+(F57*F$8)+(H57*H$8)+(J57*J$8)+(L57*L$8)+(N57*N$8)+(P57*P$8)+(R57*R$8)</f>
        <v>213.09203791335779</v>
      </c>
      <c r="C57" s="104"/>
      <c r="D57" s="64">
        <f>'[1]EMP '!D57</f>
        <v>18.915704474201469</v>
      </c>
      <c r="E57" s="86"/>
      <c r="F57" s="64">
        <f>'[1]EMP '!F57</f>
        <v>300.20903761249315</v>
      </c>
      <c r="G57" s="64"/>
      <c r="H57" s="64">
        <f>'[1]EMP '!H57</f>
        <v>134.11970227424641</v>
      </c>
      <c r="I57" s="103"/>
      <c r="J57" s="64">
        <f>'[1]EMP '!J57</f>
        <v>125.20619413727867</v>
      </c>
      <c r="K57" s="64"/>
      <c r="L57" s="64">
        <f>'[1]EMP '!L57</f>
        <v>86.747093397244953</v>
      </c>
      <c r="M57" s="64"/>
      <c r="N57" s="64">
        <f>'[1]EMP '!N57</f>
        <v>155.96849845359495</v>
      </c>
      <c r="O57" s="64"/>
      <c r="P57" s="64">
        <f>'[1]EMP '!P57</f>
        <v>51.498601427294524</v>
      </c>
      <c r="Q57" s="64"/>
      <c r="R57" s="64">
        <f>'[1]EMP '!R57</f>
        <v>145.46049096148792</v>
      </c>
      <c r="S57" s="67"/>
      <c r="T57" s="10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3"/>
      <c r="AK57" s="84"/>
    </row>
    <row r="58" spans="1:37" s="85" customFormat="1" ht="12" hidden="1" customHeight="1" x14ac:dyDescent="0.2">
      <c r="A58" s="61" t="s">
        <v>15</v>
      </c>
      <c r="B58" s="62">
        <f>(D58*D$8)+(F58*F$8)+(H58*H$8)+(J58*J$8)+(L58*L$8)+(N58*N$8)+(P58*P$8)+(R58*R$8)</f>
        <v>171.919653637121</v>
      </c>
      <c r="C58" s="86"/>
      <c r="D58" s="64">
        <f>'[1]EMP '!D58</f>
        <v>33.414739082990565</v>
      </c>
      <c r="E58" s="86"/>
      <c r="F58" s="64">
        <f>'[1]EMP '!F58</f>
        <v>217.67269667867342</v>
      </c>
      <c r="G58" s="64"/>
      <c r="H58" s="64">
        <f>'[1]EMP '!H58</f>
        <v>144.00273225612284</v>
      </c>
      <c r="I58" s="64"/>
      <c r="J58" s="64">
        <f>'[1]EMP '!J58</f>
        <v>126.92441339208129</v>
      </c>
      <c r="K58" s="64"/>
      <c r="L58" s="64">
        <f>'[1]EMP '!L58</f>
        <v>87.379833622118269</v>
      </c>
      <c r="M58" s="64"/>
      <c r="N58" s="64">
        <f>'[1]EMP '!N58</f>
        <v>157.33148697051502</v>
      </c>
      <c r="O58" s="64"/>
      <c r="P58" s="64">
        <f>'[1]EMP '!P58</f>
        <v>50.983615413021568</v>
      </c>
      <c r="Q58" s="64"/>
      <c r="R58" s="64">
        <f>'[1]EMP '!R58</f>
        <v>147.61575134293182</v>
      </c>
      <c r="S58" s="67"/>
      <c r="T58" s="10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3"/>
      <c r="AK58" s="84"/>
    </row>
    <row r="59" spans="1:37" s="85" customFormat="1" ht="12" hidden="1" customHeight="1" thickBot="1" x14ac:dyDescent="0.25">
      <c r="A59" s="105" t="s">
        <v>16</v>
      </c>
      <c r="B59" s="62">
        <f>(D59*D$8)+(F59*F$8)+(H59*H$8)+(J59*J$8)+(L59*L$8)+(N59*N$8)+(P59*P$8)+(R59*R$8)</f>
        <v>162.80668877717196</v>
      </c>
      <c r="C59" s="106"/>
      <c r="D59" s="64">
        <f>'[1]EMP '!D59</f>
        <v>21.060555930549405</v>
      </c>
      <c r="E59" s="106"/>
      <c r="F59" s="64">
        <f>'[1]EMP '!F59</f>
        <v>198.20217660018383</v>
      </c>
      <c r="G59" s="107"/>
      <c r="H59" s="64">
        <f>'[1]EMP '!H59</f>
        <v>142.21723158491704</v>
      </c>
      <c r="I59" s="108"/>
      <c r="J59" s="64">
        <f>'[1]EMP '!J59</f>
        <v>131.61987892981543</v>
      </c>
      <c r="K59" s="107"/>
      <c r="L59" s="64">
        <f>'[1]EMP '!L59</f>
        <v>88.210463915287022</v>
      </c>
      <c r="M59" s="107"/>
      <c r="N59" s="64">
        <f>'[1]EMP '!N59</f>
        <v>159.07413771537031</v>
      </c>
      <c r="O59" s="107"/>
      <c r="P59" s="64">
        <f>'[1]EMP '!P59</f>
        <v>51.034599028434577</v>
      </c>
      <c r="Q59" s="107"/>
      <c r="R59" s="64">
        <f>'[1]EMP '!R59</f>
        <v>150.08897690104018</v>
      </c>
      <c r="S59" s="67"/>
      <c r="T59" s="10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3"/>
      <c r="AK59" s="84"/>
    </row>
    <row r="60" spans="1:37" s="85" customFormat="1" ht="19.5" hidden="1" customHeight="1" x14ac:dyDescent="0.2">
      <c r="A60" s="88">
        <v>2007</v>
      </c>
      <c r="B60" s="109"/>
      <c r="C60" s="90"/>
      <c r="D60" s="110"/>
      <c r="E60" s="90"/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1"/>
      <c r="T60" s="10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3"/>
      <c r="AK60" s="84"/>
    </row>
    <row r="61" spans="1:37" s="85" customFormat="1" ht="15" hidden="1" customHeight="1" x14ac:dyDescent="0.2">
      <c r="A61" s="61" t="s">
        <v>13</v>
      </c>
      <c r="B61" s="62">
        <f>(D61*D$8)+(F61*F$8)+(H61*H$8)+(J61*J$8)+(L61*L$8)+(N61*N$8)+(P61*P$8)+(R61*R$8)</f>
        <v>174.24493591445284</v>
      </c>
      <c r="C61" s="86"/>
      <c r="D61" s="64">
        <f>'[2]M&amp;Q'!AL59</f>
        <v>21.382089440965576</v>
      </c>
      <c r="E61" s="103"/>
      <c r="F61" s="64">
        <f>'[1]EMP '!F61</f>
        <v>221.45190463569227</v>
      </c>
      <c r="G61" s="64"/>
      <c r="H61" s="64">
        <f>[3]EGW!L56</f>
        <v>159.88713731866267</v>
      </c>
      <c r="I61" s="64"/>
      <c r="J61" s="64">
        <f>'[1]EMP '!J61</f>
        <v>126.97413936243743</v>
      </c>
      <c r="K61" s="64"/>
      <c r="L61" s="64">
        <f>'[1]EMP '!L61</f>
        <v>86.744541370446086</v>
      </c>
      <c r="M61" s="64"/>
      <c r="N61" s="64">
        <f>'[1]EMP '!N61</f>
        <v>156.49559870383334</v>
      </c>
      <c r="O61" s="64"/>
      <c r="P61" s="64">
        <f>'[1]EMP '!P61</f>
        <v>54.726618170671905</v>
      </c>
      <c r="Q61" s="64"/>
      <c r="R61" s="64">
        <f>'[1]EMP '!R61</f>
        <v>149.88672366416631</v>
      </c>
      <c r="S61" s="67"/>
      <c r="T61" s="10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3"/>
      <c r="AK61" s="84"/>
    </row>
    <row r="62" spans="1:37" s="85" customFormat="1" ht="15" hidden="1" customHeight="1" x14ac:dyDescent="0.2">
      <c r="A62" s="61" t="s">
        <v>14</v>
      </c>
      <c r="B62" s="62">
        <f>(D62*D$8)+(F62*F$8)+(H62*H$8)+(J62*J$8)+(L62*L$8)+(N62*N$8)+(P62*P$8)+(R62*R$8)</f>
        <v>215.00399717097662</v>
      </c>
      <c r="C62" s="86"/>
      <c r="D62" s="64">
        <f>'[2]M&amp;Q'!AL60</f>
        <v>20.366275283221665</v>
      </c>
      <c r="E62" s="86"/>
      <c r="F62" s="64">
        <f>'[1]EMP '!F62</f>
        <v>300.49139797156022</v>
      </c>
      <c r="G62" s="64"/>
      <c r="H62" s="64">
        <f>[3]EGW!L57</f>
        <v>132.42573856566801</v>
      </c>
      <c r="I62" s="112"/>
      <c r="J62" s="64">
        <f>'[1]EMP '!J62</f>
        <v>129.1771231720939</v>
      </c>
      <c r="K62" s="64"/>
      <c r="L62" s="64">
        <f>'[1]EMP '!L62</f>
        <v>87.545057304662294</v>
      </c>
      <c r="M62" s="64"/>
      <c r="N62" s="64">
        <f>'[1]EMP '!N62</f>
        <v>163.60912485759175</v>
      </c>
      <c r="O62" s="64"/>
      <c r="P62" s="64">
        <f>'[1]EMP '!P62</f>
        <v>56.917277040072243</v>
      </c>
      <c r="Q62" s="64"/>
      <c r="R62" s="64">
        <f>'[1]EMP '!R62</f>
        <v>150.574326771297</v>
      </c>
      <c r="S62" s="67"/>
      <c r="T62" s="10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3"/>
      <c r="AK62" s="84"/>
    </row>
    <row r="63" spans="1:37" s="85" customFormat="1" ht="15" hidden="1" customHeight="1" x14ac:dyDescent="0.2">
      <c r="A63" s="61" t="s">
        <v>15</v>
      </c>
      <c r="B63" s="62">
        <f>(D63*D$8)+(F63*F$8)+(H63*H$8)+(J63*J$8)+(L63*L$8)+(N63*N$8)+(P63*P$8)+(R63*R$8)</f>
        <v>171.2990768278126</v>
      </c>
      <c r="C63" s="86"/>
      <c r="D63" s="64">
        <f>'[2]M&amp;Q'!AL61</f>
        <v>34.603286758612477</v>
      </c>
      <c r="E63" s="86"/>
      <c r="F63" s="64">
        <f>'[1]EMP '!F63</f>
        <v>215.26315926587392</v>
      </c>
      <c r="G63" s="64"/>
      <c r="H63" s="64">
        <f>[3]EGW!L58</f>
        <v>142.04111354821663</v>
      </c>
      <c r="I63" s="64"/>
      <c r="J63" s="64">
        <f>'[1]EMP '!J63</f>
        <v>128.86683108096059</v>
      </c>
      <c r="K63" s="64"/>
      <c r="L63" s="64">
        <f>'[1]EMP '!L63</f>
        <v>87.903866936690733</v>
      </c>
      <c r="M63" s="64"/>
      <c r="N63" s="64">
        <f>'[1]EMP '!N63</f>
        <v>158.48572675614705</v>
      </c>
      <c r="O63" s="64"/>
      <c r="P63" s="64">
        <f>'[1]EMP '!P63</f>
        <v>57.966952617612996</v>
      </c>
      <c r="Q63" s="64"/>
      <c r="R63" s="64">
        <f>'[1]EMP '!R63</f>
        <v>148.98744638505156</v>
      </c>
      <c r="S63" s="67"/>
      <c r="T63" s="10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3"/>
      <c r="AK63" s="84"/>
    </row>
    <row r="64" spans="1:37" s="85" customFormat="1" ht="15" hidden="1" customHeight="1" thickBot="1" x14ac:dyDescent="0.25">
      <c r="A64" s="105" t="s">
        <v>16</v>
      </c>
      <c r="B64" s="113">
        <f>(D64*D$8)+(F64*F$8)+(H64*H$8)+(J64*J$8)+(L64*L$8)+(N64*N$8)+(P64*P$8)+(R64*R$8)</f>
        <v>158.63021244298969</v>
      </c>
      <c r="C64" s="114"/>
      <c r="D64" s="107">
        <f>'[2]M&amp;Q'!AL62</f>
        <v>19.820712225687867</v>
      </c>
      <c r="E64" s="107"/>
      <c r="F64" s="107">
        <f>'[1]EMP '!F64</f>
        <v>188.35790710333487</v>
      </c>
      <c r="G64" s="107"/>
      <c r="H64" s="107">
        <f>[3]EGW!L59</f>
        <v>140.80822111695471</v>
      </c>
      <c r="I64" s="107"/>
      <c r="J64" s="107">
        <f>'[1]EMP '!J64</f>
        <v>133.29186777612165</v>
      </c>
      <c r="K64" s="107"/>
      <c r="L64" s="107">
        <f>'[1]EMP '!L64</f>
        <v>89.464807002489792</v>
      </c>
      <c r="M64" s="107"/>
      <c r="N64" s="107">
        <f>'[1]EMP '!N64</f>
        <v>173.35300832703317</v>
      </c>
      <c r="O64" s="107"/>
      <c r="P64" s="107">
        <f>'[1]EMP '!P64</f>
        <v>58.904533426477343</v>
      </c>
      <c r="Q64" s="107"/>
      <c r="R64" s="107">
        <f>'[1]EMP '!R64</f>
        <v>150.4050221213862</v>
      </c>
      <c r="S64" s="115"/>
      <c r="T64" s="81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3"/>
      <c r="AK64" s="84"/>
    </row>
    <row r="65" spans="1:37" s="85" customFormat="1" ht="19.5" hidden="1" customHeight="1" x14ac:dyDescent="0.2">
      <c r="A65" s="116">
        <v>2008</v>
      </c>
      <c r="B65" s="62"/>
      <c r="C65" s="86"/>
      <c r="D65" s="64"/>
      <c r="E65" s="86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7"/>
      <c r="T65" s="10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3"/>
      <c r="AK65" s="84"/>
    </row>
    <row r="66" spans="1:37" s="85" customFormat="1" ht="15" hidden="1" customHeight="1" x14ac:dyDescent="0.2">
      <c r="A66" s="61" t="s">
        <v>13</v>
      </c>
      <c r="B66" s="62">
        <f>(D66*D$8)+(F66*F$8)+(H66*H$8)+(J66*J$8)+(L66*L$8)+(N66*N$8)+(P66*P$8)+(R66*R$8)</f>
        <v>170.49651844515029</v>
      </c>
      <c r="C66" s="86"/>
      <c r="D66" s="64">
        <f>'[2]M&amp;Q'!AL64</f>
        <v>19.651140402308357</v>
      </c>
      <c r="E66" s="103"/>
      <c r="F66" s="64">
        <f>'[4]MFG-EMP'!B66</f>
        <v>211.009865899461</v>
      </c>
      <c r="G66" s="64"/>
      <c r="H66" s="64">
        <f>[3]EGW!L61</f>
        <v>172.22700874071685</v>
      </c>
      <c r="I66" s="64"/>
      <c r="J66" s="64">
        <f>'[5]Trade&amp;TCS'!J70</f>
        <v>129.96212369643047</v>
      </c>
      <c r="K66" s="64"/>
      <c r="L66" s="64">
        <f>'[5]Trade&amp;TCS'!K70</f>
        <v>90.37996740322049</v>
      </c>
      <c r="M66" s="64"/>
      <c r="N66" s="64">
        <f>[6]FINANCE!J178</f>
        <v>172.17773433691158</v>
      </c>
      <c r="O66" s="64"/>
      <c r="P66" s="64">
        <f>[6]FINANCE!N178</f>
        <v>56.208129338291243</v>
      </c>
      <c r="Q66" s="64"/>
      <c r="R66" s="64">
        <f>[7]SERVICES!J65</f>
        <v>150.34160681056653</v>
      </c>
      <c r="S66" s="67"/>
      <c r="T66" s="10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3"/>
      <c r="AK66" s="84"/>
    </row>
    <row r="67" spans="1:37" s="85" customFormat="1" ht="15" hidden="1" customHeight="1" x14ac:dyDescent="0.2">
      <c r="A67" s="61" t="s">
        <v>14</v>
      </c>
      <c r="B67" s="62">
        <f>(D67*D$8)+(F67*F$8)+(H67*H$8)+(J67*J$8)+(L67*L$8)+(N67*N$8)+(P67*P$8)+(R67*R$8)</f>
        <v>212.25425092369053</v>
      </c>
      <c r="C67" s="86"/>
      <c r="D67" s="64">
        <f>'[2]M&amp;Q'!AL65</f>
        <v>16.907851178523646</v>
      </c>
      <c r="E67" s="103"/>
      <c r="F67" s="64">
        <f>'[4]MFG-EMP'!B67</f>
        <v>293.78363879921199</v>
      </c>
      <c r="G67" s="64"/>
      <c r="H67" s="64">
        <f>[3]EGW!L62</f>
        <v>132.26672770751435</v>
      </c>
      <c r="I67" s="64"/>
      <c r="J67" s="64">
        <f>'[5]Trade&amp;TCS'!J71</f>
        <v>130.61274181967551</v>
      </c>
      <c r="K67" s="64"/>
      <c r="L67" s="64">
        <f>'[5]Trade&amp;TCS'!K71</f>
        <v>90.713189457744335</v>
      </c>
      <c r="M67" s="64"/>
      <c r="N67" s="64">
        <f>[6]FINANCE!J179</f>
        <v>174.45493827139973</v>
      </c>
      <c r="O67" s="64"/>
      <c r="P67" s="64">
        <f>[6]FINANCE!N179</f>
        <v>57.716499391420051</v>
      </c>
      <c r="Q67" s="64"/>
      <c r="R67" s="64">
        <f>[7]SERVICES!J66</f>
        <v>149.98624020509232</v>
      </c>
      <c r="S67" s="67"/>
      <c r="T67" s="10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3"/>
      <c r="AK67" s="84"/>
    </row>
    <row r="68" spans="1:37" s="85" customFormat="1" ht="15" hidden="1" customHeight="1" x14ac:dyDescent="0.2">
      <c r="A68" s="61" t="s">
        <v>15</v>
      </c>
      <c r="B68" s="62">
        <f>(D68*D$8)+(F68*F$8)+(H68*H$8)+(J68*J$8)+(L68*L$8)+(N68*N$8)+(P68*P$8)+(R68*R$8)</f>
        <v>166.65713042036185</v>
      </c>
      <c r="C68" s="86"/>
      <c r="D68" s="64">
        <f>'[8]M&amp;Q'!$AL$66</f>
        <v>29.814022039138258</v>
      </c>
      <c r="E68" s="103"/>
      <c r="F68" s="64">
        <f>'[9]MFG-EMP'!$B$68</f>
        <v>204.72594634873138</v>
      </c>
      <c r="G68" s="64"/>
      <c r="H68" s="64">
        <f>[10]EGW!$L$63</f>
        <v>140.98239910516827</v>
      </c>
      <c r="I68" s="64"/>
      <c r="J68" s="64">
        <f>'[11]Trade&amp;TCS'!$J$72</f>
        <v>130.53851246131245</v>
      </c>
      <c r="K68" s="64"/>
      <c r="L68" s="64">
        <f>'[11]Trade&amp;TCS'!$K$72</f>
        <v>89.312740429140504</v>
      </c>
      <c r="M68" s="64"/>
      <c r="N68" s="64">
        <f>[12]FINANCE!$J$180</f>
        <v>167.65721704597445</v>
      </c>
      <c r="O68" s="64"/>
      <c r="P68" s="64">
        <f>[12]FINANCE!$N$180</f>
        <v>58.713695454203766</v>
      </c>
      <c r="Q68" s="64"/>
      <c r="R68" s="64">
        <f>[13]SERVICES!$J$67</f>
        <v>150.3324814247612</v>
      </c>
      <c r="S68" s="67"/>
      <c r="T68" s="10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3"/>
      <c r="AK68" s="84"/>
    </row>
    <row r="69" spans="1:37" s="85" customFormat="1" ht="15" hidden="1" customHeight="1" thickBot="1" x14ac:dyDescent="0.25">
      <c r="A69" s="105" t="s">
        <v>16</v>
      </c>
      <c r="B69" s="113">
        <f>(D69*D$8)+(F69*F$8)+(H69*H$8)+(J69*J$8)+(L69*L$8)+(N69*N$8)+(P69*P$8)+(R69*R$8)</f>
        <v>152.30729512148525</v>
      </c>
      <c r="C69" s="106"/>
      <c r="D69" s="107">
        <f>'[8]M&amp;Q'!$AL$67</f>
        <v>13.772869866796004</v>
      </c>
      <c r="E69" s="108"/>
      <c r="F69" s="107">
        <f>'[9]MFG-EMP'!$B$69</f>
        <v>175.11317363819438</v>
      </c>
      <c r="G69" s="107"/>
      <c r="H69" s="107">
        <f>[10]EGW!$L$64</f>
        <v>143.62542721924973</v>
      </c>
      <c r="I69" s="107"/>
      <c r="J69" s="107">
        <f>'[11]Trade&amp;TCS'!$J$73</f>
        <v>135.17249456929298</v>
      </c>
      <c r="K69" s="107"/>
      <c r="L69" s="107">
        <f>'[11]Trade&amp;TCS'!$K$73</f>
        <v>89.894405299789241</v>
      </c>
      <c r="M69" s="107"/>
      <c r="N69" s="107">
        <f>[12]FINANCE!$J$181</f>
        <v>170.95829608836632</v>
      </c>
      <c r="O69" s="107"/>
      <c r="P69" s="107">
        <f>[12]FINANCE!$N$181</f>
        <v>59.096975391889295</v>
      </c>
      <c r="Q69" s="107"/>
      <c r="R69" s="107">
        <f>[13]SERVICES!$J$68</f>
        <v>152.43971074635715</v>
      </c>
      <c r="S69" s="115"/>
      <c r="T69" s="10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3"/>
      <c r="AK69" s="84"/>
    </row>
    <row r="70" spans="1:37" s="85" customFormat="1" ht="19.5" hidden="1" customHeight="1" x14ac:dyDescent="0.2">
      <c r="A70" s="116">
        <v>2009</v>
      </c>
      <c r="B70" s="62"/>
      <c r="C70" s="86"/>
      <c r="D70" s="64"/>
      <c r="E70" s="86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7"/>
      <c r="T70" s="10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3"/>
      <c r="AK70" s="84"/>
    </row>
    <row r="71" spans="1:37" s="85" customFormat="1" ht="15" hidden="1" customHeight="1" x14ac:dyDescent="0.2">
      <c r="A71" s="61" t="s">
        <v>13</v>
      </c>
      <c r="B71" s="62">
        <f>(D71*D$8)+(F71*F$8)+(H71*H$8)+(J71*J$8)+(L71*L$8)+(N71*N$8)+(P71*P$8)+(R71*R$8)</f>
        <v>158.17609548168363</v>
      </c>
      <c r="C71" s="86"/>
      <c r="D71" s="64">
        <f>'[14]M&amp;Q'!$AL$69</f>
        <v>19.392272852683917</v>
      </c>
      <c r="E71" s="103"/>
      <c r="F71" s="64">
        <f>'[15]MFG-EMP'!$B$71</f>
        <v>185.65987327930131</v>
      </c>
      <c r="G71" s="64"/>
      <c r="H71" s="64">
        <f>[16]EGW!$L$66</f>
        <v>175.05208882223221</v>
      </c>
      <c r="I71" s="64"/>
      <c r="J71" s="64">
        <f>'[17]Trade&amp;TCS'!$J$75</f>
        <v>132.40701273562871</v>
      </c>
      <c r="K71" s="64"/>
      <c r="L71" s="64">
        <f>'[17]Trade&amp;TCS'!$K$75</f>
        <v>91.821885022543867</v>
      </c>
      <c r="M71" s="64"/>
      <c r="N71" s="64">
        <f>[18]FINANCE!$J$183</f>
        <v>172.31157052032538</v>
      </c>
      <c r="O71" s="64"/>
      <c r="P71" s="64">
        <f>[18]FINANCE!$N$183</f>
        <v>58.119292365061703</v>
      </c>
      <c r="Q71" s="64"/>
      <c r="R71" s="64">
        <f>[19]SERVICES!$J$70</f>
        <v>151.2592042023318</v>
      </c>
      <c r="S71" s="67"/>
      <c r="T71" s="10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3"/>
      <c r="AK71" s="84"/>
    </row>
    <row r="72" spans="1:37" s="85" customFormat="1" ht="15" hidden="1" customHeight="1" x14ac:dyDescent="0.2">
      <c r="A72" s="61" t="s">
        <v>14</v>
      </c>
      <c r="B72" s="62">
        <f>(D72*D$8)+(F72*F$8)+(H72*H$8)+(J72*J$8)+(L72*L$8)+(N72*N$8)+(P72*P$8)+(R72*R$8)</f>
        <v>193.47292376314789</v>
      </c>
      <c r="C72" s="86"/>
      <c r="D72" s="64">
        <f>'[20]M&amp;Q'!$AL$70</f>
        <v>11.6605018499467</v>
      </c>
      <c r="E72" s="103"/>
      <c r="F72" s="64">
        <f>'[21]MFG-EMP'!$B$72</f>
        <v>259.38940945600103</v>
      </c>
      <c r="G72" s="64"/>
      <c r="H72" s="64">
        <f>[22]EGW!$L$67</f>
        <v>133.97628238270801</v>
      </c>
      <c r="I72" s="64"/>
      <c r="J72" s="64">
        <f>'[23]Trade&amp;TCS'!$J$76</f>
        <v>131.78479780702955</v>
      </c>
      <c r="K72" s="64"/>
      <c r="L72" s="64">
        <f>'[23]Trade&amp;TCS'!$K$76</f>
        <v>93.451284687493327</v>
      </c>
      <c r="M72" s="64"/>
      <c r="N72" s="64">
        <f>[24]FINANCE!$J$184</f>
        <v>173.8641018000805</v>
      </c>
      <c r="O72" s="64"/>
      <c r="P72" s="64">
        <f>[24]FINANCE!$N$184</f>
        <v>59.219719386585822</v>
      </c>
      <c r="Q72" s="64"/>
      <c r="R72" s="64">
        <f>[25]SERVICES!$J$71</f>
        <v>141.13971982911485</v>
      </c>
      <c r="S72" s="67"/>
      <c r="T72" s="10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3"/>
      <c r="AK72" s="84"/>
    </row>
    <row r="73" spans="1:37" s="85" customFormat="1" ht="15" hidden="1" customHeight="1" x14ac:dyDescent="0.2">
      <c r="A73" s="61" t="s">
        <v>15</v>
      </c>
      <c r="B73" s="62">
        <f>(D73*D$8)+(F73*F$8)+(H73*H$8)+(J73*J$8)+(L73*L$8)+(N73*N$8)+(P73*P$8)+(R73*R$8)</f>
        <v>157.92471133995008</v>
      </c>
      <c r="C73" s="86"/>
      <c r="D73" s="64">
        <f>'[26]M&amp;Q'!$AM$71</f>
        <v>24.357635786655564</v>
      </c>
      <c r="E73" s="103"/>
      <c r="F73" s="64">
        <f>+'[27]MFG-EMP'!$B$73</f>
        <v>188.74851500119868</v>
      </c>
      <c r="G73" s="64"/>
      <c r="H73" s="64">
        <f>+[28]EGW!$L$68</f>
        <v>141.91772515337431</v>
      </c>
      <c r="I73" s="64"/>
      <c r="J73" s="64">
        <f>+'[29]Trade&amp;TCS'!$J$77</f>
        <v>133.06315863938917</v>
      </c>
      <c r="K73" s="64"/>
      <c r="L73" s="64">
        <f>+'[29]Trade&amp;TCS'!$K$77</f>
        <v>92.170864485968622</v>
      </c>
      <c r="M73" s="64"/>
      <c r="N73" s="64">
        <f>+[30]FINANCE!$J$185</f>
        <v>176.11804297761148</v>
      </c>
      <c r="O73" s="64"/>
      <c r="P73" s="64">
        <f>+[30]FINANCE!$N$185</f>
        <v>57.709868184094958</v>
      </c>
      <c r="Q73" s="64"/>
      <c r="R73" s="64">
        <f>+[31]SERVICES!$J$72</f>
        <v>142.13109865812814</v>
      </c>
      <c r="S73" s="67"/>
      <c r="T73" s="10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3"/>
      <c r="AK73" s="84"/>
    </row>
    <row r="74" spans="1:37" s="85" customFormat="1" ht="15" hidden="1" customHeight="1" x14ac:dyDescent="0.2">
      <c r="A74" s="61" t="s">
        <v>16</v>
      </c>
      <c r="B74" s="62">
        <f>(D74*D$8)+(F74*F$8)+(H74*H$8)+(J74*J$8)+(L74*L$8)+(N74*N$8)+(P74*P$8)+(R74*R$8)</f>
        <v>147.45512171865423</v>
      </c>
      <c r="C74" s="86"/>
      <c r="D74" s="64">
        <f>'[26]M&amp;Q'!$AM$72</f>
        <v>11.590211326593106</v>
      </c>
      <c r="E74" s="103"/>
      <c r="F74" s="64">
        <f>'[32]MFG-EMP'!$B$74</f>
        <v>166.29358420620173</v>
      </c>
      <c r="G74" s="64"/>
      <c r="H74" s="64">
        <f>[33]EGW!$L$69</f>
        <v>144.02187728287467</v>
      </c>
      <c r="I74" s="64"/>
      <c r="J74" s="64">
        <f>'[34]Trade&amp;TCS'!$J$78</f>
        <v>142.00345964387287</v>
      </c>
      <c r="K74" s="64"/>
      <c r="L74" s="64">
        <f>'[34]Trade&amp;TCS'!$K$78</f>
        <v>91.09607705263933</v>
      </c>
      <c r="M74" s="64"/>
      <c r="N74" s="64">
        <f>[35]FINANCE!$J$186</f>
        <v>177.41434396733189</v>
      </c>
      <c r="O74" s="64"/>
      <c r="P74" s="64">
        <f>[35]FINANCE!$N$186</f>
        <v>57.709868184094958</v>
      </c>
      <c r="Q74" s="64"/>
      <c r="R74" s="64">
        <f>[36]SERVICES!$J$73</f>
        <v>142.61962689926398</v>
      </c>
      <c r="S74" s="67"/>
      <c r="T74" s="10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3"/>
      <c r="AK74" s="84"/>
    </row>
    <row r="75" spans="1:37" ht="7.5" hidden="1" customHeight="1" thickBot="1" x14ac:dyDescent="0.3">
      <c r="A75" s="117"/>
      <c r="B75" s="113"/>
      <c r="C75" s="113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9"/>
      <c r="T75" s="58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19"/>
      <c r="AK75" s="70"/>
    </row>
    <row r="76" spans="1:37" s="85" customFormat="1" ht="19.5" hidden="1" customHeight="1" x14ac:dyDescent="0.2">
      <c r="A76" s="88">
        <v>2010</v>
      </c>
      <c r="B76" s="109"/>
      <c r="C76" s="90"/>
      <c r="D76" s="110"/>
      <c r="E76" s="90"/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1"/>
      <c r="T76" s="10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3"/>
      <c r="AK76" s="84"/>
    </row>
    <row r="77" spans="1:37" s="85" customFormat="1" ht="15" hidden="1" customHeight="1" x14ac:dyDescent="0.2">
      <c r="A77" s="61" t="s">
        <v>13</v>
      </c>
      <c r="B77" s="62">
        <f>(D77*D$8)+(F77*F$8)+(H77*H$8)+(J77*J$8)+(L77*L$8)+(N77*N$8)+(P77*P$8)+(R77*R$8)</f>
        <v>159.80029231445948</v>
      </c>
      <c r="C77" s="86"/>
      <c r="D77" s="64">
        <f>'[37]M&amp;Q'!$AM$74</f>
        <v>20.121538994527526</v>
      </c>
      <c r="E77" s="103"/>
      <c r="F77" s="64">
        <f>'[38]MFG-EMP'!$B$77</f>
        <v>190.06530857958305</v>
      </c>
      <c r="G77" s="64"/>
      <c r="H77" s="64">
        <f>[39]EGW!$L$71</f>
        <v>177.80031965789999</v>
      </c>
      <c r="I77" s="64"/>
      <c r="J77" s="64">
        <f>'[40]Trade&amp;TCS'!$J$80</f>
        <v>136.58952016426255</v>
      </c>
      <c r="K77" s="64"/>
      <c r="L77" s="64">
        <f>'[40]Trade&amp;TCS'!$K$80</f>
        <v>90.835701976310446</v>
      </c>
      <c r="M77" s="64"/>
      <c r="N77" s="64">
        <f>'[41]FIN &amp; RE'!$J$189</f>
        <v>179.66561305466934</v>
      </c>
      <c r="O77" s="64"/>
      <c r="P77" s="64">
        <f>'[41]FIN &amp; RE'!$N$189</f>
        <v>60.42897797064645</v>
      </c>
      <c r="Q77" s="64"/>
      <c r="R77" s="64">
        <f>[42]SERVICES!$J$76</f>
        <v>142.02417195005134</v>
      </c>
      <c r="S77" s="67"/>
      <c r="T77" s="10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3"/>
      <c r="AK77" s="84"/>
    </row>
    <row r="78" spans="1:37" s="85" customFormat="1" ht="15" hidden="1" customHeight="1" x14ac:dyDescent="0.2">
      <c r="A78" s="61" t="s">
        <v>14</v>
      </c>
      <c r="B78" s="62">
        <f>(D78*D$8)+(F78*F$8)+(H78*H$8)+(J78*J$8)+(L78*L$8)+(N78*N$8)+(P78*P$8)+(R78*R$8)</f>
        <v>198.93434792891603</v>
      </c>
      <c r="C78" s="86"/>
      <c r="D78" s="64">
        <f>'[43]M&amp;Q'!$AM$75</f>
        <v>14.871252910480965</v>
      </c>
      <c r="E78" s="103"/>
      <c r="F78" s="64">
        <f>'[38]MFG-EMP'!$B$78</f>
        <v>268.56029475611405</v>
      </c>
      <c r="G78" s="64"/>
      <c r="H78" s="64">
        <f>[44]EGW!$L$72</f>
        <v>136.5871398061912</v>
      </c>
      <c r="I78" s="64"/>
      <c r="J78" s="64">
        <f>'[45]Trade&amp;TCS'!$J$81</f>
        <v>136.82195182197842</v>
      </c>
      <c r="K78" s="64"/>
      <c r="L78" s="64">
        <f>'[45]Trade&amp;TCS'!$K$81</f>
        <v>90.709697482634468</v>
      </c>
      <c r="M78" s="64"/>
      <c r="N78" s="64">
        <f>'[46]FIN &amp; RE'!$J$194</f>
        <v>181.65154557896753</v>
      </c>
      <c r="O78" s="64"/>
      <c r="P78" s="64">
        <f>'[46]FIN &amp; RE'!$N$194</f>
        <v>61.119050961845012</v>
      </c>
      <c r="Q78" s="64"/>
      <c r="R78" s="64">
        <f>[47]SERVICES!$J$79</f>
        <v>140.30462219795257</v>
      </c>
      <c r="S78" s="67"/>
      <c r="T78" s="10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3"/>
      <c r="AK78" s="84"/>
    </row>
    <row r="79" spans="1:37" s="85" customFormat="1" ht="15" hidden="1" customHeight="1" x14ac:dyDescent="0.2">
      <c r="A79" s="61" t="s">
        <v>15</v>
      </c>
      <c r="B79" s="62">
        <f>(D79*D$8)+(F79*F$8)+(H79*H$8)+(J79*J$8)+(L79*L$8)+(N79*N$8)+(P79*P$8)+(R79*R$8)</f>
        <v>160.85421847769416</v>
      </c>
      <c r="C79" s="86"/>
      <c r="D79" s="64">
        <f>'[48]M&amp;Q'!$AM$76</f>
        <v>21.317213598096235</v>
      </c>
      <c r="E79" s="103"/>
      <c r="F79" s="64">
        <f>'[49]MFG-EMP'!B79</f>
        <v>193.52213162129661</v>
      </c>
      <c r="G79" s="64"/>
      <c r="H79" s="64">
        <f>[50]EGW!$L$73</f>
        <v>143.23211297554556</v>
      </c>
      <c r="I79" s="64"/>
      <c r="J79" s="64">
        <f>'[51]Trade&amp;TCS'!$J$82</f>
        <v>137.34568913482477</v>
      </c>
      <c r="K79" s="64"/>
      <c r="L79" s="64">
        <f>'[51]Trade&amp;TCS'!$K$82</f>
        <v>90.760960403379499</v>
      </c>
      <c r="M79" s="64"/>
      <c r="N79" s="64">
        <f>'[52]FIN &amp; RE'!$J$195</f>
        <v>184.32924275450239</v>
      </c>
      <c r="O79" s="64"/>
      <c r="P79" s="64">
        <f>'[52]FIN &amp; RE'!$N$195</f>
        <v>60.44759300647641</v>
      </c>
      <c r="Q79" s="64"/>
      <c r="R79" s="64">
        <f>[53]SERVICES!$J$80</f>
        <v>140.47324921218305</v>
      </c>
      <c r="S79" s="67"/>
      <c r="T79" s="10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3"/>
      <c r="AK79" s="84"/>
    </row>
    <row r="80" spans="1:37" s="85" customFormat="1" ht="15" hidden="1" customHeight="1" x14ac:dyDescent="0.2">
      <c r="A80" s="61" t="s">
        <v>16</v>
      </c>
      <c r="B80" s="62">
        <f>(D80*D$8)+(F80*F$8)+(H80*H$8)+(J80*J$8)+(L80*L$8)+(N80*N$8)+(P80*P$8)+(R80*R$8)</f>
        <v>150.85146129977738</v>
      </c>
      <c r="C80" s="86"/>
      <c r="D80" s="64">
        <f>'[54]M&amp;Q'!$AM$77</f>
        <v>10.707557952066578</v>
      </c>
      <c r="E80" s="103"/>
      <c r="F80" s="64">
        <f>'[49]MFG-EMP'!B80</f>
        <v>172.636102483646</v>
      </c>
      <c r="G80" s="64"/>
      <c r="H80" s="64">
        <f>[55]EGW!$L$74</f>
        <v>147.02736542312235</v>
      </c>
      <c r="I80" s="64"/>
      <c r="J80" s="64">
        <f>'[56]Trade&amp;TCS'!$J$83</f>
        <v>143.09972889410176</v>
      </c>
      <c r="K80" s="64"/>
      <c r="L80" s="64">
        <f>'[56]Trade&amp;TCS'!$K$83</f>
        <v>90.549879401878314</v>
      </c>
      <c r="M80" s="64"/>
      <c r="N80" s="64">
        <f>'[57]FIN &amp; RE'!$M$194</f>
        <v>184.70262241535323</v>
      </c>
      <c r="O80" s="64"/>
      <c r="P80" s="64">
        <f>'[57]FIN &amp; RE'!$Q$194</f>
        <v>60.755999093244142</v>
      </c>
      <c r="Q80" s="64"/>
      <c r="R80" s="64">
        <f>[58]SERVICES!$J$81</f>
        <v>140.86792666837155</v>
      </c>
      <c r="S80" s="67"/>
      <c r="T80" s="10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3"/>
      <c r="AK80" s="84"/>
    </row>
    <row r="81" spans="1:37" s="85" customFormat="1" ht="7.5" hidden="1" customHeight="1" thickBot="1" x14ac:dyDescent="0.25">
      <c r="A81" s="105"/>
      <c r="B81" s="113"/>
      <c r="C81" s="106"/>
      <c r="D81" s="107"/>
      <c r="E81" s="108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15"/>
      <c r="T81" s="10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3"/>
      <c r="AK81" s="84"/>
    </row>
    <row r="82" spans="1:37" s="85" customFormat="1" ht="2.25" hidden="1" customHeight="1" x14ac:dyDescent="0.2">
      <c r="A82" s="61"/>
      <c r="B82" s="62"/>
      <c r="C82" s="86"/>
      <c r="D82" s="64"/>
      <c r="E82" s="10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7"/>
      <c r="T82" s="10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3"/>
      <c r="AK82" s="84"/>
    </row>
    <row r="83" spans="1:37" s="85" customFormat="1" ht="19.5" hidden="1" customHeight="1" x14ac:dyDescent="0.2">
      <c r="A83" s="116">
        <v>2011</v>
      </c>
      <c r="B83" s="62"/>
      <c r="C83" s="86"/>
      <c r="D83" s="64"/>
      <c r="E83" s="86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64"/>
      <c r="S83" s="67"/>
      <c r="T83" s="10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3"/>
      <c r="AK83" s="84"/>
    </row>
    <row r="84" spans="1:37" s="85" customFormat="1" ht="12.75" hidden="1" customHeight="1" x14ac:dyDescent="0.2">
      <c r="A84" s="61" t="s">
        <v>13</v>
      </c>
      <c r="B84" s="62">
        <f>(D84*D$8)+(F84*F$8)+(H84*H$8)+(J84*J$8)+(L84*L$8)+(N84*N$8)+(P84*P$8)+(R84*R$8)</f>
        <v>165.73063190054657</v>
      </c>
      <c r="C84" s="86"/>
      <c r="D84" s="64">
        <f>'[59]M&amp;Q'!$AM$79</f>
        <v>18.373774875569872</v>
      </c>
      <c r="E84" s="103"/>
      <c r="F84" s="64">
        <f>'[60]MFG-EMP'!$B$83</f>
        <v>200.9194971531941</v>
      </c>
      <c r="G84" s="64"/>
      <c r="H84" s="64">
        <f>[61]EGW!$L$76</f>
        <v>179.96273061126436</v>
      </c>
      <c r="I84" s="64"/>
      <c r="J84" s="64">
        <f>'[62]Trade&amp;TCS'!$J$85</f>
        <v>138.17408446343592</v>
      </c>
      <c r="K84" s="64"/>
      <c r="L84" s="64">
        <f>'[62]Trade&amp;TCS'!$K$85</f>
        <v>89.867845309404601</v>
      </c>
      <c r="M84" s="64"/>
      <c r="N84" s="64">
        <f>'[63]FIN &amp; RE'!$M$196</f>
        <v>185.103249685549</v>
      </c>
      <c r="O84" s="64"/>
      <c r="P84" s="64">
        <f>'[63]FIN &amp; RE'!$Q$196</f>
        <v>60.45546486741685</v>
      </c>
      <c r="Q84" s="64"/>
      <c r="R84" s="64">
        <f>[64]SERVICES!$J$84</f>
        <v>142.14221190575847</v>
      </c>
      <c r="S84" s="67"/>
      <c r="T84" s="10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3"/>
      <c r="AK84" s="84"/>
    </row>
    <row r="85" spans="1:37" s="85" customFormat="1" ht="12" hidden="1" thickTop="1" x14ac:dyDescent="0.2">
      <c r="A85" s="61" t="s">
        <v>14</v>
      </c>
      <c r="B85" s="62">
        <f>(D85*D$8)+(F85*F$8)+(H85*H$8)+(J85*J$8)+(L85*L$8)+(N85*N$8)+(P85*P$8)+(R85*R$8)</f>
        <v>195.27658734077494</v>
      </c>
      <c r="C85" s="86"/>
      <c r="D85" s="64">
        <f>'[65]M&amp;Q'!$AM$80</f>
        <v>12.095266978650084</v>
      </c>
      <c r="E85" s="103"/>
      <c r="F85" s="64">
        <f>'[66]MFG-EMP'!$B$84</f>
        <v>260.26435156500054</v>
      </c>
      <c r="G85" s="64"/>
      <c r="H85" s="64">
        <f>[67]EGW!$L$77</f>
        <v>137.96260040749024</v>
      </c>
      <c r="I85" s="64"/>
      <c r="J85" s="64">
        <f>'[68]Trade&amp;TCS'!$J$86</f>
        <v>138.34457389036623</v>
      </c>
      <c r="K85" s="64"/>
      <c r="L85" s="64">
        <f>'[68]Trade&amp;TCS'!$K$86</f>
        <v>90.621887128146511</v>
      </c>
      <c r="M85" s="64"/>
      <c r="N85" s="64">
        <f>'[69]FIN &amp; RE'!$M$197</f>
        <v>185.58963379032215</v>
      </c>
      <c r="O85" s="64"/>
      <c r="P85" s="64">
        <f>'[69]FIN &amp; RE'!$Q$197</f>
        <v>60.696283316681253</v>
      </c>
      <c r="Q85" s="64"/>
      <c r="R85" s="64">
        <f>[70]SERVICES!$J$85</f>
        <v>142.13159457468601</v>
      </c>
      <c r="S85" s="67"/>
      <c r="T85" s="10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3"/>
      <c r="AK85" s="84"/>
    </row>
    <row r="86" spans="1:37" s="85" customFormat="1" ht="12" hidden="1" thickTop="1" x14ac:dyDescent="0.2">
      <c r="A86" s="61" t="s">
        <v>15</v>
      </c>
      <c r="B86" s="62">
        <f>(D86*D$8)+(F86*F$8)+(H86*H$8)+(J86*J$8)+(L86*L$8)+(N86*N$8)+(P86*P$8)+(R86*R$8)</f>
        <v>161.7228068591408</v>
      </c>
      <c r="C86" s="86"/>
      <c r="D86" s="64">
        <f>'[71]M&amp;Q'!$AM$81</f>
        <v>17.065796101801805</v>
      </c>
      <c r="E86" s="103"/>
      <c r="F86" s="64">
        <f>'[72]MFG-EMP'!$B$85</f>
        <v>194.90113938098617</v>
      </c>
      <c r="G86" s="64"/>
      <c r="H86" s="64">
        <f>[73]EGW!$L$78</f>
        <v>144.19676235942478</v>
      </c>
      <c r="I86" s="64"/>
      <c r="J86" s="64">
        <f>'[74]Trade&amp;TCS'!$J$87</f>
        <v>138.40933023605589</v>
      </c>
      <c r="K86" s="64"/>
      <c r="L86" s="64">
        <f>'[74]Trade&amp;TCS'!$K$87</f>
        <v>90.344515260053001</v>
      </c>
      <c r="M86" s="64"/>
      <c r="N86" s="64">
        <f>'[75]FIN &amp; RE'!$M$198</f>
        <v>186.44511900347757</v>
      </c>
      <c r="O86" s="64"/>
      <c r="P86" s="64">
        <f>'[75]FIN &amp; RE'!$Q$198</f>
        <v>63.279565761132282</v>
      </c>
      <c r="Q86" s="64"/>
      <c r="R86" s="64">
        <f>[76]SERVICES!$J$85</f>
        <v>140.6702153763398</v>
      </c>
      <c r="S86" s="67"/>
      <c r="T86" s="10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3"/>
      <c r="AK86" s="84"/>
    </row>
    <row r="87" spans="1:37" s="85" customFormat="1" ht="12" hidden="1" thickTop="1" x14ac:dyDescent="0.2">
      <c r="A87" s="61" t="s">
        <v>16</v>
      </c>
      <c r="B87" s="62">
        <f>(D87*D$8)+(F87*F$8)+(H87*H$8)+(J87*J$8)+(L87*L$8)+(N87*N$8)+(P87*P$8)+(R87*R$8)</f>
        <v>152.27139788516476</v>
      </c>
      <c r="C87" s="86"/>
      <c r="D87" s="64">
        <f>'[71]M&amp;Q'!$AM$82</f>
        <v>10.441649239560505</v>
      </c>
      <c r="E87" s="103"/>
      <c r="F87" s="64">
        <f>'[77]MFG-EMP'!$B$86</f>
        <v>174.99239245746506</v>
      </c>
      <c r="G87" s="64"/>
      <c r="H87" s="64">
        <f>[78]EGW!$L$79</f>
        <v>147.80614885676405</v>
      </c>
      <c r="I87" s="64"/>
      <c r="J87" s="64">
        <f>'[79]Trade&amp;TCS'!$J$88</f>
        <v>141.92567971887695</v>
      </c>
      <c r="K87" s="64"/>
      <c r="L87" s="64">
        <f>'[79]Trade&amp;TCS'!$K$88</f>
        <v>90.4879319551588</v>
      </c>
      <c r="M87" s="64"/>
      <c r="N87" s="64">
        <f>'[80]FIN &amp; RE'!$M$199</f>
        <v>186.57780895522711</v>
      </c>
      <c r="O87" s="64"/>
      <c r="P87" s="64">
        <f>'[80]FIN &amp; RE'!$Q$199</f>
        <v>63.350706363449461</v>
      </c>
      <c r="Q87" s="64"/>
      <c r="R87" s="64">
        <f>[81]SERVICES!$J$86</f>
        <v>142.68558012928179</v>
      </c>
      <c r="S87" s="67"/>
      <c r="T87" s="10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3"/>
      <c r="AK87" s="84"/>
    </row>
    <row r="88" spans="1:37" ht="15" hidden="1" thickTop="1" thickBot="1" x14ac:dyDescent="0.3">
      <c r="A88" s="117"/>
      <c r="B88" s="113"/>
      <c r="C88" s="113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9"/>
      <c r="T88" s="58"/>
      <c r="U88" s="59"/>
      <c r="V88" s="59"/>
      <c r="W88" s="59"/>
      <c r="X88" s="59"/>
      <c r="Y88" s="59"/>
      <c r="Z88" s="59"/>
      <c r="AA88" s="59"/>
      <c r="AB88" s="59"/>
      <c r="AC88" s="59"/>
      <c r="AD88" s="59"/>
      <c r="AE88" s="59"/>
      <c r="AF88" s="59"/>
      <c r="AG88" s="59"/>
      <c r="AH88" s="59"/>
      <c r="AI88" s="59"/>
      <c r="AJ88" s="19"/>
      <c r="AK88" s="70"/>
    </row>
    <row r="89" spans="1:37" s="85" customFormat="1" ht="19.5" hidden="1" customHeight="1" x14ac:dyDescent="0.2">
      <c r="A89" s="116">
        <v>2012</v>
      </c>
      <c r="B89" s="62"/>
      <c r="C89" s="86"/>
      <c r="D89" s="64"/>
      <c r="E89" s="86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64"/>
      <c r="S89" s="67"/>
      <c r="T89" s="10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3"/>
      <c r="AK89" s="84"/>
    </row>
    <row r="90" spans="1:37" s="85" customFormat="1" ht="15.75" hidden="1" customHeight="1" x14ac:dyDescent="0.2">
      <c r="A90" s="61" t="s">
        <v>13</v>
      </c>
      <c r="B90" s="62">
        <f>(D90*D$8)+(F90*F$8)+(H90*H$8)+(J90*J$8)+(L90*L$8)+(N90*N$8)+(P90*P$8)+(R90*R$8)</f>
        <v>170.63702187656702</v>
      </c>
      <c r="C90" s="86"/>
      <c r="D90" s="64">
        <f>'[82]M&amp;Q'!$AM$85</f>
        <v>18.598995436367481</v>
      </c>
      <c r="E90" s="103"/>
      <c r="F90" s="64">
        <f>'[83]MFG-EMP'!$B$88</f>
        <v>209.2128780994334</v>
      </c>
      <c r="G90" s="64"/>
      <c r="H90" s="64">
        <f>[84]EGW!$L$81</f>
        <v>182.60318107724999</v>
      </c>
      <c r="I90" s="64"/>
      <c r="J90" s="64">
        <f>'[85]Trade&amp;TCS'!$J$91</f>
        <v>136.86556851500205</v>
      </c>
      <c r="K90" s="64"/>
      <c r="L90" s="64">
        <f>'[85]Trade&amp;TCS'!$K$91</f>
        <v>91.252832528177791</v>
      </c>
      <c r="M90" s="64"/>
      <c r="N90" s="64">
        <f>'[86]FIN &amp; RE'!$M$201</f>
        <v>186.05736812570089</v>
      </c>
      <c r="O90" s="64"/>
      <c r="P90" s="64">
        <f>'[86]FIN &amp; RE'!$Q$201</f>
        <v>65.340843301503654</v>
      </c>
      <c r="Q90" s="64"/>
      <c r="R90" s="64">
        <f>[87]SERVICES!$J$88</f>
        <v>145.7193778940964</v>
      </c>
      <c r="S90" s="67"/>
      <c r="T90" s="10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3"/>
      <c r="AK90" s="84"/>
    </row>
    <row r="91" spans="1:37" s="85" customFormat="1" ht="15.75" hidden="1" customHeight="1" x14ac:dyDescent="0.2">
      <c r="A91" s="61" t="s">
        <v>14</v>
      </c>
      <c r="B91" s="62">
        <f>(D91*D$8)+(F91*F$8)+(H91*H$8)+(J91*J$8)+(L91*L$8)+(N91*N$8)+(P91*P$8)+(R91*R$8)</f>
        <v>201.65459894182601</v>
      </c>
      <c r="C91" s="86"/>
      <c r="D91" s="64">
        <f>'[88]M&amp;Q'!$AM$88</f>
        <v>13.10616398911529</v>
      </c>
      <c r="E91" s="103"/>
      <c r="F91" s="64">
        <f>'[89]MFG-EMP'!$B$90</f>
        <v>271.14959422479967</v>
      </c>
      <c r="G91" s="64"/>
      <c r="H91" s="64">
        <f>[90]EGW!$L$82</f>
        <v>137.86386648178632</v>
      </c>
      <c r="I91" s="64"/>
      <c r="J91" s="64">
        <f>'[91]Trade&amp;TCS'!$J$92</f>
        <v>136.69559324119538</v>
      </c>
      <c r="K91" s="64"/>
      <c r="L91" s="64">
        <f>'[91]Trade&amp;TCS'!$K$92</f>
        <v>91.793300587090059</v>
      </c>
      <c r="M91" s="64"/>
      <c r="N91" s="64">
        <f>'[92]FIN &amp; RE'!$M$202</f>
        <v>188.77891123802095</v>
      </c>
      <c r="O91" s="64"/>
      <c r="P91" s="64">
        <f>'[92]FIN &amp; RE'!$Q$202</f>
        <v>64.642127516825909</v>
      </c>
      <c r="Q91" s="64"/>
      <c r="R91" s="64">
        <f>[93]SERVICES!$J$89</f>
        <v>146.82275897631888</v>
      </c>
      <c r="S91" s="67"/>
      <c r="T91" s="10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3"/>
      <c r="AK91" s="84"/>
    </row>
    <row r="92" spans="1:37" s="85" customFormat="1" ht="12" hidden="1" thickTop="1" x14ac:dyDescent="0.2">
      <c r="A92" s="61" t="s">
        <v>15</v>
      </c>
      <c r="B92" s="62">
        <f>(D92*D$8)+(F92*F$8)+(H92*H$8)+(J92*J$8)+(L92*L$8)+(N92*N$8)+(P92*P$8)+(R92*R$8)</f>
        <v>165.00584327545505</v>
      </c>
      <c r="C92" s="86"/>
      <c r="D92" s="64">
        <f>'[94]M&amp;Q'!$AM$89</f>
        <v>19.655618327011023</v>
      </c>
      <c r="E92" s="103"/>
      <c r="F92" s="64">
        <f>'[95]MFG-EMP'!$B$91</f>
        <v>198.63246517480005</v>
      </c>
      <c r="G92" s="64"/>
      <c r="H92" s="64">
        <f>[96]EGW!$L$83</f>
        <v>145.9085681995669</v>
      </c>
      <c r="I92" s="64"/>
      <c r="J92" s="64">
        <f>'[97]Trade&amp;TCS'!$J$93</f>
        <v>136.55857794559779</v>
      </c>
      <c r="K92" s="64"/>
      <c r="L92" s="64">
        <f>'[97]Trade&amp;TCS'!$K$93</f>
        <v>88.843932578825729</v>
      </c>
      <c r="M92" s="64"/>
      <c r="N92" s="64">
        <f>'[98]FIN &amp; RE'!$M$203</f>
        <v>189.33734188545694</v>
      </c>
      <c r="O92" s="64"/>
      <c r="P92" s="64">
        <f>'[98]FIN &amp; RE'!$Q$203</f>
        <v>66.444741567519998</v>
      </c>
      <c r="Q92" s="64"/>
      <c r="R92" s="64">
        <f>[99]SERVICES!$J$90</f>
        <v>150.29056079162325</v>
      </c>
      <c r="S92" s="67"/>
      <c r="T92" s="10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3"/>
      <c r="AK92" s="84"/>
    </row>
    <row r="93" spans="1:37" s="85" customFormat="1" ht="12" hidden="1" thickTop="1" x14ac:dyDescent="0.2">
      <c r="A93" s="61" t="s">
        <v>16</v>
      </c>
      <c r="B93" s="62">
        <f>(D93*D$8)+(F93*F$8)+(H93*H$8)+(J93*J$8)+(L93*L$8)+(N93*N$8)+(P93*P$8)+(R93*R$8)</f>
        <v>155.64043366330696</v>
      </c>
      <c r="C93" s="86"/>
      <c r="D93" s="64">
        <f>+'[100]M&amp;Q'!$AM$90</f>
        <v>10.829002445960858</v>
      </c>
      <c r="E93" s="103"/>
      <c r="F93" s="64">
        <f>+'[101]MFG-EMP'!$B$92</f>
        <v>178.71948905694336</v>
      </c>
      <c r="G93" s="64"/>
      <c r="H93" s="64">
        <f>+[102]EGW!$L$84</f>
        <v>152.18912614073241</v>
      </c>
      <c r="I93" s="64"/>
      <c r="J93" s="64">
        <f>+'[103]Trade&amp;TCS'!$J$94</f>
        <v>139.79958680695276</v>
      </c>
      <c r="K93" s="64"/>
      <c r="L93" s="64">
        <f>+'[103]Trade&amp;TCS'!$K$94</f>
        <v>88.296437440536266</v>
      </c>
      <c r="M93" s="64"/>
      <c r="N93" s="64">
        <f>+'[104]FIN &amp; RE'!$M$204</f>
        <v>194.25518908866391</v>
      </c>
      <c r="O93" s="64"/>
      <c r="P93" s="64">
        <f>+'[104]FIN &amp; RE'!$Q$204</f>
        <v>69.509970951401343</v>
      </c>
      <c r="Q93" s="64"/>
      <c r="R93" s="64">
        <f>+[105]SERVICES!$J$91</f>
        <v>152.32804588261638</v>
      </c>
      <c r="S93" s="67"/>
      <c r="T93" s="10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3"/>
      <c r="AK93" s="84"/>
    </row>
    <row r="94" spans="1:37" ht="15" hidden="1" thickTop="1" thickBot="1" x14ac:dyDescent="0.3">
      <c r="A94" s="117"/>
      <c r="B94" s="113"/>
      <c r="C94" s="113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9"/>
      <c r="T94" s="58"/>
      <c r="U94" s="59"/>
      <c r="V94" s="59"/>
      <c r="W94" s="59"/>
      <c r="X94" s="59"/>
      <c r="Y94" s="59"/>
      <c r="Z94" s="59"/>
      <c r="AA94" s="59"/>
      <c r="AB94" s="59"/>
      <c r="AC94" s="59"/>
      <c r="AD94" s="59"/>
      <c r="AE94" s="59"/>
      <c r="AF94" s="59"/>
      <c r="AG94" s="59"/>
      <c r="AH94" s="59"/>
      <c r="AI94" s="59"/>
      <c r="AJ94" s="19"/>
      <c r="AK94" s="70"/>
    </row>
    <row r="95" spans="1:37" s="85" customFormat="1" ht="19.5" hidden="1" customHeight="1" thickTop="1" x14ac:dyDescent="0.2">
      <c r="A95" s="116">
        <v>2013</v>
      </c>
      <c r="B95" s="62"/>
      <c r="C95" s="86"/>
      <c r="D95" s="64"/>
      <c r="E95" s="86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64"/>
      <c r="S95" s="67"/>
      <c r="T95" s="10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3"/>
      <c r="AK95" s="84"/>
    </row>
    <row r="96" spans="1:37" s="85" customFormat="1" ht="15.75" hidden="1" customHeight="1" x14ac:dyDescent="0.2">
      <c r="A96" s="61" t="s">
        <v>13</v>
      </c>
      <c r="B96" s="62">
        <f>(D96*D$8)+(F96*F$8)+(H96*H$8)+(J96*J$8)+(L96*L$8)+(N96*N$8)+(P96*P$8)+(R96*R$8)</f>
        <v>172.87014701627425</v>
      </c>
      <c r="C96" s="86"/>
      <c r="D96" s="64">
        <f>'[106]M&amp;Q'!$AM$93</f>
        <v>20.717823219623295</v>
      </c>
      <c r="E96" s="103"/>
      <c r="F96" s="64">
        <f>'[106]MFG-EMP'!$B$95</f>
        <v>211.30545550823533</v>
      </c>
      <c r="G96" s="64"/>
      <c r="H96" s="64">
        <f>[106]EGW!$L$86</f>
        <v>185.50149377503396</v>
      </c>
      <c r="I96" s="64"/>
      <c r="J96" s="64">
        <f>'[106]Trade&amp;TCS'!$J$97</f>
        <v>134.38765417046548</v>
      </c>
      <c r="K96" s="64"/>
      <c r="L96" s="64">
        <f>'[106]Trade&amp;TCS'!$K$97</f>
        <v>88.31214402393654</v>
      </c>
      <c r="M96" s="64"/>
      <c r="N96" s="64">
        <f>'[106]FIN &amp; RE'!$M$206</f>
        <v>187.91365157162684</v>
      </c>
      <c r="O96" s="64"/>
      <c r="P96" s="64">
        <f>'[106]FIN &amp; RE'!$Q$206</f>
        <v>69.73776580002486</v>
      </c>
      <c r="Q96" s="64"/>
      <c r="R96" s="64">
        <f>[106]SERVICES!$J$94</f>
        <v>155.52388944913693</v>
      </c>
      <c r="S96" s="67"/>
      <c r="T96" s="10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3"/>
      <c r="AK96" s="84"/>
    </row>
    <row r="97" spans="1:37" s="85" customFormat="1" ht="15.75" hidden="1" customHeight="1" x14ac:dyDescent="0.2">
      <c r="A97" s="61" t="s">
        <v>14</v>
      </c>
      <c r="B97" s="62">
        <f>(D97*D$8)+(F97*F$8)+(H97*H$8)+(J97*J$8)+(L97*L$8)+(N97*N$8)+(P97*P$8)+(R97*R$8)</f>
        <v>203.8952494652377</v>
      </c>
      <c r="C97" s="86"/>
      <c r="D97" s="64">
        <f>'[107]M&amp;Q'!$AM$94</f>
        <v>12.881035675496337</v>
      </c>
      <c r="E97" s="103"/>
      <c r="F97" s="64">
        <f>'[108]MFG-EMP'!$B$96</f>
        <v>271.18878351563984</v>
      </c>
      <c r="G97" s="64"/>
      <c r="H97" s="64">
        <f>[109]EGW!$L$87</f>
        <v>143.08984855658113</v>
      </c>
      <c r="I97" s="64"/>
      <c r="J97" s="64">
        <f>'[110]Trade&amp;TCS'!$J$98</f>
        <v>140.94570271416228</v>
      </c>
      <c r="K97" s="64"/>
      <c r="L97" s="64">
        <f>'[110]Trade&amp;TCS'!$K$98</f>
        <v>91.84384620713692</v>
      </c>
      <c r="M97" s="64"/>
      <c r="N97" s="64">
        <f>'[111]FIN &amp; RE'!$M$207</f>
        <v>191.08377681270784</v>
      </c>
      <c r="O97" s="64"/>
      <c r="P97" s="64">
        <f>'[111]FIN &amp; RE'!$Q$207</f>
        <v>71.859800167383838</v>
      </c>
      <c r="Q97" s="64"/>
      <c r="R97" s="64">
        <f>[112]SERVICES!$J$95</f>
        <v>155.2676694195307</v>
      </c>
      <c r="S97" s="67"/>
      <c r="T97" s="10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3"/>
      <c r="AK97" s="84"/>
    </row>
    <row r="98" spans="1:37" s="85" customFormat="1" ht="15.75" hidden="1" customHeight="1" x14ac:dyDescent="0.2">
      <c r="A98" s="61" t="s">
        <v>15</v>
      </c>
      <c r="B98" s="62">
        <f>(D98*D$8)+(F98*F$8)+(H98*H$8)+(J98*J$8)+(L98*L$8)+(N98*N$8)+(P98*P$8)+(R98*R$8)</f>
        <v>168.07538944888256</v>
      </c>
      <c r="C98" s="86"/>
      <c r="D98" s="64">
        <f>'[113]M&amp;Q'!$AM$95</f>
        <v>19.235987631816126</v>
      </c>
      <c r="E98" s="103"/>
      <c r="F98" s="64">
        <f>'[114]MFG-EMP'!$B$97</f>
        <v>200.58585038098988</v>
      </c>
      <c r="G98" s="64"/>
      <c r="H98" s="64">
        <f>[115]EGW!$L$88</f>
        <v>144.27611699696169</v>
      </c>
      <c r="I98" s="64"/>
      <c r="J98" s="64">
        <f>'[110]Trade&amp;TCS'!$J$99</f>
        <v>141.6923638840415</v>
      </c>
      <c r="K98" s="64"/>
      <c r="L98" s="64">
        <f>'[110]Trade&amp;TCS'!$K$99</f>
        <v>91.77092676484115</v>
      </c>
      <c r="M98" s="64"/>
      <c r="N98" s="64">
        <f>'[116]FIN &amp; RE'!$M$208</f>
        <v>194.11696590400939</v>
      </c>
      <c r="O98" s="64"/>
      <c r="P98" s="64">
        <f>'[116]FIN &amp; RE'!$Q$208</f>
        <v>73.002635871591622</v>
      </c>
      <c r="Q98" s="64"/>
      <c r="R98" s="64">
        <f>[117]SERVICES!$J$96</f>
        <v>155.80048429201668</v>
      </c>
      <c r="S98" s="67"/>
      <c r="T98" s="10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3"/>
      <c r="AK98" s="84"/>
    </row>
    <row r="99" spans="1:37" s="85" customFormat="1" ht="12" hidden="1" thickTop="1" x14ac:dyDescent="0.2">
      <c r="A99" s="61" t="s">
        <v>16</v>
      </c>
      <c r="B99" s="62">
        <f>(D99*D$8)+(F99*F$8)+(H99*H$8)+(J99*J$8)+(L99*L$8)+(N99*N$8)+(P99*P$8)+(R99*R$8)</f>
        <v>160.20797218998374</v>
      </c>
      <c r="C99" s="86"/>
      <c r="D99" s="64">
        <f>'[118]M&amp;Q'!$AM$96</f>
        <v>11.257521663733298</v>
      </c>
      <c r="E99" s="103"/>
      <c r="F99" s="64">
        <f>'[119]MFG-EMP'!$B$98</f>
        <v>183.43691157541036</v>
      </c>
      <c r="G99" s="64"/>
      <c r="H99" s="64">
        <f>[120]EGW!$L$89</f>
        <v>151.98338340154976</v>
      </c>
      <c r="I99" s="64"/>
      <c r="J99" s="64">
        <f>'[121]Trade&amp;TCS'!$J$100</f>
        <v>145.88582682334993</v>
      </c>
      <c r="K99" s="64"/>
      <c r="L99" s="64">
        <f>'[121]Trade&amp;TCS'!$K$100</f>
        <v>93.216544971098571</v>
      </c>
      <c r="M99" s="64"/>
      <c r="N99" s="64">
        <f>'[122]FIN &amp; RE'!$M$209</f>
        <v>202.25408586327771</v>
      </c>
      <c r="O99" s="64"/>
      <c r="P99" s="64">
        <f>'[122]FIN &amp; RE'!$Q$209</f>
        <v>75.7562377928773</v>
      </c>
      <c r="Q99" s="64"/>
      <c r="R99" s="64">
        <f>[123]SERVICES!$J$97</f>
        <v>155.34001413158163</v>
      </c>
      <c r="S99" s="67"/>
      <c r="T99" s="10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3"/>
      <c r="AK99" s="84"/>
    </row>
    <row r="100" spans="1:37" ht="14.25" hidden="1" customHeight="1" thickBot="1" x14ac:dyDescent="0.3">
      <c r="A100" s="117"/>
      <c r="B100" s="113"/>
      <c r="C100" s="113"/>
      <c r="D100" s="118"/>
      <c r="E100" s="118"/>
      <c r="F100" s="118"/>
      <c r="G100" s="118"/>
      <c r="H100" s="118"/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9"/>
      <c r="T100" s="58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19"/>
      <c r="AK100" s="70"/>
    </row>
    <row r="101" spans="1:37" s="85" customFormat="1" ht="19.5" customHeight="1" thickTop="1" x14ac:dyDescent="0.2">
      <c r="A101" s="116">
        <v>2014</v>
      </c>
      <c r="B101" s="62"/>
      <c r="C101" s="86"/>
      <c r="D101" s="64"/>
      <c r="E101" s="86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64"/>
      <c r="S101" s="67"/>
      <c r="T101" s="10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3"/>
      <c r="AK101" s="84"/>
    </row>
    <row r="102" spans="1:37" s="85" customFormat="1" ht="18.75" customHeight="1" x14ac:dyDescent="0.2">
      <c r="A102" s="61" t="s">
        <v>13</v>
      </c>
      <c r="B102" s="120">
        <v>175.323019769268</v>
      </c>
      <c r="C102" s="121"/>
      <c r="D102" s="64">
        <v>18.874553990719406</v>
      </c>
      <c r="E102" s="122"/>
      <c r="F102" s="64">
        <v>211.35087848393709</v>
      </c>
      <c r="G102" s="64"/>
      <c r="H102" s="64">
        <v>185.43196517218098</v>
      </c>
      <c r="I102" s="64"/>
      <c r="J102" s="64">
        <v>139.49712636120591</v>
      </c>
      <c r="K102" s="64"/>
      <c r="L102" s="64">
        <v>95.971849608593743</v>
      </c>
      <c r="M102" s="64"/>
      <c r="N102" s="64">
        <v>203.96960040719151</v>
      </c>
      <c r="O102" s="64"/>
      <c r="P102" s="64">
        <v>76.543997631278089</v>
      </c>
      <c r="Q102" s="64"/>
      <c r="R102" s="64">
        <v>158.19971924286423</v>
      </c>
      <c r="S102" s="67"/>
      <c r="T102" s="10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3"/>
      <c r="AK102" s="84"/>
    </row>
    <row r="103" spans="1:37" s="85" customFormat="1" ht="15.75" customHeight="1" x14ac:dyDescent="0.2">
      <c r="A103" s="61" t="s">
        <v>14</v>
      </c>
      <c r="B103" s="120">
        <v>213.57668125190472</v>
      </c>
      <c r="C103" s="121"/>
      <c r="D103" s="64">
        <v>13.88676218469425</v>
      </c>
      <c r="E103" s="122"/>
      <c r="F103" s="64">
        <v>285.18958230598116</v>
      </c>
      <c r="G103" s="64"/>
      <c r="H103" s="64">
        <v>142.61045744087309</v>
      </c>
      <c r="I103" s="64"/>
      <c r="J103" s="64">
        <v>141.07195368118263</v>
      </c>
      <c r="K103" s="64"/>
      <c r="L103" s="64">
        <v>97.266675618647028</v>
      </c>
      <c r="M103" s="64"/>
      <c r="N103" s="64">
        <v>207.659768590173</v>
      </c>
      <c r="O103" s="64"/>
      <c r="P103" s="64">
        <v>79.339220522029407</v>
      </c>
      <c r="Q103" s="64"/>
      <c r="R103" s="64">
        <v>163.54758506900941</v>
      </c>
      <c r="S103" s="67"/>
      <c r="T103" s="10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3"/>
      <c r="AK103" s="84"/>
    </row>
    <row r="104" spans="1:37" s="85" customFormat="1" ht="15.75" customHeight="1" x14ac:dyDescent="0.2">
      <c r="A104" s="61" t="s">
        <v>15</v>
      </c>
      <c r="B104" s="120">
        <v>174.75835893567827</v>
      </c>
      <c r="C104" s="123"/>
      <c r="D104" s="64">
        <v>19.845408820904403</v>
      </c>
      <c r="E104" s="124"/>
      <c r="F104" s="64">
        <v>208.69864278865057</v>
      </c>
      <c r="G104" s="125"/>
      <c r="H104" s="64">
        <v>141.08135924964731</v>
      </c>
      <c r="I104" s="124"/>
      <c r="J104" s="64">
        <v>141.26948621425623</v>
      </c>
      <c r="K104" s="125"/>
      <c r="L104" s="64">
        <v>95.376660680895625</v>
      </c>
      <c r="M104" s="125"/>
      <c r="N104" s="64">
        <v>213.60726414173149</v>
      </c>
      <c r="O104" s="125"/>
      <c r="P104" s="64">
        <v>81.175571694178998</v>
      </c>
      <c r="Q104" s="125"/>
      <c r="R104" s="64">
        <v>165.57541284299035</v>
      </c>
      <c r="S104" s="126"/>
      <c r="T104" s="10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3"/>
      <c r="AK104" s="84"/>
    </row>
    <row r="105" spans="1:37" s="85" customFormat="1" ht="15.75" customHeight="1" x14ac:dyDescent="0.2">
      <c r="A105" s="61" t="s">
        <v>16</v>
      </c>
      <c r="B105" s="120">
        <v>167.37821325464938</v>
      </c>
      <c r="C105" s="121"/>
      <c r="D105" s="64">
        <v>11.707239993585929</v>
      </c>
      <c r="E105" s="122"/>
      <c r="F105" s="64">
        <v>192.51160699735564</v>
      </c>
      <c r="G105" s="64"/>
      <c r="H105" s="64">
        <v>149.32865802285349</v>
      </c>
      <c r="I105" s="64"/>
      <c r="J105" s="64">
        <v>145.05163611501649</v>
      </c>
      <c r="K105" s="64"/>
      <c r="L105" s="64">
        <v>95.581072017531838</v>
      </c>
      <c r="M105" s="64"/>
      <c r="N105" s="64">
        <v>215.97362515859393</v>
      </c>
      <c r="O105" s="64"/>
      <c r="P105" s="64">
        <v>83.455378701983506</v>
      </c>
      <c r="Q105" s="64"/>
      <c r="R105" s="64">
        <v>167.32955431939109</v>
      </c>
      <c r="S105" s="67"/>
      <c r="T105" s="10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3"/>
      <c r="AK105" s="84"/>
    </row>
    <row r="106" spans="1:37" s="85" customFormat="1" ht="12.75" customHeight="1" thickBot="1" x14ac:dyDescent="0.25">
      <c r="A106" s="117"/>
      <c r="B106" s="127"/>
      <c r="C106" s="12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19"/>
      <c r="T106" s="10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3"/>
      <c r="AK106" s="84"/>
    </row>
    <row r="107" spans="1:37" s="85" customFormat="1" ht="18.75" customHeight="1" x14ac:dyDescent="0.2">
      <c r="A107" s="116">
        <v>2015</v>
      </c>
      <c r="B107" s="120"/>
      <c r="C107" s="121"/>
      <c r="D107" s="64"/>
      <c r="E107" s="122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64"/>
      <c r="S107" s="67"/>
      <c r="T107" s="10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3"/>
      <c r="AK107" s="84"/>
    </row>
    <row r="108" spans="1:37" s="85" customFormat="1" ht="18.75" customHeight="1" x14ac:dyDescent="0.2">
      <c r="A108" s="61" t="s">
        <v>13</v>
      </c>
      <c r="B108" s="120">
        <v>182.04033864404082</v>
      </c>
      <c r="C108" s="121"/>
      <c r="D108" s="64">
        <v>19.489442620370653</v>
      </c>
      <c r="E108" s="122"/>
      <c r="F108" s="64">
        <v>219.26092425474093</v>
      </c>
      <c r="G108" s="64"/>
      <c r="H108" s="64">
        <v>184.82560276768112</v>
      </c>
      <c r="I108" s="64"/>
      <c r="J108" s="64">
        <v>139.65600315872973</v>
      </c>
      <c r="K108" s="64"/>
      <c r="L108" s="64">
        <v>95.635936534330568</v>
      </c>
      <c r="M108" s="64"/>
      <c r="N108" s="64">
        <v>220.13679068681745</v>
      </c>
      <c r="O108" s="64"/>
      <c r="P108" s="64">
        <v>88.27387015978853</v>
      </c>
      <c r="Q108" s="64"/>
      <c r="R108" s="64">
        <v>170.78547207362581</v>
      </c>
      <c r="S108" s="67"/>
      <c r="T108" s="10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3"/>
      <c r="AK108" s="84"/>
    </row>
    <row r="109" spans="1:37" s="85" customFormat="1" ht="18.75" customHeight="1" x14ac:dyDescent="0.2">
      <c r="A109" s="61" t="s">
        <v>14</v>
      </c>
      <c r="B109" s="120">
        <v>219.53807401228462</v>
      </c>
      <c r="C109" s="121"/>
      <c r="D109" s="64">
        <v>14.416994188320999</v>
      </c>
      <c r="E109" s="122"/>
      <c r="F109" s="64">
        <v>293.55404355985991</v>
      </c>
      <c r="G109" s="64"/>
      <c r="H109" s="64">
        <v>144.08139967784103</v>
      </c>
      <c r="I109" s="64"/>
      <c r="J109" s="64">
        <v>138.24919791504163</v>
      </c>
      <c r="K109" s="64"/>
      <c r="L109" s="64">
        <v>95.772256580957105</v>
      </c>
      <c r="M109" s="64"/>
      <c r="N109" s="64">
        <v>224.28090493213242</v>
      </c>
      <c r="O109" s="64"/>
      <c r="P109" s="64">
        <v>89.556719450579862</v>
      </c>
      <c r="Q109" s="64"/>
      <c r="R109" s="64">
        <v>173.04981061214019</v>
      </c>
      <c r="S109" s="67"/>
      <c r="T109" s="10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3"/>
      <c r="AK109" s="84"/>
    </row>
    <row r="110" spans="1:37" s="85" customFormat="1" ht="18.75" customHeight="1" x14ac:dyDescent="0.2">
      <c r="A110" s="61" t="s">
        <v>15</v>
      </c>
      <c r="B110" s="120">
        <v>179.72607289328522</v>
      </c>
      <c r="C110" s="121"/>
      <c r="D110" s="64">
        <v>20.371339342592119</v>
      </c>
      <c r="E110" s="122"/>
      <c r="F110" s="64">
        <v>216.15393504935781</v>
      </c>
      <c r="G110" s="64"/>
      <c r="H110" s="64">
        <v>141.60719045606464</v>
      </c>
      <c r="I110" s="64"/>
      <c r="J110" s="64">
        <v>139.35813458106927</v>
      </c>
      <c r="K110" s="64"/>
      <c r="L110" s="64">
        <v>95.519636445619966</v>
      </c>
      <c r="M110" s="64"/>
      <c r="N110" s="64">
        <v>218.1798563894184</v>
      </c>
      <c r="O110" s="64"/>
      <c r="P110" s="64">
        <v>85.788887940739471</v>
      </c>
      <c r="Q110" s="64"/>
      <c r="R110" s="64">
        <v>172.93794527419672</v>
      </c>
      <c r="S110" s="67"/>
      <c r="T110" s="10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3"/>
      <c r="AK110" s="84"/>
    </row>
    <row r="111" spans="1:37" s="85" customFormat="1" ht="18.75" customHeight="1" x14ac:dyDescent="0.2">
      <c r="A111" s="61" t="s">
        <v>16</v>
      </c>
      <c r="B111" s="120">
        <v>172.77083118738483</v>
      </c>
      <c r="C111" s="121"/>
      <c r="D111" s="64">
        <v>11.076448557528463</v>
      </c>
      <c r="E111" s="122"/>
      <c r="F111" s="64">
        <v>200.93058148937999</v>
      </c>
      <c r="G111" s="64"/>
      <c r="H111" s="64">
        <v>151.13207384472705</v>
      </c>
      <c r="I111" s="64"/>
      <c r="J111" s="64">
        <v>143.8736626950791</v>
      </c>
      <c r="K111" s="64"/>
      <c r="L111" s="64">
        <v>96.49166944620427</v>
      </c>
      <c r="M111" s="64"/>
      <c r="N111" s="64">
        <v>219.12866350662239</v>
      </c>
      <c r="O111" s="64"/>
      <c r="P111" s="64">
        <v>92.916813152744481</v>
      </c>
      <c r="Q111" s="64"/>
      <c r="R111" s="64">
        <v>173.26892946303263</v>
      </c>
      <c r="S111" s="67"/>
      <c r="T111" s="10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3"/>
      <c r="AK111" s="84"/>
    </row>
    <row r="112" spans="1:37" ht="15.75" customHeight="1" thickBot="1" x14ac:dyDescent="0.3">
      <c r="A112" s="117"/>
      <c r="B112" s="127"/>
      <c r="C112" s="12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19"/>
      <c r="T112" s="58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19"/>
      <c r="AK112" s="70"/>
    </row>
    <row r="113" spans="1:37" s="85" customFormat="1" ht="18.75" customHeight="1" x14ac:dyDescent="0.2">
      <c r="A113" s="116">
        <v>2016</v>
      </c>
      <c r="B113" s="120"/>
      <c r="C113" s="121"/>
      <c r="D113" s="64"/>
      <c r="E113" s="122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64"/>
      <c r="S113" s="67"/>
      <c r="T113" s="10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3"/>
      <c r="AK113" s="84"/>
    </row>
    <row r="114" spans="1:37" s="85" customFormat="1" ht="18.75" customHeight="1" x14ac:dyDescent="0.2">
      <c r="A114" s="61" t="s">
        <v>13</v>
      </c>
      <c r="B114" s="120">
        <v>182.02152782787562</v>
      </c>
      <c r="C114" s="121"/>
      <c r="D114" s="64">
        <v>18.259609256070316</v>
      </c>
      <c r="E114" s="122"/>
      <c r="F114" s="64">
        <v>217.39661413060716</v>
      </c>
      <c r="G114" s="64"/>
      <c r="H114" s="64">
        <v>187.26800088386761</v>
      </c>
      <c r="I114" s="64"/>
      <c r="J114" s="64">
        <v>141.20052631829176</v>
      </c>
      <c r="K114" s="64"/>
      <c r="L114" s="64">
        <v>97.448458641160926</v>
      </c>
      <c r="M114" s="64"/>
      <c r="N114" s="64">
        <v>224.1595916687773</v>
      </c>
      <c r="O114" s="64"/>
      <c r="P114" s="64">
        <v>95.389824999200044</v>
      </c>
      <c r="Q114" s="64"/>
      <c r="R114" s="64">
        <v>172.89662404873397</v>
      </c>
      <c r="S114" s="67"/>
      <c r="T114" s="10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3"/>
      <c r="AK114" s="84"/>
    </row>
    <row r="115" spans="1:37" s="85" customFormat="1" ht="18.75" customHeight="1" x14ac:dyDescent="0.2">
      <c r="A115" s="61" t="s">
        <v>14</v>
      </c>
      <c r="B115" s="120">
        <v>221.91968659615256</v>
      </c>
      <c r="C115" s="121"/>
      <c r="D115" s="64">
        <v>13.713358000861145</v>
      </c>
      <c r="E115" s="122"/>
      <c r="F115" s="64">
        <v>296.58212133327203</v>
      </c>
      <c r="G115" s="64"/>
      <c r="H115" s="64">
        <v>145.30754665636104</v>
      </c>
      <c r="I115" s="64"/>
      <c r="J115" s="64">
        <v>140.77955665535961</v>
      </c>
      <c r="K115" s="64"/>
      <c r="L115" s="64">
        <v>98.597574514649551</v>
      </c>
      <c r="M115" s="64"/>
      <c r="N115" s="64">
        <v>226.68741621279889</v>
      </c>
      <c r="O115" s="64"/>
      <c r="P115" s="64">
        <v>94.974770618214109</v>
      </c>
      <c r="Q115" s="64"/>
      <c r="R115" s="64">
        <v>173.48439537380827</v>
      </c>
      <c r="S115" s="67"/>
      <c r="T115" s="10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3"/>
      <c r="AK115" s="84"/>
    </row>
    <row r="116" spans="1:37" s="85" customFormat="1" ht="18.75" customHeight="1" x14ac:dyDescent="0.2">
      <c r="A116" s="61" t="s">
        <v>15</v>
      </c>
      <c r="B116" s="120">
        <v>181.66375426756065</v>
      </c>
      <c r="C116" s="121"/>
      <c r="D116" s="64">
        <v>19.906482955006695</v>
      </c>
      <c r="E116" s="122"/>
      <c r="F116" s="64">
        <v>217.69912465136173</v>
      </c>
      <c r="G116" s="64"/>
      <c r="H116" s="64">
        <v>142.22673326416185</v>
      </c>
      <c r="I116" s="64"/>
      <c r="J116" s="64">
        <v>141.84617960820316</v>
      </c>
      <c r="K116" s="64"/>
      <c r="L116" s="64">
        <v>101.7690851280345</v>
      </c>
      <c r="M116" s="64"/>
      <c r="N116" s="64">
        <v>221.20002459967526</v>
      </c>
      <c r="O116" s="64"/>
      <c r="P116" s="64">
        <v>87.026314519796259</v>
      </c>
      <c r="Q116" s="64"/>
      <c r="R116" s="64">
        <v>173.48387205789874</v>
      </c>
      <c r="S116" s="67"/>
      <c r="T116" s="10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3"/>
      <c r="AK116" s="84"/>
    </row>
    <row r="117" spans="1:37" s="85" customFormat="1" ht="18.75" customHeight="1" x14ac:dyDescent="0.2">
      <c r="A117" s="61" t="s">
        <v>16</v>
      </c>
      <c r="B117" s="120">
        <v>176.04991441432082</v>
      </c>
      <c r="C117" s="121"/>
      <c r="D117" s="64">
        <v>10.662600445289911</v>
      </c>
      <c r="E117" s="122"/>
      <c r="F117" s="64">
        <v>203.23935726072739</v>
      </c>
      <c r="G117" s="64"/>
      <c r="H117" s="64">
        <v>153.12215442646263</v>
      </c>
      <c r="I117" s="64"/>
      <c r="J117" s="64">
        <v>147.29836642734685</v>
      </c>
      <c r="K117" s="64"/>
      <c r="L117" s="64">
        <v>102.63840397901103</v>
      </c>
      <c r="M117" s="64"/>
      <c r="N117" s="64">
        <v>226.28630327245136</v>
      </c>
      <c r="O117" s="64"/>
      <c r="P117" s="64">
        <v>96.651574711875526</v>
      </c>
      <c r="Q117" s="64"/>
      <c r="R117" s="64">
        <v>177.73875995762472</v>
      </c>
      <c r="S117" s="67"/>
      <c r="T117" s="10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3"/>
      <c r="AK117" s="84"/>
    </row>
    <row r="118" spans="1:37" ht="14.25" customHeight="1" thickBot="1" x14ac:dyDescent="0.3">
      <c r="A118" s="117"/>
      <c r="B118" s="127"/>
      <c r="C118" s="12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19"/>
      <c r="T118" s="58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19"/>
      <c r="AK118" s="70"/>
    </row>
    <row r="119" spans="1:37" s="85" customFormat="1" ht="18.75" customHeight="1" x14ac:dyDescent="0.2">
      <c r="A119" s="116">
        <v>2017</v>
      </c>
      <c r="B119" s="120"/>
      <c r="C119" s="121"/>
      <c r="D119" s="64"/>
      <c r="E119" s="122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64"/>
      <c r="S119" s="67"/>
      <c r="T119" s="10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3"/>
      <c r="AK119" s="84"/>
    </row>
    <row r="120" spans="1:37" ht="14.25" customHeight="1" thickBot="1" x14ac:dyDescent="0.3">
      <c r="A120" s="128" t="s">
        <v>13</v>
      </c>
      <c r="B120" s="127">
        <v>184.48943471797418</v>
      </c>
      <c r="C120" s="127"/>
      <c r="D120" s="107">
        <v>17.237178021875906</v>
      </c>
      <c r="E120" s="107"/>
      <c r="F120" s="107">
        <v>219.538824221243</v>
      </c>
      <c r="G120" s="107"/>
      <c r="H120" s="107">
        <v>189.61579866824283</v>
      </c>
      <c r="I120" s="107"/>
      <c r="J120" s="107">
        <v>142.35565778246541</v>
      </c>
      <c r="K120" s="107"/>
      <c r="L120" s="107">
        <v>102.77059165086719</v>
      </c>
      <c r="M120" s="107"/>
      <c r="N120" s="107">
        <v>230.35283835557783</v>
      </c>
      <c r="O120" s="107"/>
      <c r="P120" s="107">
        <v>104.73885485383583</v>
      </c>
      <c r="Q120" s="107"/>
      <c r="R120" s="107">
        <v>175.42476152993822</v>
      </c>
      <c r="S120" s="119"/>
      <c r="T120" s="58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19"/>
      <c r="AK120" s="70"/>
    </row>
    <row r="121" spans="1:37" s="85" customFormat="1" ht="17.25" customHeight="1" x14ac:dyDescent="0.2">
      <c r="A121" s="129"/>
      <c r="B121" s="62"/>
      <c r="C121" s="86"/>
      <c r="D121" s="64"/>
      <c r="E121" s="10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64"/>
      <c r="S121" s="64"/>
      <c r="T121" s="10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3"/>
      <c r="AK121" s="84"/>
    </row>
    <row r="122" spans="1:37" s="85" customFormat="1" ht="17.25" customHeight="1" x14ac:dyDescent="0.2">
      <c r="A122" s="129"/>
      <c r="B122" s="62"/>
      <c r="C122" s="86"/>
      <c r="D122" s="64"/>
      <c r="E122" s="10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64"/>
      <c r="S122" s="64"/>
      <c r="T122" s="10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3"/>
      <c r="AK122" s="84"/>
    </row>
    <row r="123" spans="1:37" ht="19.5" hidden="1" customHeight="1" x14ac:dyDescent="0.3">
      <c r="A123" s="130" t="s">
        <v>19</v>
      </c>
      <c r="B123" s="130">
        <f>B103/B97*100-100</f>
        <v>4.7482380350002416</v>
      </c>
      <c r="C123" s="130"/>
      <c r="D123" s="131">
        <f>D103/D97*100-100</f>
        <v>7.807807807807805</v>
      </c>
      <c r="E123" s="131">
        <f t="shared" ref="E123:Q123" si="0">(((E102-E96)*E8)/($B$102-$B$96))*($B$102/$B$96)</f>
        <v>0</v>
      </c>
      <c r="F123" s="131">
        <f>F103/F97*100-100</f>
        <v>5.1627499518370996</v>
      </c>
      <c r="G123" s="131">
        <f t="shared" si="0"/>
        <v>0</v>
      </c>
      <c r="H123" s="131">
        <f>H103/H97*100-100</f>
        <v>-0.33502804045423318</v>
      </c>
      <c r="I123" s="131">
        <f t="shared" si="0"/>
        <v>0</v>
      </c>
      <c r="J123" s="131">
        <f>J103/J97*100-100</f>
        <v>8.9574186789079135E-2</v>
      </c>
      <c r="K123" s="131">
        <f t="shared" si="0"/>
        <v>0</v>
      </c>
      <c r="L123" s="131">
        <f>L103/L97*100-100</f>
        <v>5.904401476479876</v>
      </c>
      <c r="M123" s="131">
        <f t="shared" si="0"/>
        <v>0</v>
      </c>
      <c r="N123" s="131">
        <f>N103/N97*100-100</f>
        <v>8.6747248007936548</v>
      </c>
      <c r="O123" s="131">
        <f t="shared" si="0"/>
        <v>0</v>
      </c>
      <c r="P123" s="131">
        <f>P103/P97*100-100</f>
        <v>10.408351174403037</v>
      </c>
      <c r="Q123" s="131">
        <f t="shared" si="0"/>
        <v>0</v>
      </c>
      <c r="R123" s="131">
        <f>R103/R97*100-100</f>
        <v>5.3326720755410406</v>
      </c>
      <c r="S123" s="132"/>
      <c r="T123" s="58"/>
      <c r="U123" s="59"/>
      <c r="V123" s="59"/>
      <c r="W123" s="59"/>
      <c r="X123" s="59"/>
      <c r="Y123" s="59"/>
      <c r="Z123" s="59"/>
      <c r="AA123" s="59"/>
      <c r="AB123" s="59"/>
      <c r="AC123" s="59"/>
      <c r="AD123" s="59"/>
      <c r="AE123" s="59"/>
      <c r="AF123" s="59"/>
      <c r="AG123" s="59"/>
      <c r="AH123" s="59"/>
      <c r="AI123" s="59"/>
      <c r="AJ123" s="59"/>
      <c r="AK123" s="59"/>
    </row>
    <row r="124" spans="1:37" ht="14.25" hidden="1" customHeight="1" x14ac:dyDescent="0.3">
      <c r="A124" s="130" t="s">
        <v>20</v>
      </c>
      <c r="B124" s="130">
        <f>B102/B96*100-100</f>
        <v>1.418910549525279</v>
      </c>
      <c r="C124" s="130"/>
      <c r="D124" s="130">
        <f>D102/D96*100-100</f>
        <v>-8.8970217062089887</v>
      </c>
      <c r="E124" s="131"/>
      <c r="F124" s="130">
        <f>F102/F96*100-100</f>
        <v>2.1496357295887947E-2</v>
      </c>
      <c r="G124" s="131"/>
      <c r="H124" s="130">
        <f>H102/H96*100-100</f>
        <v>-3.7481424778874839E-2</v>
      </c>
      <c r="I124" s="131"/>
      <c r="J124" s="130">
        <f>J102/J96*100-100</f>
        <v>3.8020398691231492</v>
      </c>
      <c r="K124" s="131"/>
      <c r="L124" s="130">
        <f>L102/L96*100-100</f>
        <v>8.6734453900032946</v>
      </c>
      <c r="M124" s="131"/>
      <c r="N124" s="130">
        <f>N102/N96*100-100</f>
        <v>8.544322725507044</v>
      </c>
      <c r="O124" s="131"/>
      <c r="P124" s="130">
        <f>P102/P96*100-100</f>
        <v>9.7597503349480661</v>
      </c>
      <c r="Q124" s="130"/>
      <c r="R124" s="130">
        <f>R102/R96*100-100</f>
        <v>1.7205265398165182</v>
      </c>
      <c r="S124" s="133"/>
      <c r="T124" s="58"/>
      <c r="U124" s="59"/>
      <c r="V124" s="59"/>
      <c r="W124" s="59"/>
      <c r="X124" s="59"/>
      <c r="Y124" s="59"/>
      <c r="Z124" s="59"/>
      <c r="AA124" s="59"/>
      <c r="AB124" s="59"/>
      <c r="AC124" s="59"/>
      <c r="AD124" s="59"/>
      <c r="AE124" s="59"/>
      <c r="AF124" s="59"/>
      <c r="AG124" s="59"/>
      <c r="AH124" s="59"/>
      <c r="AI124" s="59"/>
      <c r="AJ124" s="59"/>
      <c r="AK124" s="59"/>
    </row>
    <row r="125" spans="1:37" ht="15.75" x14ac:dyDescent="0.3">
      <c r="A125" s="130"/>
      <c r="B125" s="130"/>
      <c r="C125" s="130"/>
      <c r="D125" s="131"/>
      <c r="E125" s="131"/>
      <c r="F125" s="131"/>
      <c r="G125" s="131"/>
      <c r="H125" s="131"/>
      <c r="I125" s="131"/>
      <c r="J125" s="131"/>
      <c r="K125" s="131"/>
      <c r="L125" s="131"/>
      <c r="M125" s="131"/>
      <c r="N125" s="131"/>
      <c r="O125" s="131"/>
      <c r="P125" s="131"/>
      <c r="Q125" s="131"/>
      <c r="R125" s="131"/>
      <c r="S125" s="132"/>
      <c r="T125" s="59"/>
      <c r="U125" s="59"/>
      <c r="V125" s="59"/>
      <c r="W125" s="59"/>
      <c r="X125" s="59"/>
      <c r="Y125" s="59"/>
      <c r="Z125" s="59"/>
      <c r="AA125" s="59"/>
      <c r="AB125" s="59"/>
      <c r="AC125" s="59"/>
      <c r="AD125" s="59"/>
      <c r="AE125" s="59"/>
      <c r="AF125" s="59"/>
      <c r="AG125" s="59"/>
      <c r="AH125" s="59"/>
      <c r="AI125" s="59"/>
      <c r="AJ125" s="59"/>
      <c r="AK125" s="59"/>
    </row>
    <row r="126" spans="1:37" ht="15.75" x14ac:dyDescent="0.3">
      <c r="A126" s="130"/>
      <c r="B126" s="130"/>
      <c r="C126" s="130"/>
      <c r="D126" s="131"/>
      <c r="E126" s="131"/>
      <c r="F126" s="131"/>
      <c r="G126" s="131"/>
      <c r="H126" s="131"/>
      <c r="I126" s="131"/>
      <c r="J126" s="131"/>
      <c r="K126" s="131"/>
      <c r="L126" s="131"/>
      <c r="M126" s="131"/>
      <c r="N126" s="131"/>
      <c r="O126" s="131"/>
      <c r="P126" s="131"/>
      <c r="Q126" s="131"/>
      <c r="R126" s="131"/>
      <c r="S126" s="132"/>
      <c r="T126" s="58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</row>
    <row r="127" spans="1:37" ht="15.75" x14ac:dyDescent="0.3">
      <c r="A127" s="130"/>
      <c r="B127" s="130"/>
      <c r="C127" s="130"/>
      <c r="D127" s="131"/>
      <c r="E127" s="131"/>
      <c r="F127" s="131"/>
      <c r="G127" s="131"/>
      <c r="H127" s="131"/>
      <c r="I127" s="131"/>
      <c r="J127" s="131"/>
      <c r="K127" s="131"/>
      <c r="L127" s="131"/>
      <c r="M127" s="131"/>
      <c r="N127" s="131"/>
      <c r="O127" s="131"/>
      <c r="P127" s="131"/>
      <c r="Q127" s="131"/>
      <c r="R127" s="131"/>
      <c r="S127" s="132"/>
      <c r="T127" s="58"/>
      <c r="U127" s="59"/>
      <c r="V127" s="59"/>
      <c r="W127" s="59"/>
      <c r="X127" s="59"/>
      <c r="Y127" s="59"/>
      <c r="Z127" s="59"/>
      <c r="AA127" s="59"/>
      <c r="AB127" s="59"/>
      <c r="AC127" s="59"/>
      <c r="AD127" s="59"/>
      <c r="AE127" s="59"/>
      <c r="AF127" s="59"/>
      <c r="AG127" s="59"/>
      <c r="AH127" s="59"/>
      <c r="AI127" s="59"/>
      <c r="AJ127" s="59"/>
      <c r="AK127" s="59"/>
    </row>
    <row r="128" spans="1:37" ht="15.75" x14ac:dyDescent="0.3">
      <c r="A128" s="130"/>
      <c r="B128" s="130"/>
      <c r="C128" s="130"/>
      <c r="D128" s="131"/>
      <c r="E128" s="131"/>
      <c r="F128" s="131"/>
      <c r="G128" s="131"/>
      <c r="H128" s="131"/>
      <c r="I128" s="131"/>
      <c r="J128" s="131"/>
      <c r="K128" s="131"/>
      <c r="L128" s="131"/>
      <c r="M128" s="131"/>
      <c r="N128" s="131"/>
      <c r="O128" s="131"/>
      <c r="P128" s="131"/>
      <c r="Q128" s="131"/>
      <c r="R128" s="131"/>
      <c r="S128" s="132"/>
      <c r="T128" s="58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</row>
    <row r="129" spans="1:37" ht="15.75" x14ac:dyDescent="0.3">
      <c r="A129" s="130"/>
      <c r="B129" s="130"/>
      <c r="C129" s="130"/>
      <c r="D129" s="131"/>
      <c r="E129" s="131"/>
      <c r="F129" s="131"/>
      <c r="G129" s="131"/>
      <c r="H129" s="131"/>
      <c r="I129" s="131"/>
      <c r="J129" s="131"/>
      <c r="K129" s="131"/>
      <c r="L129" s="131"/>
      <c r="M129" s="131"/>
      <c r="N129" s="131"/>
      <c r="O129" s="131"/>
      <c r="P129" s="131"/>
      <c r="Q129" s="131"/>
      <c r="R129" s="130"/>
      <c r="S129" s="133"/>
      <c r="T129" s="58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</row>
    <row r="130" spans="1:37" ht="15.75" x14ac:dyDescent="0.3">
      <c r="A130" s="130"/>
      <c r="B130" s="130"/>
      <c r="C130" s="130"/>
      <c r="D130" s="131"/>
      <c r="E130" s="131"/>
      <c r="F130" s="131"/>
      <c r="G130" s="131"/>
      <c r="H130" s="131"/>
      <c r="I130" s="131"/>
      <c r="J130" s="131"/>
      <c r="K130" s="131"/>
      <c r="L130" s="131"/>
      <c r="M130" s="131"/>
      <c r="N130" s="131"/>
      <c r="O130" s="131"/>
      <c r="P130" s="130"/>
      <c r="Q130" s="130"/>
      <c r="R130" s="131"/>
      <c r="S130" s="132"/>
      <c r="T130" s="58"/>
      <c r="U130" s="59"/>
      <c r="V130" s="59"/>
      <c r="W130" s="59"/>
      <c r="X130" s="59"/>
      <c r="Y130" s="59"/>
      <c r="Z130" s="59"/>
      <c r="AA130" s="59"/>
      <c r="AB130" s="59"/>
      <c r="AC130" s="59"/>
      <c r="AD130" s="59"/>
      <c r="AE130" s="59"/>
      <c r="AF130" s="59"/>
      <c r="AG130" s="59"/>
      <c r="AH130" s="59"/>
      <c r="AI130" s="59"/>
      <c r="AJ130" s="59"/>
      <c r="AK130" s="59"/>
    </row>
    <row r="131" spans="1:37" ht="15.75" x14ac:dyDescent="0.3">
      <c r="A131" s="130"/>
      <c r="B131" s="130"/>
      <c r="C131" s="130"/>
      <c r="D131" s="131"/>
      <c r="E131" s="131"/>
      <c r="F131" s="131"/>
      <c r="G131" s="131"/>
      <c r="H131" s="131"/>
      <c r="I131" s="131"/>
      <c r="J131" s="131"/>
      <c r="K131" s="131"/>
      <c r="L131" s="131"/>
      <c r="M131" s="131"/>
      <c r="N131" s="131"/>
      <c r="O131" s="131"/>
      <c r="P131" s="131"/>
      <c r="Q131" s="131"/>
      <c r="R131" s="131"/>
      <c r="S131" s="132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</row>
    <row r="132" spans="1:37" ht="15.75" x14ac:dyDescent="0.3">
      <c r="A132" s="130"/>
      <c r="B132" s="130"/>
      <c r="C132" s="130"/>
      <c r="D132" s="131"/>
      <c r="E132" s="131"/>
      <c r="F132" s="131"/>
      <c r="G132" s="131"/>
      <c r="H132" s="131"/>
      <c r="I132" s="131"/>
      <c r="J132" s="131"/>
      <c r="K132" s="131"/>
      <c r="L132" s="131"/>
      <c r="M132" s="131"/>
      <c r="N132" s="131"/>
      <c r="O132" s="131"/>
      <c r="P132" s="131"/>
      <c r="Q132" s="131"/>
      <c r="R132" s="131"/>
      <c r="S132" s="132"/>
      <c r="T132" s="58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</row>
    <row r="133" spans="1:37" ht="15.75" x14ac:dyDescent="0.3">
      <c r="A133" s="130"/>
      <c r="B133" s="130"/>
      <c r="C133" s="130"/>
      <c r="D133" s="131"/>
      <c r="E133" s="131"/>
      <c r="F133" s="131"/>
      <c r="G133" s="131"/>
      <c r="H133" s="131"/>
      <c r="I133" s="131"/>
      <c r="J133" s="131"/>
      <c r="K133" s="131"/>
      <c r="L133" s="131"/>
      <c r="M133" s="131"/>
      <c r="N133" s="131"/>
      <c r="O133" s="131"/>
      <c r="P133" s="131"/>
      <c r="Q133" s="131"/>
      <c r="R133" s="131"/>
      <c r="S133" s="132"/>
      <c r="T133" s="58"/>
      <c r="U133" s="59"/>
      <c r="V133" s="59"/>
      <c r="W133" s="59"/>
      <c r="X133" s="59"/>
      <c r="Y133" s="59"/>
      <c r="Z133" s="59"/>
      <c r="AA133" s="59"/>
      <c r="AB133" s="59"/>
      <c r="AC133" s="59"/>
      <c r="AD133" s="59"/>
      <c r="AE133" s="59"/>
      <c r="AF133" s="59"/>
      <c r="AG133" s="59"/>
      <c r="AH133" s="59"/>
      <c r="AI133" s="59"/>
      <c r="AJ133" s="59"/>
      <c r="AK133" s="59"/>
    </row>
    <row r="134" spans="1:37" ht="15.75" x14ac:dyDescent="0.3">
      <c r="A134" s="130"/>
      <c r="B134" s="130"/>
      <c r="C134" s="130"/>
      <c r="D134" s="131"/>
      <c r="E134" s="131"/>
      <c r="F134" s="131"/>
      <c r="G134" s="131"/>
      <c r="H134" s="131"/>
      <c r="I134" s="131"/>
      <c r="J134" s="131"/>
      <c r="K134" s="131"/>
      <c r="L134" s="131"/>
      <c r="M134" s="131"/>
      <c r="N134" s="131"/>
      <c r="O134" s="131"/>
      <c r="P134" s="131"/>
      <c r="Q134" s="131"/>
      <c r="R134" s="131"/>
      <c r="S134" s="132"/>
      <c r="T134" s="58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</row>
    <row r="135" spans="1:37" ht="15.75" x14ac:dyDescent="0.3">
      <c r="A135" s="130"/>
      <c r="B135" s="130"/>
      <c r="C135" s="130"/>
      <c r="D135" s="131"/>
      <c r="E135" s="131"/>
      <c r="F135" s="131"/>
      <c r="G135" s="131"/>
      <c r="H135" s="131"/>
      <c r="I135" s="131"/>
      <c r="J135" s="131"/>
      <c r="K135" s="131"/>
      <c r="L135" s="131"/>
      <c r="M135" s="131"/>
      <c r="N135" s="131"/>
      <c r="O135" s="131"/>
      <c r="P135" s="131"/>
      <c r="Q135" s="131"/>
      <c r="R135" s="130"/>
      <c r="S135" s="133"/>
      <c r="T135" s="58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</row>
    <row r="136" spans="1:37" ht="15.75" x14ac:dyDescent="0.3">
      <c r="A136" s="130"/>
      <c r="B136" s="130"/>
      <c r="C136" s="130"/>
      <c r="D136" s="131"/>
      <c r="E136" s="131"/>
      <c r="F136" s="131"/>
      <c r="G136" s="131"/>
      <c r="H136" s="131"/>
      <c r="I136" s="131"/>
      <c r="J136" s="131"/>
      <c r="K136" s="131"/>
      <c r="L136" s="131"/>
      <c r="M136" s="131"/>
      <c r="N136" s="131"/>
      <c r="O136" s="131"/>
      <c r="P136" s="130"/>
      <c r="Q136" s="130"/>
      <c r="R136" s="131"/>
      <c r="S136" s="132"/>
      <c r="T136" s="58"/>
      <c r="U136" s="59"/>
      <c r="V136" s="59"/>
      <c r="W136" s="59"/>
      <c r="X136" s="59"/>
      <c r="Y136" s="59"/>
      <c r="Z136" s="59"/>
      <c r="AA136" s="59"/>
      <c r="AB136" s="59"/>
      <c r="AC136" s="59"/>
      <c r="AD136" s="59"/>
      <c r="AE136" s="59"/>
      <c r="AF136" s="59"/>
      <c r="AG136" s="59"/>
      <c r="AH136" s="59"/>
      <c r="AI136" s="59"/>
      <c r="AJ136" s="59"/>
      <c r="AK136" s="59"/>
    </row>
    <row r="137" spans="1:37" ht="15.75" x14ac:dyDescent="0.3">
      <c r="A137" s="130"/>
      <c r="B137" s="130"/>
      <c r="C137" s="130"/>
      <c r="D137" s="131"/>
      <c r="E137" s="131"/>
      <c r="F137" s="131"/>
      <c r="G137" s="131"/>
      <c r="H137" s="131"/>
      <c r="I137" s="131"/>
      <c r="J137" s="131"/>
      <c r="K137" s="131"/>
      <c r="L137" s="131"/>
      <c r="M137" s="131"/>
      <c r="N137" s="131"/>
      <c r="O137" s="131"/>
      <c r="P137" s="131"/>
      <c r="Q137" s="131"/>
      <c r="R137" s="131"/>
      <c r="S137" s="132"/>
      <c r="T137" s="59"/>
      <c r="U137" s="59"/>
      <c r="V137" s="59"/>
      <c r="W137" s="59"/>
      <c r="X137" s="59"/>
      <c r="Y137" s="59"/>
      <c r="Z137" s="59"/>
      <c r="AA137" s="59"/>
      <c r="AB137" s="59"/>
      <c r="AC137" s="59"/>
      <c r="AD137" s="59"/>
      <c r="AE137" s="59"/>
      <c r="AF137" s="59"/>
      <c r="AG137" s="59"/>
      <c r="AH137" s="59"/>
      <c r="AI137" s="59"/>
      <c r="AJ137" s="59"/>
      <c r="AK137" s="59"/>
    </row>
    <row r="138" spans="1:37" ht="15.75" x14ac:dyDescent="0.3">
      <c r="A138" s="130"/>
      <c r="B138" s="130"/>
      <c r="C138" s="130"/>
      <c r="D138" s="131"/>
      <c r="E138" s="131"/>
      <c r="F138" s="131"/>
      <c r="G138" s="131"/>
      <c r="H138" s="131"/>
      <c r="I138" s="131"/>
      <c r="J138" s="131"/>
      <c r="K138" s="131"/>
      <c r="L138" s="131"/>
      <c r="M138" s="131"/>
      <c r="N138" s="131"/>
      <c r="O138" s="131"/>
      <c r="P138" s="131"/>
      <c r="Q138" s="131"/>
      <c r="R138" s="131"/>
      <c r="S138" s="132"/>
      <c r="T138" s="58"/>
      <c r="U138" s="59"/>
      <c r="V138" s="59"/>
      <c r="W138" s="59"/>
      <c r="X138" s="59"/>
      <c r="Y138" s="59"/>
      <c r="Z138" s="59"/>
      <c r="AA138" s="59"/>
      <c r="AB138" s="59"/>
      <c r="AC138" s="59"/>
      <c r="AD138" s="59"/>
      <c r="AE138" s="59"/>
      <c r="AF138" s="59"/>
      <c r="AG138" s="59"/>
      <c r="AH138" s="59"/>
      <c r="AI138" s="59"/>
      <c r="AJ138" s="59"/>
      <c r="AK138" s="59"/>
    </row>
    <row r="139" spans="1:37" ht="15.75" x14ac:dyDescent="0.3">
      <c r="A139" s="130"/>
      <c r="B139" s="130"/>
      <c r="C139" s="130"/>
      <c r="D139" s="131"/>
      <c r="E139" s="131"/>
      <c r="F139" s="131"/>
      <c r="G139" s="131"/>
      <c r="H139" s="131"/>
      <c r="I139" s="131"/>
      <c r="J139" s="131"/>
      <c r="K139" s="131"/>
      <c r="L139" s="131"/>
      <c r="M139" s="131"/>
      <c r="N139" s="131"/>
      <c r="O139" s="131"/>
      <c r="P139" s="131"/>
      <c r="Q139" s="131"/>
      <c r="R139" s="131"/>
      <c r="S139" s="132"/>
      <c r="T139" s="58"/>
      <c r="U139" s="59"/>
      <c r="V139" s="59"/>
      <c r="W139" s="59"/>
      <c r="X139" s="59"/>
      <c r="Y139" s="59"/>
      <c r="Z139" s="59"/>
      <c r="AA139" s="59"/>
      <c r="AB139" s="59"/>
      <c r="AC139" s="59"/>
      <c r="AD139" s="59"/>
      <c r="AE139" s="59"/>
      <c r="AF139" s="59"/>
      <c r="AG139" s="59"/>
      <c r="AH139" s="59"/>
      <c r="AI139" s="59"/>
      <c r="AJ139" s="59"/>
      <c r="AK139" s="59"/>
    </row>
    <row r="140" spans="1:37" ht="15.75" x14ac:dyDescent="0.3">
      <c r="A140" s="130"/>
      <c r="B140" s="130"/>
      <c r="C140" s="130"/>
      <c r="D140" s="131"/>
      <c r="E140" s="131"/>
      <c r="F140" s="131"/>
      <c r="G140" s="131"/>
      <c r="H140" s="131"/>
      <c r="I140" s="131"/>
      <c r="J140" s="131"/>
      <c r="K140" s="131"/>
      <c r="L140" s="131"/>
      <c r="M140" s="131"/>
      <c r="N140" s="131"/>
      <c r="O140" s="131"/>
      <c r="P140" s="131"/>
      <c r="Q140" s="131"/>
      <c r="R140" s="131"/>
      <c r="S140" s="132"/>
      <c r="T140" s="58"/>
      <c r="U140" s="59"/>
      <c r="V140" s="59"/>
      <c r="W140" s="59"/>
      <c r="X140" s="59"/>
      <c r="Y140" s="59"/>
      <c r="Z140" s="59"/>
      <c r="AA140" s="59"/>
      <c r="AB140" s="59"/>
      <c r="AC140" s="59"/>
      <c r="AD140" s="59"/>
      <c r="AE140" s="59"/>
      <c r="AF140" s="59"/>
      <c r="AG140" s="59"/>
      <c r="AH140" s="59"/>
      <c r="AI140" s="59"/>
      <c r="AJ140" s="59"/>
      <c r="AK140" s="59"/>
    </row>
    <row r="141" spans="1:37" ht="15.75" x14ac:dyDescent="0.3">
      <c r="A141" s="130"/>
      <c r="B141" s="130"/>
      <c r="C141" s="130"/>
      <c r="D141" s="131"/>
      <c r="E141" s="131"/>
      <c r="F141" s="131"/>
      <c r="G141" s="131"/>
      <c r="H141" s="131"/>
      <c r="I141" s="131"/>
      <c r="J141" s="131"/>
      <c r="K141" s="131"/>
      <c r="L141" s="131"/>
      <c r="M141" s="131"/>
      <c r="N141" s="131"/>
      <c r="O141" s="131"/>
      <c r="P141" s="131"/>
      <c r="Q141" s="131"/>
      <c r="R141" s="130"/>
      <c r="S141" s="133"/>
      <c r="T141" s="58"/>
      <c r="U141" s="59"/>
      <c r="V141" s="59"/>
      <c r="W141" s="59"/>
      <c r="X141" s="59"/>
      <c r="Y141" s="59"/>
      <c r="Z141" s="59"/>
      <c r="AA141" s="59"/>
      <c r="AB141" s="59"/>
      <c r="AC141" s="59"/>
      <c r="AD141" s="59"/>
      <c r="AE141" s="59"/>
      <c r="AF141" s="59"/>
      <c r="AG141" s="59"/>
      <c r="AH141" s="59"/>
      <c r="AI141" s="59"/>
      <c r="AJ141" s="59"/>
      <c r="AK141" s="59"/>
    </row>
    <row r="142" spans="1:37" ht="15.75" x14ac:dyDescent="0.3">
      <c r="A142" s="130"/>
      <c r="B142" s="130"/>
      <c r="C142" s="130"/>
      <c r="D142" s="131"/>
      <c r="E142" s="131"/>
      <c r="F142" s="131"/>
      <c r="G142" s="131"/>
      <c r="H142" s="131"/>
      <c r="I142" s="131"/>
      <c r="J142" s="131"/>
      <c r="K142" s="131"/>
      <c r="L142" s="131"/>
      <c r="M142" s="131"/>
      <c r="N142" s="131"/>
      <c r="O142" s="131"/>
      <c r="P142" s="130"/>
      <c r="Q142" s="130"/>
      <c r="R142" s="131"/>
      <c r="S142" s="132"/>
      <c r="T142" s="58"/>
      <c r="U142" s="59"/>
      <c r="V142" s="59"/>
      <c r="W142" s="59"/>
      <c r="X142" s="59"/>
      <c r="Y142" s="59"/>
      <c r="Z142" s="59"/>
      <c r="AA142" s="59"/>
      <c r="AB142" s="59"/>
      <c r="AC142" s="59"/>
      <c r="AD142" s="59"/>
      <c r="AE142" s="59"/>
      <c r="AF142" s="59"/>
      <c r="AG142" s="59"/>
      <c r="AH142" s="59"/>
      <c r="AI142" s="59"/>
      <c r="AJ142" s="59"/>
      <c r="AK142" s="59"/>
    </row>
    <row r="143" spans="1:37" ht="15.75" x14ac:dyDescent="0.3">
      <c r="A143" s="130"/>
      <c r="B143" s="130"/>
      <c r="C143" s="130"/>
      <c r="D143" s="131"/>
      <c r="E143" s="131"/>
      <c r="F143" s="131"/>
      <c r="G143" s="131"/>
      <c r="H143" s="131"/>
      <c r="I143" s="131"/>
      <c r="J143" s="131"/>
      <c r="K143" s="131"/>
      <c r="L143" s="131"/>
      <c r="M143" s="131"/>
      <c r="N143" s="131"/>
      <c r="O143" s="131"/>
      <c r="P143" s="131"/>
      <c r="Q143" s="131"/>
      <c r="R143" s="131"/>
      <c r="S143" s="132"/>
      <c r="T143" s="59"/>
      <c r="U143" s="59"/>
      <c r="V143" s="59"/>
      <c r="W143" s="59"/>
      <c r="X143" s="59"/>
      <c r="Y143" s="59"/>
      <c r="Z143" s="59"/>
      <c r="AA143" s="59"/>
      <c r="AB143" s="59"/>
      <c r="AC143" s="59"/>
      <c r="AD143" s="59"/>
      <c r="AE143" s="59"/>
      <c r="AF143" s="59"/>
      <c r="AG143" s="59"/>
      <c r="AH143" s="59"/>
      <c r="AI143" s="59"/>
      <c r="AJ143" s="59"/>
      <c r="AK143" s="59"/>
    </row>
    <row r="144" spans="1:37" ht="15.75" x14ac:dyDescent="0.3">
      <c r="A144" s="130"/>
      <c r="B144" s="130"/>
      <c r="C144" s="130"/>
      <c r="D144" s="131"/>
      <c r="E144" s="131"/>
      <c r="F144" s="131"/>
      <c r="G144" s="131"/>
      <c r="H144" s="131"/>
      <c r="I144" s="131"/>
      <c r="J144" s="131"/>
      <c r="K144" s="131"/>
      <c r="L144" s="131"/>
      <c r="M144" s="131"/>
      <c r="N144" s="131"/>
      <c r="O144" s="131"/>
      <c r="P144" s="131"/>
      <c r="Q144" s="131"/>
      <c r="R144" s="131"/>
      <c r="S144" s="132"/>
      <c r="T144" s="58"/>
      <c r="U144" s="59"/>
      <c r="V144" s="59"/>
      <c r="W144" s="59"/>
      <c r="X144" s="59"/>
      <c r="Y144" s="59"/>
      <c r="Z144" s="59"/>
      <c r="AA144" s="59"/>
      <c r="AB144" s="59"/>
      <c r="AC144" s="59"/>
      <c r="AD144" s="59"/>
      <c r="AE144" s="59"/>
      <c r="AF144" s="59"/>
      <c r="AG144" s="59"/>
      <c r="AH144" s="59"/>
      <c r="AI144" s="59"/>
      <c r="AJ144" s="59"/>
      <c r="AK144" s="59"/>
    </row>
    <row r="145" spans="1:37" ht="15.75" x14ac:dyDescent="0.3">
      <c r="A145" s="130"/>
      <c r="B145" s="130"/>
      <c r="C145" s="130"/>
      <c r="D145" s="131"/>
      <c r="E145" s="131"/>
      <c r="F145" s="131"/>
      <c r="G145" s="131"/>
      <c r="H145" s="131"/>
      <c r="I145" s="131"/>
      <c r="J145" s="131"/>
      <c r="K145" s="131"/>
      <c r="L145" s="131"/>
      <c r="M145" s="131"/>
      <c r="N145" s="131"/>
      <c r="O145" s="131"/>
      <c r="P145" s="131"/>
      <c r="Q145" s="131"/>
      <c r="R145" s="131"/>
      <c r="S145" s="132"/>
      <c r="T145" s="58"/>
      <c r="U145" s="59"/>
      <c r="V145" s="59"/>
      <c r="W145" s="59"/>
      <c r="X145" s="59"/>
      <c r="Y145" s="59"/>
      <c r="Z145" s="59"/>
      <c r="AA145" s="59"/>
      <c r="AB145" s="59"/>
      <c r="AC145" s="59"/>
      <c r="AD145" s="59"/>
      <c r="AE145" s="59"/>
      <c r="AF145" s="59"/>
      <c r="AG145" s="59"/>
      <c r="AH145" s="59"/>
      <c r="AI145" s="59"/>
      <c r="AJ145" s="59"/>
      <c r="AK145" s="59"/>
    </row>
    <row r="146" spans="1:37" ht="15.75" x14ac:dyDescent="0.3">
      <c r="A146" s="130"/>
      <c r="B146" s="130"/>
      <c r="C146" s="130"/>
      <c r="D146" s="131"/>
      <c r="E146" s="131"/>
      <c r="F146" s="131"/>
      <c r="G146" s="131"/>
      <c r="H146" s="131"/>
      <c r="I146" s="131"/>
      <c r="J146" s="131"/>
      <c r="K146" s="131"/>
      <c r="L146" s="131"/>
      <c r="M146" s="131"/>
      <c r="N146" s="131"/>
      <c r="O146" s="131"/>
      <c r="P146" s="131"/>
      <c r="Q146" s="131"/>
      <c r="R146" s="131"/>
      <c r="S146" s="132"/>
      <c r="T146" s="58"/>
      <c r="U146" s="59"/>
      <c r="V146" s="59"/>
      <c r="W146" s="59"/>
      <c r="X146" s="59"/>
      <c r="Y146" s="59"/>
      <c r="Z146" s="59"/>
      <c r="AA146" s="59"/>
      <c r="AB146" s="59"/>
      <c r="AC146" s="59"/>
      <c r="AD146" s="59"/>
      <c r="AE146" s="59"/>
      <c r="AF146" s="59"/>
      <c r="AG146" s="59"/>
      <c r="AH146" s="59"/>
      <c r="AI146" s="59"/>
      <c r="AJ146" s="59"/>
      <c r="AK146" s="59"/>
    </row>
    <row r="147" spans="1:37" ht="15.75" x14ac:dyDescent="0.3">
      <c r="A147" s="134"/>
      <c r="B147" s="134"/>
      <c r="C147" s="134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4"/>
      <c r="S147" s="136"/>
      <c r="T147" s="137"/>
    </row>
    <row r="148" spans="1:37" ht="15.75" x14ac:dyDescent="0.3">
      <c r="A148" s="134"/>
      <c r="B148" s="134"/>
      <c r="C148" s="134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4"/>
      <c r="Q148" s="134"/>
      <c r="R148" s="135"/>
      <c r="S148" s="138"/>
      <c r="T148" s="137"/>
    </row>
    <row r="149" spans="1:37" ht="15.75" x14ac:dyDescent="0.3">
      <c r="A149" s="134"/>
      <c r="B149" s="134"/>
      <c r="C149" s="134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8"/>
    </row>
    <row r="150" spans="1:37" ht="15.75" x14ac:dyDescent="0.3">
      <c r="A150" s="134"/>
      <c r="B150" s="134"/>
      <c r="C150" s="134"/>
      <c r="D150" s="135"/>
      <c r="E150" s="135"/>
      <c r="F150" s="135"/>
      <c r="G150" s="135"/>
      <c r="H150" s="135"/>
      <c r="I150" s="135"/>
      <c r="J150" s="135"/>
      <c r="K150" s="135"/>
      <c r="L150" s="135"/>
      <c r="M150" s="135"/>
      <c r="N150" s="135"/>
      <c r="O150" s="135"/>
      <c r="P150" s="135"/>
      <c r="Q150" s="135"/>
      <c r="R150" s="135"/>
      <c r="S150" s="138"/>
      <c r="T150" s="137"/>
    </row>
    <row r="151" spans="1:37" ht="15.75" x14ac:dyDescent="0.3">
      <c r="A151" s="134"/>
      <c r="B151" s="134"/>
      <c r="C151" s="134"/>
      <c r="D151" s="135"/>
      <c r="E151" s="135"/>
      <c r="F151" s="135"/>
      <c r="G151" s="135"/>
      <c r="H151" s="135"/>
      <c r="I151" s="135"/>
      <c r="J151" s="135"/>
      <c r="K151" s="135"/>
      <c r="L151" s="135"/>
      <c r="M151" s="135"/>
      <c r="N151" s="135"/>
      <c r="O151" s="135"/>
      <c r="P151" s="135"/>
      <c r="Q151" s="135"/>
      <c r="R151" s="135"/>
      <c r="S151" s="138"/>
      <c r="T151" s="137"/>
    </row>
    <row r="152" spans="1:37" ht="15.75" x14ac:dyDescent="0.3">
      <c r="A152" s="134"/>
      <c r="B152" s="134"/>
      <c r="C152" s="134"/>
      <c r="D152" s="135"/>
      <c r="E152" s="135"/>
      <c r="F152" s="135"/>
      <c r="G152" s="135"/>
      <c r="H152" s="135"/>
      <c r="I152" s="135"/>
      <c r="J152" s="135"/>
      <c r="K152" s="135"/>
      <c r="L152" s="135"/>
      <c r="M152" s="135"/>
      <c r="N152" s="135"/>
      <c r="O152" s="135"/>
      <c r="P152" s="135"/>
      <c r="Q152" s="135"/>
      <c r="R152" s="135"/>
      <c r="S152" s="138"/>
      <c r="T152" s="137"/>
    </row>
    <row r="153" spans="1:37" ht="15.75" x14ac:dyDescent="0.3">
      <c r="A153" s="134"/>
      <c r="B153" s="134"/>
      <c r="C153" s="134"/>
      <c r="D153" s="135"/>
      <c r="E153" s="135"/>
      <c r="F153" s="135"/>
      <c r="G153" s="135"/>
      <c r="H153" s="135"/>
      <c r="I153" s="135"/>
      <c r="J153" s="135"/>
      <c r="K153" s="135"/>
      <c r="L153" s="135"/>
      <c r="M153" s="135"/>
      <c r="N153" s="135"/>
      <c r="O153" s="135"/>
      <c r="P153" s="135"/>
      <c r="Q153" s="135"/>
      <c r="R153" s="134"/>
      <c r="S153" s="136"/>
      <c r="T153" s="137"/>
    </row>
    <row r="154" spans="1:37" ht="15.75" x14ac:dyDescent="0.3">
      <c r="A154" s="134"/>
      <c r="B154" s="134"/>
      <c r="C154" s="134"/>
      <c r="D154" s="135"/>
      <c r="E154" s="135"/>
      <c r="F154" s="135"/>
      <c r="G154" s="135"/>
      <c r="H154" s="135"/>
      <c r="I154" s="135"/>
      <c r="J154" s="135"/>
      <c r="K154" s="135"/>
      <c r="L154" s="135"/>
      <c r="M154" s="135"/>
      <c r="N154" s="135"/>
      <c r="O154" s="135"/>
      <c r="P154" s="134"/>
      <c r="Q154" s="134"/>
      <c r="R154" s="135"/>
      <c r="S154" s="138"/>
      <c r="T154" s="137"/>
    </row>
    <row r="155" spans="1:37" ht="15.75" x14ac:dyDescent="0.3">
      <c r="A155" s="134"/>
      <c r="B155" s="134"/>
      <c r="C155" s="134"/>
      <c r="D155" s="135"/>
      <c r="E155" s="135"/>
      <c r="F155" s="135"/>
      <c r="G155" s="135"/>
      <c r="H155" s="135"/>
      <c r="I155" s="135"/>
      <c r="J155" s="135"/>
      <c r="K155" s="135"/>
      <c r="L155" s="135"/>
      <c r="M155" s="135"/>
      <c r="N155" s="135"/>
      <c r="O155" s="135"/>
      <c r="P155" s="135"/>
      <c r="Q155" s="135"/>
      <c r="R155" s="135"/>
      <c r="S155" s="138"/>
    </row>
    <row r="156" spans="1:37" ht="15.75" x14ac:dyDescent="0.3">
      <c r="A156" s="134"/>
      <c r="B156" s="134"/>
      <c r="C156" s="134"/>
      <c r="D156" s="135"/>
      <c r="E156" s="135"/>
      <c r="F156" s="135"/>
      <c r="G156" s="135"/>
      <c r="H156" s="135"/>
      <c r="I156" s="135"/>
      <c r="J156" s="135"/>
      <c r="K156" s="135"/>
      <c r="L156" s="135"/>
      <c r="M156" s="135"/>
      <c r="N156" s="135"/>
      <c r="O156" s="135"/>
      <c r="P156" s="135"/>
      <c r="Q156" s="135"/>
      <c r="R156" s="135"/>
      <c r="S156" s="138"/>
      <c r="T156" s="137"/>
    </row>
    <row r="157" spans="1:37" ht="15.75" x14ac:dyDescent="0.3">
      <c r="A157" s="134"/>
      <c r="B157" s="134"/>
      <c r="C157" s="134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8"/>
      <c r="T157" s="137"/>
    </row>
    <row r="158" spans="1:37" ht="15.75" x14ac:dyDescent="0.3">
      <c r="A158" s="134"/>
      <c r="B158" s="134"/>
      <c r="C158" s="134"/>
      <c r="D158" s="135"/>
      <c r="E158" s="135"/>
      <c r="F158" s="135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8"/>
      <c r="T158" s="137"/>
    </row>
    <row r="159" spans="1:37" ht="15.75" x14ac:dyDescent="0.3">
      <c r="A159" s="134"/>
      <c r="B159" s="134"/>
      <c r="C159" s="134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4"/>
      <c r="S159" s="136"/>
      <c r="T159" s="137"/>
    </row>
    <row r="160" spans="1:37" ht="15.75" x14ac:dyDescent="0.3">
      <c r="A160" s="134"/>
      <c r="B160" s="134"/>
      <c r="C160" s="134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4"/>
      <c r="Q160" s="134"/>
      <c r="R160" s="135"/>
      <c r="S160" s="138"/>
      <c r="T160" s="137"/>
    </row>
    <row r="161" spans="1:20" ht="15.75" x14ac:dyDescent="0.3">
      <c r="A161" s="134"/>
      <c r="B161" s="134"/>
      <c r="C161" s="134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8"/>
    </row>
    <row r="162" spans="1:20" ht="15.75" x14ac:dyDescent="0.3">
      <c r="A162" s="134"/>
      <c r="B162" s="134"/>
      <c r="C162" s="134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8"/>
      <c r="T162" s="137"/>
    </row>
    <row r="163" spans="1:20" ht="15.75" x14ac:dyDescent="0.3">
      <c r="A163" s="134"/>
      <c r="B163" s="134"/>
      <c r="C163" s="134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8"/>
      <c r="T163" s="137"/>
    </row>
    <row r="164" spans="1:20" ht="15.75" x14ac:dyDescent="0.3">
      <c r="A164" s="134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8"/>
      <c r="T164" s="137"/>
    </row>
    <row r="165" spans="1:20" ht="15.75" x14ac:dyDescent="0.3">
      <c r="A165" s="134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4"/>
      <c r="S165" s="136"/>
      <c r="T165" s="137"/>
    </row>
    <row r="166" spans="1:20" ht="15.75" x14ac:dyDescent="0.3">
      <c r="A166" s="134"/>
      <c r="B166" s="134"/>
      <c r="C166" s="134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4"/>
      <c r="Q166" s="134"/>
      <c r="R166" s="135"/>
      <c r="S166" s="138"/>
      <c r="T166" s="137"/>
    </row>
    <row r="167" spans="1:20" ht="15.75" x14ac:dyDescent="0.3">
      <c r="A167" s="134"/>
      <c r="B167" s="134"/>
      <c r="C167" s="134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8"/>
    </row>
    <row r="168" spans="1:20" ht="15.75" x14ac:dyDescent="0.3">
      <c r="A168" s="134"/>
      <c r="B168" s="134"/>
      <c r="C168" s="134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8"/>
      <c r="T168" s="137"/>
    </row>
    <row r="169" spans="1:20" ht="15.75" x14ac:dyDescent="0.3">
      <c r="A169" s="134"/>
      <c r="B169" s="134"/>
      <c r="C169" s="134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8"/>
      <c r="T169" s="137"/>
    </row>
    <row r="170" spans="1:20" ht="15.75" x14ac:dyDescent="0.3">
      <c r="A170" s="134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8"/>
      <c r="T170" s="137"/>
    </row>
    <row r="171" spans="1:20" ht="15.75" x14ac:dyDescent="0.3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4"/>
      <c r="S171" s="136"/>
      <c r="T171" s="137"/>
    </row>
    <row r="172" spans="1:20" ht="15.75" x14ac:dyDescent="0.3">
      <c r="A172" s="135"/>
      <c r="B172" s="134"/>
      <c r="C172" s="134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4"/>
      <c r="Q172" s="134"/>
      <c r="R172" s="135"/>
      <c r="S172" s="138"/>
      <c r="T172" s="137"/>
    </row>
    <row r="173" spans="1:20" ht="15.75" x14ac:dyDescent="0.3">
      <c r="A173" s="134"/>
      <c r="B173" s="134"/>
      <c r="C173" s="134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8"/>
    </row>
    <row r="174" spans="1:20" ht="15.75" x14ac:dyDescent="0.3">
      <c r="A174" s="134"/>
      <c r="B174" s="134"/>
      <c r="C174" s="134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8"/>
      <c r="T174" s="137"/>
    </row>
    <row r="175" spans="1:20" ht="15.75" x14ac:dyDescent="0.3">
      <c r="A175" s="134"/>
      <c r="B175" s="134"/>
      <c r="C175" s="134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8"/>
      <c r="T175" s="137"/>
    </row>
    <row r="176" spans="1:20" ht="15.75" x14ac:dyDescent="0.3">
      <c r="A176" s="134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8"/>
      <c r="T176" s="137"/>
    </row>
    <row r="177" spans="1:20" ht="15.75" x14ac:dyDescent="0.3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4"/>
      <c r="S177" s="136"/>
      <c r="T177" s="137"/>
    </row>
    <row r="178" spans="1:20" ht="15.75" x14ac:dyDescent="0.3">
      <c r="A178" s="135"/>
      <c r="B178" s="134"/>
      <c r="C178" s="134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4"/>
      <c r="Q178" s="134"/>
      <c r="R178" s="135"/>
      <c r="S178" s="138"/>
      <c r="T178" s="137"/>
    </row>
    <row r="179" spans="1:20" ht="15.75" x14ac:dyDescent="0.3">
      <c r="A179" s="134"/>
      <c r="B179" s="134"/>
      <c r="C179" s="134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8"/>
    </row>
    <row r="180" spans="1:20" ht="15.75" x14ac:dyDescent="0.3">
      <c r="A180" s="134"/>
      <c r="B180" s="134"/>
      <c r="C180" s="134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8"/>
      <c r="T180" s="137"/>
    </row>
    <row r="181" spans="1:20" x14ac:dyDescent="0.2">
      <c r="D181" s="137"/>
      <c r="E181" s="137"/>
      <c r="F181" s="137"/>
      <c r="G181" s="137"/>
      <c r="H181" s="137"/>
      <c r="I181" s="137"/>
      <c r="J181" s="137"/>
      <c r="K181" s="137"/>
      <c r="L181" s="137"/>
      <c r="M181" s="137"/>
      <c r="N181" s="137"/>
      <c r="O181" s="137"/>
      <c r="P181" s="137"/>
      <c r="Q181" s="137"/>
      <c r="R181" s="137"/>
      <c r="S181" s="139"/>
      <c r="T181" s="137"/>
    </row>
    <row r="182" spans="1:20" x14ac:dyDescent="0.2">
      <c r="B182" s="137"/>
      <c r="C182" s="137"/>
      <c r="D182" s="137"/>
      <c r="E182" s="137"/>
      <c r="F182" s="137"/>
      <c r="G182" s="137"/>
      <c r="H182" s="137"/>
      <c r="I182" s="137"/>
      <c r="J182" s="137"/>
      <c r="K182" s="137"/>
      <c r="L182" s="137"/>
      <c r="M182" s="137"/>
      <c r="N182" s="137"/>
      <c r="O182" s="137"/>
      <c r="P182" s="137"/>
      <c r="Q182" s="137"/>
      <c r="R182" s="137"/>
      <c r="S182" s="139"/>
      <c r="T182" s="137"/>
    </row>
    <row r="183" spans="1:20" x14ac:dyDescent="0.2">
      <c r="A183" s="137"/>
      <c r="B183" s="137"/>
      <c r="C183" s="137"/>
      <c r="D183" s="137"/>
      <c r="E183" s="137"/>
      <c r="F183" s="137"/>
      <c r="G183" s="137"/>
      <c r="H183" s="137"/>
      <c r="I183" s="137"/>
      <c r="J183" s="137"/>
      <c r="K183" s="137"/>
      <c r="L183" s="137"/>
      <c r="M183" s="137"/>
      <c r="N183" s="137"/>
      <c r="O183" s="137"/>
      <c r="P183" s="137"/>
      <c r="Q183" s="137"/>
      <c r="T183" s="137"/>
    </row>
    <row r="184" spans="1:20" x14ac:dyDescent="0.2">
      <c r="A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R184" s="137"/>
      <c r="S184" s="139"/>
      <c r="T184" s="137"/>
    </row>
    <row r="185" spans="1:20" x14ac:dyDescent="0.2">
      <c r="D185" s="137"/>
      <c r="E185" s="137"/>
      <c r="F185" s="137"/>
      <c r="G185" s="137"/>
      <c r="H185" s="137"/>
      <c r="I185" s="137"/>
      <c r="J185" s="137"/>
      <c r="K185" s="137"/>
      <c r="L185" s="137"/>
      <c r="M185" s="137"/>
      <c r="N185" s="137"/>
      <c r="O185" s="137"/>
      <c r="P185" s="137"/>
      <c r="Q185" s="137"/>
      <c r="R185" s="137"/>
      <c r="S185" s="139"/>
    </row>
    <row r="186" spans="1:20" x14ac:dyDescent="0.2">
      <c r="D186" s="137"/>
      <c r="E186" s="137"/>
      <c r="F186" s="137"/>
      <c r="G186" s="137"/>
      <c r="H186" s="137"/>
      <c r="I186" s="137"/>
      <c r="J186" s="137"/>
      <c r="K186" s="137"/>
      <c r="L186" s="137"/>
      <c r="M186" s="137"/>
      <c r="N186" s="137"/>
      <c r="O186" s="137"/>
      <c r="P186" s="137"/>
      <c r="Q186" s="137"/>
      <c r="R186" s="137"/>
      <c r="S186" s="139"/>
      <c r="T186" s="137"/>
    </row>
    <row r="187" spans="1:20" x14ac:dyDescent="0.2">
      <c r="D187" s="137"/>
      <c r="E187" s="137"/>
      <c r="F187" s="137"/>
      <c r="G187" s="137"/>
      <c r="H187" s="137"/>
      <c r="I187" s="137"/>
      <c r="J187" s="137"/>
      <c r="K187" s="137"/>
      <c r="L187" s="137"/>
      <c r="M187" s="137"/>
      <c r="N187" s="137"/>
      <c r="O187" s="137"/>
      <c r="P187" s="137"/>
      <c r="Q187" s="137"/>
      <c r="R187" s="137"/>
      <c r="S187" s="139"/>
      <c r="T187" s="137"/>
    </row>
    <row r="188" spans="1:20" x14ac:dyDescent="0.2">
      <c r="B188" s="137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9"/>
      <c r="T188" s="137"/>
    </row>
    <row r="189" spans="1:20" x14ac:dyDescent="0.2">
      <c r="A189" s="137"/>
      <c r="B189" s="137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T189" s="137"/>
    </row>
    <row r="190" spans="1:20" x14ac:dyDescent="0.2">
      <c r="A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T190" s="137"/>
    </row>
    <row r="193" spans="2:15" x14ac:dyDescent="0.2">
      <c r="B193" s="137"/>
      <c r="C193" s="137"/>
      <c r="H193" s="137"/>
      <c r="I193" s="137"/>
      <c r="J193" s="137"/>
      <c r="K193" s="137"/>
      <c r="L193" s="137"/>
      <c r="M193" s="137"/>
      <c r="N193" s="137"/>
      <c r="O193" s="137"/>
    </row>
    <row r="194" spans="2:15" x14ac:dyDescent="0.2">
      <c r="B194" s="137"/>
      <c r="C194" s="137"/>
      <c r="H194" s="137"/>
      <c r="I194" s="137"/>
      <c r="J194" s="137"/>
      <c r="K194" s="137"/>
      <c r="L194" s="137"/>
      <c r="M194" s="137"/>
      <c r="N194" s="137"/>
      <c r="O194" s="137"/>
    </row>
  </sheetData>
  <mergeCells count="11">
    <mergeCell ref="L6:M7"/>
    <mergeCell ref="N6:O7"/>
    <mergeCell ref="P6:Q7"/>
    <mergeCell ref="R6:R7"/>
    <mergeCell ref="S6:S7"/>
    <mergeCell ref="A6:A7"/>
    <mergeCell ref="B6:C7"/>
    <mergeCell ref="D6:E7"/>
    <mergeCell ref="F6:G7"/>
    <mergeCell ref="H6:I7"/>
    <mergeCell ref="J6:K7"/>
  </mergeCells>
  <printOptions horizontalCentered="1" verticalCentered="1" gridLinesSet="0"/>
  <pageMargins left="0.39370078740157483" right="0.39370078740157483" top="0.51181102362204722" bottom="0.51181102362204722" header="0.19685039370078741" footer="0.39370078740157483"/>
  <pageSetup paperSize="9" scale="91" firstPageNumber="2" orientation="landscape" useFirstPageNumber="1" r:id="rId1"/>
  <headerFooter alignWithMargins="0">
    <oddHeader xml:space="preserve">&amp;L&amp;"Arial,Regular"&amp;7 </oddHeader>
    <oddFooter>&amp;L&amp;6Source: PHILIPPINE STATISTICS AUTHORITY 
&amp;C3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EMP </vt:lpstr>
      <vt:lpstr>'EMP '!Print_Area</vt:lpstr>
      <vt:lpstr>'EMP '!Print_Titles</vt:lpstr>
      <vt:lpstr>'EMP '!Print_Titles_MI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Haidee</dc:creator>
  <cp:lastModifiedBy>Haidee</cp:lastModifiedBy>
  <dcterms:created xsi:type="dcterms:W3CDTF">2017-07-20T01:38:25Z</dcterms:created>
  <dcterms:modified xsi:type="dcterms:W3CDTF">2017-07-20T01:38:43Z</dcterms:modified>
</cp:coreProperties>
</file>