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QEI Q2 2017\For uploading\excel\"/>
    </mc:Choice>
  </mc:AlternateContent>
  <bookViews>
    <workbookView xWindow="0" yWindow="0" windowWidth="22560" windowHeight="11355"/>
  </bookViews>
  <sheets>
    <sheet name="MFG-EM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c" localSheetId="0">'MFG-EMP'!#REF!</definedName>
    <definedName name="\c">#REF!</definedName>
    <definedName name="\d" localSheetId="0">'MFG-EMP'!#REF!</definedName>
    <definedName name="\d">#REF!</definedName>
    <definedName name="\f" localSheetId="0">'MFG-EMP'!#REF!</definedName>
    <definedName name="\f">#REF!</definedName>
    <definedName name="\i" localSheetId="0">'MFG-EMP'!#REF!</definedName>
    <definedName name="\i">#REF!</definedName>
    <definedName name="\r" localSheetId="0">'MFG-EMP'!#REF!</definedName>
    <definedName name="\r">#REF!</definedName>
    <definedName name="\s" localSheetId="0">'MFG-EMP'!#REF!</definedName>
    <definedName name="\s">#REF!</definedName>
    <definedName name="_Regression_Int" localSheetId="0" hidden="1">1</definedName>
    <definedName name="COMP" localSheetId="0">'MFG-EMP'!$BH$2:$BO$8</definedName>
    <definedName name="COMP">#REF!</definedName>
    <definedName name="EMP" localSheetId="0">'MFG-EMP'!$A$2:$H$8</definedName>
    <definedName name="EMP">#REF!</definedName>
    <definedName name="GALO">#REF!</definedName>
    <definedName name="GROSSREV" localSheetId="0">#REF!</definedName>
    <definedName name="GROSSREV">#REF!</definedName>
    <definedName name="KUHA" localSheetId="0">'MFG-EMP'!$A$2:$CA$8</definedName>
    <definedName name="KUHA">#REF!</definedName>
    <definedName name="LUZ" localSheetId="0">#REF!</definedName>
    <definedName name="LUZ">#REF!</definedName>
    <definedName name="meralco">#REF!</definedName>
    <definedName name="NPC">#REF!</definedName>
    <definedName name="_xlnm.Print_Area" localSheetId="0">'MFG-EMP'!$A$1:$IB$121</definedName>
    <definedName name="_xlnm.Print_Area">#REF!</definedName>
    <definedName name="Print_Area_MI" localSheetId="0">'MFG-EMP'!#REF!</definedName>
    <definedName name="PRINT_AREA_MI">#REF!</definedName>
    <definedName name="_xlnm.Print_Titles" localSheetId="0">'MFG-EMP'!$2:$7</definedName>
    <definedName name="_xlnm.Print_Titles">#REF!</definedName>
    <definedName name="Print_Titles_MI" localSheetId="0">'MFG-EMP'!$2:$7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 localSheetId="0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F119" i="1" l="1"/>
  <c r="IF116" i="1"/>
  <c r="IF115" i="1"/>
  <c r="IF114" i="1"/>
  <c r="IF113" i="1"/>
  <c r="IF110" i="1"/>
  <c r="IF109" i="1"/>
  <c r="IF108" i="1"/>
  <c r="IF107" i="1"/>
  <c r="IF104" i="1"/>
  <c r="IF103" i="1"/>
  <c r="IF102" i="1"/>
  <c r="IF101" i="1"/>
  <c r="AQ100" i="1"/>
  <c r="BH100" i="1" s="1"/>
  <c r="CC100" i="1" s="1"/>
  <c r="CX100" i="1" s="1"/>
  <c r="DO100" i="1" s="1"/>
  <c r="EJ100" i="1" s="1"/>
  <c r="FE100" i="1" s="1"/>
  <c r="FV100" i="1" s="1"/>
  <c r="GQ100" i="1" s="1"/>
  <c r="HL100" i="1" s="1"/>
  <c r="V100" i="1"/>
  <c r="IF98" i="1"/>
  <c r="DO98" i="1"/>
  <c r="EJ98" i="1" s="1"/>
  <c r="FE98" i="1" s="1"/>
  <c r="FV98" i="1" s="1"/>
  <c r="GQ98" i="1" s="1"/>
  <c r="HL98" i="1" s="1"/>
  <c r="CX98" i="1"/>
  <c r="CC98" i="1"/>
  <c r="V98" i="1"/>
  <c r="AQ98" i="1" s="1"/>
  <c r="IF97" i="1"/>
  <c r="EJ97" i="1"/>
  <c r="FE97" i="1" s="1"/>
  <c r="FV97" i="1" s="1"/>
  <c r="GQ97" i="1" s="1"/>
  <c r="HL97" i="1" s="1"/>
  <c r="CX97" i="1"/>
  <c r="DO97" i="1" s="1"/>
  <c r="CC97" i="1"/>
  <c r="V97" i="1"/>
  <c r="AQ97" i="1" s="1"/>
  <c r="IF96" i="1"/>
  <c r="CC96" i="1"/>
  <c r="CX96" i="1" s="1"/>
  <c r="DO96" i="1" s="1"/>
  <c r="EJ96" i="1" s="1"/>
  <c r="FE96" i="1" s="1"/>
  <c r="FV96" i="1" s="1"/>
  <c r="GQ96" i="1" s="1"/>
  <c r="HL96" i="1" s="1"/>
  <c r="V96" i="1"/>
  <c r="AQ96" i="1" s="1"/>
  <c r="IF95" i="1"/>
  <c r="CC95" i="1"/>
  <c r="CX95" i="1" s="1"/>
  <c r="DO95" i="1" s="1"/>
  <c r="EJ95" i="1" s="1"/>
  <c r="FE95" i="1" s="1"/>
  <c r="FV95" i="1" s="1"/>
  <c r="GQ95" i="1" s="1"/>
  <c r="HL95" i="1" s="1"/>
  <c r="AQ95" i="1"/>
  <c r="V95" i="1"/>
  <c r="V94" i="1"/>
  <c r="AQ94" i="1" s="1"/>
  <c r="BH94" i="1" s="1"/>
  <c r="CC94" i="1" s="1"/>
  <c r="CX94" i="1" s="1"/>
  <c r="DO94" i="1" s="1"/>
  <c r="EJ94" i="1" s="1"/>
  <c r="FE94" i="1" s="1"/>
  <c r="FV94" i="1" s="1"/>
  <c r="GQ94" i="1" s="1"/>
  <c r="HL94" i="1" s="1"/>
  <c r="IF92" i="1"/>
  <c r="CC92" i="1"/>
  <c r="CX92" i="1" s="1"/>
  <c r="DO92" i="1" s="1"/>
  <c r="EJ92" i="1" s="1"/>
  <c r="FE92" i="1" s="1"/>
  <c r="FV92" i="1" s="1"/>
  <c r="GQ92" i="1" s="1"/>
  <c r="HL92" i="1" s="1"/>
  <c r="V92" i="1"/>
  <c r="AQ92" i="1" s="1"/>
  <c r="IF91" i="1"/>
  <c r="FE91" i="1"/>
  <c r="FV91" i="1" s="1"/>
  <c r="GQ91" i="1" s="1"/>
  <c r="HL91" i="1" s="1"/>
  <c r="EJ91" i="1"/>
  <c r="CC91" i="1"/>
  <c r="CX91" i="1" s="1"/>
  <c r="DO91" i="1" s="1"/>
  <c r="V91" i="1"/>
  <c r="AQ91" i="1" s="1"/>
  <c r="IF90" i="1"/>
  <c r="FE90" i="1"/>
  <c r="FV90" i="1" s="1"/>
  <c r="GQ90" i="1" s="1"/>
  <c r="HL90" i="1" s="1"/>
  <c r="CX90" i="1"/>
  <c r="DO90" i="1" s="1"/>
  <c r="EJ90" i="1" s="1"/>
  <c r="CC90" i="1"/>
  <c r="V90" i="1"/>
  <c r="AQ90" i="1" s="1"/>
  <c r="IF89" i="1"/>
  <c r="CC89" i="1"/>
  <c r="CX89" i="1" s="1"/>
  <c r="DO89" i="1" s="1"/>
  <c r="EJ89" i="1" s="1"/>
  <c r="FE89" i="1" s="1"/>
  <c r="FV89" i="1" s="1"/>
  <c r="GQ89" i="1" s="1"/>
  <c r="HL89" i="1" s="1"/>
  <c r="AQ89" i="1"/>
  <c r="V89" i="1"/>
  <c r="CC88" i="1"/>
  <c r="CX88" i="1" s="1"/>
  <c r="DO88" i="1" s="1"/>
  <c r="EJ88" i="1" s="1"/>
  <c r="FE88" i="1" s="1"/>
  <c r="FV88" i="1" s="1"/>
  <c r="GQ88" i="1" s="1"/>
  <c r="HL88" i="1" s="1"/>
  <c r="AQ88" i="1"/>
  <c r="BH88" i="1" s="1"/>
  <c r="V88" i="1"/>
  <c r="IF86" i="1"/>
  <c r="IF85" i="1"/>
  <c r="IF84" i="1"/>
  <c r="IF83" i="1"/>
  <c r="V83" i="1"/>
  <c r="AQ83" i="1" s="1"/>
  <c r="BH83" i="1" s="1"/>
  <c r="CC83" i="1" s="1"/>
  <c r="CX83" i="1" s="1"/>
  <c r="DO83" i="1" s="1"/>
  <c r="EJ83" i="1" s="1"/>
  <c r="FE83" i="1" s="1"/>
  <c r="FV83" i="1" s="1"/>
  <c r="GQ83" i="1" s="1"/>
  <c r="HL83" i="1" s="1"/>
  <c r="BH82" i="1"/>
  <c r="CC82" i="1" s="1"/>
  <c r="CX82" i="1" s="1"/>
  <c r="DO82" i="1" s="1"/>
  <c r="EJ82" i="1" s="1"/>
  <c r="FE82" i="1" s="1"/>
  <c r="FV82" i="1" s="1"/>
  <c r="GQ82" i="1" s="1"/>
  <c r="HL82" i="1" s="1"/>
  <c r="AQ82" i="1"/>
  <c r="V82" i="1"/>
  <c r="IF80" i="1"/>
  <c r="DG80" i="1"/>
  <c r="IF79" i="1"/>
  <c r="IF78" i="1"/>
  <c r="IF77" i="1"/>
  <c r="FR77" i="1"/>
  <c r="HY77" i="1" s="1"/>
  <c r="V77" i="1"/>
  <c r="AQ77" i="1" s="1"/>
  <c r="BH77" i="1" s="1"/>
  <c r="CC77" i="1" s="1"/>
  <c r="CX77" i="1" s="1"/>
  <c r="DO77" i="1" s="1"/>
  <c r="EJ77" i="1" s="1"/>
  <c r="FE77" i="1" s="1"/>
  <c r="FV77" i="1" s="1"/>
  <c r="GQ77" i="1" s="1"/>
  <c r="HL77" i="1" s="1"/>
  <c r="J77" i="1"/>
  <c r="J83" i="1" s="1"/>
  <c r="J89" i="1" s="1"/>
  <c r="J95" i="1" s="1"/>
  <c r="CC76" i="1"/>
  <c r="CX76" i="1" s="1"/>
  <c r="DO76" i="1" s="1"/>
  <c r="EJ76" i="1" s="1"/>
  <c r="FE76" i="1" s="1"/>
  <c r="FV76" i="1" s="1"/>
  <c r="GQ76" i="1" s="1"/>
  <c r="HL76" i="1" s="1"/>
  <c r="AQ76" i="1"/>
  <c r="BH76" i="1" s="1"/>
  <c r="V76" i="1"/>
  <c r="IF74" i="1"/>
  <c r="BQ74" i="1"/>
  <c r="BM74" i="1"/>
  <c r="BM80" i="1" s="1"/>
  <c r="CF73" i="1"/>
  <c r="D73" i="1"/>
  <c r="IF72" i="1"/>
  <c r="IF73" i="1" s="1"/>
  <c r="IF71" i="1"/>
  <c r="EU71" i="1"/>
  <c r="HB71" i="1" s="1"/>
  <c r="EK71" i="1"/>
  <c r="GR71" i="1" s="1"/>
  <c r="DM71" i="1"/>
  <c r="DK71" i="1"/>
  <c r="DK77" i="1" s="1"/>
  <c r="DK83" i="1" s="1"/>
  <c r="DI71" i="1"/>
  <c r="DI77" i="1" s="1"/>
  <c r="DG71" i="1"/>
  <c r="DG77" i="1" s="1"/>
  <c r="DG83" i="1" s="1"/>
  <c r="DE71" i="1"/>
  <c r="DE77" i="1" s="1"/>
  <c r="DC71" i="1"/>
  <c r="DA71" i="1"/>
  <c r="CY71" i="1"/>
  <c r="CY77" i="1" s="1"/>
  <c r="CY83" i="1" s="1"/>
  <c r="CY89" i="1" s="1"/>
  <c r="CV71" i="1"/>
  <c r="CT71" i="1"/>
  <c r="CR71" i="1"/>
  <c r="CR77" i="1" s="1"/>
  <c r="CR83" i="1" s="1"/>
  <c r="CP71" i="1"/>
  <c r="CP77" i="1" s="1"/>
  <c r="CN71" i="1"/>
  <c r="CN77" i="1" s="1"/>
  <c r="CL71" i="1"/>
  <c r="CJ71" i="1"/>
  <c r="CJ77" i="1" s="1"/>
  <c r="CJ83" i="1" s="1"/>
  <c r="CH71" i="1"/>
  <c r="CF71" i="1"/>
  <c r="CF77" i="1" s="1"/>
  <c r="CF83" i="1" s="1"/>
  <c r="CD71" i="1"/>
  <c r="CD77" i="1" s="1"/>
  <c r="CA71" i="1"/>
  <c r="BY71" i="1"/>
  <c r="BY77" i="1" s="1"/>
  <c r="BW71" i="1"/>
  <c r="BU71" i="1"/>
  <c r="BU77" i="1" s="1"/>
  <c r="BS71" i="1"/>
  <c r="BQ71" i="1"/>
  <c r="BQ77" i="1" s="1"/>
  <c r="BQ83" i="1" s="1"/>
  <c r="BO71" i="1"/>
  <c r="BM71" i="1"/>
  <c r="BM77" i="1" s="1"/>
  <c r="BM83" i="1" s="1"/>
  <c r="BM89" i="1" s="1"/>
  <c r="BK71" i="1"/>
  <c r="BK77" i="1" s="1"/>
  <c r="BF71" i="1"/>
  <c r="BF77" i="1" s="1"/>
  <c r="BF83" i="1" s="1"/>
  <c r="BF89" i="1" s="1"/>
  <c r="BF95" i="1" s="1"/>
  <c r="BD71" i="1"/>
  <c r="BD77" i="1" s="1"/>
  <c r="BD83" i="1" s="1"/>
  <c r="BD89" i="1" s="1"/>
  <c r="BD95" i="1" s="1"/>
  <c r="BB71" i="1"/>
  <c r="BB77" i="1" s="1"/>
  <c r="BB83" i="1" s="1"/>
  <c r="BB89" i="1" s="1"/>
  <c r="BB95" i="1" s="1"/>
  <c r="AZ71" i="1"/>
  <c r="AX71" i="1"/>
  <c r="AX77" i="1" s="1"/>
  <c r="AX83" i="1" s="1"/>
  <c r="AX89" i="1" s="1"/>
  <c r="AX95" i="1" s="1"/>
  <c r="AV71" i="1"/>
  <c r="AV77" i="1" s="1"/>
  <c r="AV83" i="1" s="1"/>
  <c r="AV89" i="1" s="1"/>
  <c r="AV95" i="1" s="1"/>
  <c r="AT71" i="1"/>
  <c r="AT77" i="1" s="1"/>
  <c r="AT83" i="1" s="1"/>
  <c r="AT89" i="1" s="1"/>
  <c r="AT95" i="1" s="1"/>
  <c r="AR71" i="1"/>
  <c r="AR77" i="1" s="1"/>
  <c r="AR83" i="1" s="1"/>
  <c r="AR89" i="1" s="1"/>
  <c r="AR95" i="1" s="1"/>
  <c r="AO71" i="1"/>
  <c r="AO77" i="1" s="1"/>
  <c r="AO83" i="1" s="1"/>
  <c r="AO89" i="1" s="1"/>
  <c r="AO95" i="1" s="1"/>
  <c r="AM71" i="1"/>
  <c r="AM77" i="1" s="1"/>
  <c r="AM83" i="1" s="1"/>
  <c r="AM89" i="1" s="1"/>
  <c r="AM95" i="1" s="1"/>
  <c r="AK71" i="1"/>
  <c r="AI71" i="1"/>
  <c r="AI77" i="1" s="1"/>
  <c r="AI83" i="1" s="1"/>
  <c r="AI89" i="1" s="1"/>
  <c r="AI95" i="1" s="1"/>
  <c r="AG71" i="1"/>
  <c r="AG77" i="1" s="1"/>
  <c r="AG83" i="1" s="1"/>
  <c r="AG89" i="1" s="1"/>
  <c r="AG95" i="1" s="1"/>
  <c r="AE71" i="1"/>
  <c r="AE77" i="1" s="1"/>
  <c r="AE83" i="1" s="1"/>
  <c r="AE89" i="1" s="1"/>
  <c r="AE95" i="1" s="1"/>
  <c r="AC71" i="1"/>
  <c r="AC77" i="1" s="1"/>
  <c r="AC83" i="1" s="1"/>
  <c r="AC89" i="1" s="1"/>
  <c r="AC95" i="1" s="1"/>
  <c r="AA71" i="1"/>
  <c r="AA77" i="1" s="1"/>
  <c r="AA83" i="1" s="1"/>
  <c r="AA89" i="1" s="1"/>
  <c r="AA95" i="1" s="1"/>
  <c r="Y71" i="1"/>
  <c r="W71" i="1"/>
  <c r="W77" i="1" s="1"/>
  <c r="W83" i="1" s="1"/>
  <c r="W89" i="1" s="1"/>
  <c r="W95" i="1" s="1"/>
  <c r="V71" i="1"/>
  <c r="AQ71" i="1" s="1"/>
  <c r="BH71" i="1" s="1"/>
  <c r="CC71" i="1" s="1"/>
  <c r="CX71" i="1" s="1"/>
  <c r="DO71" i="1" s="1"/>
  <c r="EJ71" i="1" s="1"/>
  <c r="FE71" i="1" s="1"/>
  <c r="FV71" i="1" s="1"/>
  <c r="GQ71" i="1" s="1"/>
  <c r="HL71" i="1" s="1"/>
  <c r="T71" i="1"/>
  <c r="T77" i="1" s="1"/>
  <c r="T83" i="1" s="1"/>
  <c r="T89" i="1" s="1"/>
  <c r="T95" i="1" s="1"/>
  <c r="R71" i="1"/>
  <c r="EF71" i="1" s="1"/>
  <c r="GM71" i="1" s="1"/>
  <c r="P71" i="1"/>
  <c r="P77" i="1" s="1"/>
  <c r="P83" i="1" s="1"/>
  <c r="P89" i="1" s="1"/>
  <c r="P95" i="1" s="1"/>
  <c r="N71" i="1"/>
  <c r="N77" i="1" s="1"/>
  <c r="N83" i="1" s="1"/>
  <c r="N89" i="1" s="1"/>
  <c r="N95" i="1" s="1"/>
  <c r="L71" i="1"/>
  <c r="L77" i="1" s="1"/>
  <c r="L83" i="1" s="1"/>
  <c r="L89" i="1" s="1"/>
  <c r="L95" i="1" s="1"/>
  <c r="J71" i="1"/>
  <c r="H71" i="1"/>
  <c r="H77" i="1" s="1"/>
  <c r="H83" i="1" s="1"/>
  <c r="H89" i="1" s="1"/>
  <c r="H95" i="1" s="1"/>
  <c r="F71" i="1"/>
  <c r="F77" i="1" s="1"/>
  <c r="D71" i="1"/>
  <c r="D77" i="1" s="1"/>
  <c r="D83" i="1" s="1"/>
  <c r="IF70" i="1"/>
  <c r="CX70" i="1"/>
  <c r="DO70" i="1" s="1"/>
  <c r="EJ70" i="1" s="1"/>
  <c r="FE70" i="1" s="1"/>
  <c r="FV70" i="1" s="1"/>
  <c r="GQ70" i="1" s="1"/>
  <c r="HL70" i="1" s="1"/>
  <c r="BH70" i="1"/>
  <c r="CC70" i="1" s="1"/>
  <c r="V70" i="1"/>
  <c r="AQ70" i="1" s="1"/>
  <c r="EM69" i="1"/>
  <c r="GT69" i="1" s="1"/>
  <c r="EH69" i="1"/>
  <c r="GO69" i="1" s="1"/>
  <c r="DR69" i="1"/>
  <c r="FY69" i="1" s="1"/>
  <c r="DM69" i="1"/>
  <c r="DM74" i="1" s="1"/>
  <c r="DK69" i="1"/>
  <c r="DK74" i="1" s="1"/>
  <c r="DI69" i="1"/>
  <c r="DI74" i="1" s="1"/>
  <c r="DG69" i="1"/>
  <c r="DG74" i="1" s="1"/>
  <c r="FN74" i="1" s="1"/>
  <c r="DE69" i="1"/>
  <c r="DC69" i="1"/>
  <c r="DA69" i="1"/>
  <c r="DA74" i="1" s="1"/>
  <c r="CY69" i="1"/>
  <c r="CV69" i="1"/>
  <c r="CT69" i="1"/>
  <c r="CT74" i="1" s="1"/>
  <c r="CR69" i="1"/>
  <c r="CR74" i="1" s="1"/>
  <c r="CP69" i="1"/>
  <c r="CP74" i="1" s="1"/>
  <c r="CN69" i="1"/>
  <c r="CL69" i="1"/>
  <c r="CJ69" i="1"/>
  <c r="CJ74" i="1" s="1"/>
  <c r="CH69" i="1"/>
  <c r="CH74" i="1" s="1"/>
  <c r="CF69" i="1"/>
  <c r="CF74" i="1" s="1"/>
  <c r="CD69" i="1"/>
  <c r="CD74" i="1" s="1"/>
  <c r="CA69" i="1"/>
  <c r="CA74" i="1" s="1"/>
  <c r="BY69" i="1"/>
  <c r="BW69" i="1"/>
  <c r="BW74" i="1" s="1"/>
  <c r="BU69" i="1"/>
  <c r="BS69" i="1"/>
  <c r="BS74" i="1" s="1"/>
  <c r="BQ69" i="1"/>
  <c r="BO69" i="1"/>
  <c r="BO74" i="1" s="1"/>
  <c r="BM69" i="1"/>
  <c r="BK69" i="1"/>
  <c r="BK74" i="1" s="1"/>
  <c r="BF69" i="1"/>
  <c r="BF74" i="1" s="1"/>
  <c r="BF80" i="1" s="1"/>
  <c r="BF86" i="1" s="1"/>
  <c r="BF92" i="1" s="1"/>
  <c r="BF98" i="1" s="1"/>
  <c r="BD69" i="1"/>
  <c r="BD74" i="1" s="1"/>
  <c r="BD80" i="1" s="1"/>
  <c r="BD86" i="1" s="1"/>
  <c r="BD92" i="1" s="1"/>
  <c r="BD98" i="1" s="1"/>
  <c r="BB69" i="1"/>
  <c r="BB74" i="1" s="1"/>
  <c r="BB80" i="1" s="1"/>
  <c r="BB86" i="1" s="1"/>
  <c r="BB92" i="1" s="1"/>
  <c r="BB98" i="1" s="1"/>
  <c r="AZ69" i="1"/>
  <c r="AZ74" i="1" s="1"/>
  <c r="AZ80" i="1" s="1"/>
  <c r="AZ86" i="1" s="1"/>
  <c r="AZ92" i="1" s="1"/>
  <c r="AZ98" i="1" s="1"/>
  <c r="AX69" i="1"/>
  <c r="AX74" i="1" s="1"/>
  <c r="AX80" i="1" s="1"/>
  <c r="AX86" i="1" s="1"/>
  <c r="AX92" i="1" s="1"/>
  <c r="AX98" i="1" s="1"/>
  <c r="AV69" i="1"/>
  <c r="AV74" i="1" s="1"/>
  <c r="AV80" i="1" s="1"/>
  <c r="AV86" i="1" s="1"/>
  <c r="AV92" i="1" s="1"/>
  <c r="AV98" i="1" s="1"/>
  <c r="AT69" i="1"/>
  <c r="AT74" i="1" s="1"/>
  <c r="AT80" i="1" s="1"/>
  <c r="AT86" i="1" s="1"/>
  <c r="AT92" i="1" s="1"/>
  <c r="AT98" i="1" s="1"/>
  <c r="AR69" i="1"/>
  <c r="AR74" i="1" s="1"/>
  <c r="AR80" i="1" s="1"/>
  <c r="AR86" i="1" s="1"/>
  <c r="AR92" i="1" s="1"/>
  <c r="AR98" i="1" s="1"/>
  <c r="AO69" i="1"/>
  <c r="AO74" i="1" s="1"/>
  <c r="AO80" i="1" s="1"/>
  <c r="AO86" i="1" s="1"/>
  <c r="AO92" i="1" s="1"/>
  <c r="AO98" i="1" s="1"/>
  <c r="AM69" i="1"/>
  <c r="AM74" i="1" s="1"/>
  <c r="AM80" i="1" s="1"/>
  <c r="AM86" i="1" s="1"/>
  <c r="AM92" i="1" s="1"/>
  <c r="AM98" i="1" s="1"/>
  <c r="AK69" i="1"/>
  <c r="AK74" i="1" s="1"/>
  <c r="AK80" i="1" s="1"/>
  <c r="AK86" i="1" s="1"/>
  <c r="AK92" i="1" s="1"/>
  <c r="AK98" i="1" s="1"/>
  <c r="AI69" i="1"/>
  <c r="AI74" i="1" s="1"/>
  <c r="AI80" i="1" s="1"/>
  <c r="AI86" i="1" s="1"/>
  <c r="AI92" i="1" s="1"/>
  <c r="AI98" i="1" s="1"/>
  <c r="AG69" i="1"/>
  <c r="AG74" i="1" s="1"/>
  <c r="AG80" i="1" s="1"/>
  <c r="AG86" i="1" s="1"/>
  <c r="AG92" i="1" s="1"/>
  <c r="AG98" i="1" s="1"/>
  <c r="AE69" i="1"/>
  <c r="AE74" i="1" s="1"/>
  <c r="AE80" i="1" s="1"/>
  <c r="AE86" i="1" s="1"/>
  <c r="AE92" i="1" s="1"/>
  <c r="AE98" i="1" s="1"/>
  <c r="AC69" i="1"/>
  <c r="AC74" i="1" s="1"/>
  <c r="AC80" i="1" s="1"/>
  <c r="AC86" i="1" s="1"/>
  <c r="AC92" i="1" s="1"/>
  <c r="AC98" i="1" s="1"/>
  <c r="AA69" i="1"/>
  <c r="AA74" i="1" s="1"/>
  <c r="AA80" i="1" s="1"/>
  <c r="AA86" i="1" s="1"/>
  <c r="AA92" i="1" s="1"/>
  <c r="AA98" i="1" s="1"/>
  <c r="Y69" i="1"/>
  <c r="Y74" i="1" s="1"/>
  <c r="Y80" i="1" s="1"/>
  <c r="Y86" i="1" s="1"/>
  <c r="Y92" i="1" s="1"/>
  <c r="Y98" i="1" s="1"/>
  <c r="W69" i="1"/>
  <c r="W74" i="1" s="1"/>
  <c r="W80" i="1" s="1"/>
  <c r="W86" i="1" s="1"/>
  <c r="W92" i="1" s="1"/>
  <c r="W98" i="1" s="1"/>
  <c r="V69" i="1"/>
  <c r="AQ69" i="1" s="1"/>
  <c r="BH69" i="1" s="1"/>
  <c r="CC69" i="1" s="1"/>
  <c r="CX69" i="1" s="1"/>
  <c r="DO69" i="1" s="1"/>
  <c r="EJ69" i="1" s="1"/>
  <c r="FE69" i="1" s="1"/>
  <c r="FV69" i="1" s="1"/>
  <c r="GQ69" i="1" s="1"/>
  <c r="HL69" i="1" s="1"/>
  <c r="T69" i="1"/>
  <c r="T74" i="1" s="1"/>
  <c r="T80" i="1" s="1"/>
  <c r="T86" i="1" s="1"/>
  <c r="T92" i="1" s="1"/>
  <c r="T98" i="1" s="1"/>
  <c r="R69" i="1"/>
  <c r="R74" i="1" s="1"/>
  <c r="R80" i="1" s="1"/>
  <c r="R86" i="1" s="1"/>
  <c r="R92" i="1" s="1"/>
  <c r="R98" i="1" s="1"/>
  <c r="P69" i="1"/>
  <c r="P74" i="1" s="1"/>
  <c r="P80" i="1" s="1"/>
  <c r="P86" i="1" s="1"/>
  <c r="P92" i="1" s="1"/>
  <c r="P98" i="1" s="1"/>
  <c r="N69" i="1"/>
  <c r="N74" i="1" s="1"/>
  <c r="N80" i="1" s="1"/>
  <c r="N86" i="1" s="1"/>
  <c r="N92" i="1" s="1"/>
  <c r="N98" i="1" s="1"/>
  <c r="L69" i="1"/>
  <c r="L74" i="1" s="1"/>
  <c r="L80" i="1" s="1"/>
  <c r="L86" i="1" s="1"/>
  <c r="L92" i="1" s="1"/>
  <c r="L98" i="1" s="1"/>
  <c r="J69" i="1"/>
  <c r="J74" i="1" s="1"/>
  <c r="J80" i="1" s="1"/>
  <c r="J86" i="1" s="1"/>
  <c r="J92" i="1" s="1"/>
  <c r="J98" i="1" s="1"/>
  <c r="H69" i="1"/>
  <c r="H74" i="1" s="1"/>
  <c r="H80" i="1" s="1"/>
  <c r="H86" i="1" s="1"/>
  <c r="H92" i="1" s="1"/>
  <c r="H98" i="1" s="1"/>
  <c r="F69" i="1"/>
  <c r="F74" i="1" s="1"/>
  <c r="F80" i="1" s="1"/>
  <c r="F86" i="1" s="1"/>
  <c r="F92" i="1" s="1"/>
  <c r="F98" i="1" s="1"/>
  <c r="D69" i="1"/>
  <c r="D74" i="1" s="1"/>
  <c r="D80" i="1" s="1"/>
  <c r="FC68" i="1"/>
  <c r="HJ68" i="1" s="1"/>
  <c r="ES68" i="1"/>
  <c r="GZ68" i="1" s="1"/>
  <c r="DM68" i="1"/>
  <c r="DM73" i="1" s="1"/>
  <c r="DK68" i="1"/>
  <c r="DK73" i="1" s="1"/>
  <c r="DI68" i="1"/>
  <c r="DG68" i="1"/>
  <c r="FN68" i="1" s="1"/>
  <c r="HU68" i="1" s="1"/>
  <c r="DE68" i="1"/>
  <c r="DE73" i="1" s="1"/>
  <c r="DC68" i="1"/>
  <c r="DC73" i="1" s="1"/>
  <c r="DA68" i="1"/>
  <c r="DA73" i="1" s="1"/>
  <c r="CY68" i="1"/>
  <c r="CY73" i="1" s="1"/>
  <c r="CV68" i="1"/>
  <c r="CV73" i="1" s="1"/>
  <c r="CT68" i="1"/>
  <c r="CR68" i="1"/>
  <c r="CP68" i="1"/>
  <c r="EW68" i="1" s="1"/>
  <c r="HD68" i="1" s="1"/>
  <c r="CN68" i="1"/>
  <c r="CN73" i="1" s="1"/>
  <c r="CL68" i="1"/>
  <c r="CL73" i="1" s="1"/>
  <c r="CJ68" i="1"/>
  <c r="CH68" i="1"/>
  <c r="CH73" i="1" s="1"/>
  <c r="CF68" i="1"/>
  <c r="CD68" i="1"/>
  <c r="CA68" i="1"/>
  <c r="CA73" i="1" s="1"/>
  <c r="CA79" i="1" s="1"/>
  <c r="BY68" i="1"/>
  <c r="BY73" i="1" s="1"/>
  <c r="BW68" i="1"/>
  <c r="BU68" i="1"/>
  <c r="BU73" i="1" s="1"/>
  <c r="BS68" i="1"/>
  <c r="BS73" i="1" s="1"/>
  <c r="BQ68" i="1"/>
  <c r="BQ73" i="1" s="1"/>
  <c r="BQ79" i="1" s="1"/>
  <c r="BO68" i="1"/>
  <c r="BM68" i="1"/>
  <c r="BM73" i="1" s="1"/>
  <c r="BK68" i="1"/>
  <c r="BF68" i="1"/>
  <c r="BF73" i="1" s="1"/>
  <c r="BF79" i="1" s="1"/>
  <c r="BF85" i="1" s="1"/>
  <c r="BF91" i="1" s="1"/>
  <c r="BF97" i="1" s="1"/>
  <c r="BD68" i="1"/>
  <c r="BD73" i="1" s="1"/>
  <c r="BD79" i="1" s="1"/>
  <c r="BD85" i="1" s="1"/>
  <c r="BD91" i="1" s="1"/>
  <c r="BD97" i="1" s="1"/>
  <c r="BB68" i="1"/>
  <c r="BB73" i="1" s="1"/>
  <c r="BB79" i="1" s="1"/>
  <c r="BB85" i="1" s="1"/>
  <c r="BB91" i="1" s="1"/>
  <c r="BB97" i="1" s="1"/>
  <c r="AZ68" i="1"/>
  <c r="AZ73" i="1" s="1"/>
  <c r="AZ79" i="1" s="1"/>
  <c r="AX68" i="1"/>
  <c r="AX73" i="1" s="1"/>
  <c r="AX79" i="1" s="1"/>
  <c r="AX85" i="1" s="1"/>
  <c r="AX91" i="1" s="1"/>
  <c r="AX97" i="1" s="1"/>
  <c r="AV68" i="1"/>
  <c r="AV73" i="1" s="1"/>
  <c r="AV79" i="1" s="1"/>
  <c r="AV85" i="1" s="1"/>
  <c r="AV91" i="1" s="1"/>
  <c r="AV97" i="1" s="1"/>
  <c r="AT68" i="1"/>
  <c r="AT73" i="1" s="1"/>
  <c r="AT79" i="1" s="1"/>
  <c r="AT85" i="1" s="1"/>
  <c r="AT91" i="1" s="1"/>
  <c r="AT97" i="1" s="1"/>
  <c r="AR68" i="1"/>
  <c r="AR73" i="1" s="1"/>
  <c r="AR79" i="1" s="1"/>
  <c r="AR85" i="1" s="1"/>
  <c r="AR91" i="1" s="1"/>
  <c r="AR97" i="1" s="1"/>
  <c r="AO68" i="1"/>
  <c r="AO73" i="1" s="1"/>
  <c r="AO79" i="1" s="1"/>
  <c r="AO85" i="1" s="1"/>
  <c r="AO91" i="1" s="1"/>
  <c r="AO97" i="1" s="1"/>
  <c r="AM68" i="1"/>
  <c r="AM73" i="1" s="1"/>
  <c r="AM79" i="1" s="1"/>
  <c r="AM85" i="1" s="1"/>
  <c r="AM91" i="1" s="1"/>
  <c r="AM97" i="1" s="1"/>
  <c r="AK68" i="1"/>
  <c r="AK73" i="1" s="1"/>
  <c r="AK79" i="1" s="1"/>
  <c r="AK85" i="1" s="1"/>
  <c r="AK91" i="1" s="1"/>
  <c r="AK97" i="1" s="1"/>
  <c r="AI68" i="1"/>
  <c r="AI73" i="1" s="1"/>
  <c r="AI79" i="1" s="1"/>
  <c r="AI85" i="1" s="1"/>
  <c r="AI91" i="1" s="1"/>
  <c r="AI97" i="1" s="1"/>
  <c r="AG68" i="1"/>
  <c r="EU68" i="1" s="1"/>
  <c r="HB68" i="1" s="1"/>
  <c r="AE68" i="1"/>
  <c r="AE73" i="1" s="1"/>
  <c r="AE79" i="1" s="1"/>
  <c r="AE85" i="1" s="1"/>
  <c r="AE91" i="1" s="1"/>
  <c r="AE97" i="1" s="1"/>
  <c r="AC68" i="1"/>
  <c r="AC73" i="1" s="1"/>
  <c r="AC79" i="1" s="1"/>
  <c r="AC85" i="1" s="1"/>
  <c r="AC91" i="1" s="1"/>
  <c r="AC97" i="1" s="1"/>
  <c r="AA68" i="1"/>
  <c r="AA73" i="1" s="1"/>
  <c r="AA79" i="1" s="1"/>
  <c r="AA85" i="1" s="1"/>
  <c r="AA91" i="1" s="1"/>
  <c r="AA97" i="1" s="1"/>
  <c r="Y68" i="1"/>
  <c r="Y73" i="1" s="1"/>
  <c r="Y79" i="1" s="1"/>
  <c r="Y85" i="1" s="1"/>
  <c r="Y91" i="1" s="1"/>
  <c r="Y97" i="1" s="1"/>
  <c r="W68" i="1"/>
  <c r="W73" i="1" s="1"/>
  <c r="W79" i="1" s="1"/>
  <c r="W85" i="1" s="1"/>
  <c r="W91" i="1" s="1"/>
  <c r="W97" i="1" s="1"/>
  <c r="V68" i="1"/>
  <c r="AQ68" i="1" s="1"/>
  <c r="BH68" i="1" s="1"/>
  <c r="CC68" i="1" s="1"/>
  <c r="CX68" i="1" s="1"/>
  <c r="DO68" i="1" s="1"/>
  <c r="EJ68" i="1" s="1"/>
  <c r="FE68" i="1" s="1"/>
  <c r="FV68" i="1" s="1"/>
  <c r="GQ68" i="1" s="1"/>
  <c r="HL68" i="1" s="1"/>
  <c r="T68" i="1"/>
  <c r="T73" i="1" s="1"/>
  <c r="T79" i="1" s="1"/>
  <c r="T85" i="1" s="1"/>
  <c r="T91" i="1" s="1"/>
  <c r="T97" i="1" s="1"/>
  <c r="R68" i="1"/>
  <c r="R73" i="1" s="1"/>
  <c r="R79" i="1" s="1"/>
  <c r="R85" i="1" s="1"/>
  <c r="R91" i="1" s="1"/>
  <c r="R97" i="1" s="1"/>
  <c r="P68" i="1"/>
  <c r="P73" i="1" s="1"/>
  <c r="P79" i="1" s="1"/>
  <c r="P85" i="1" s="1"/>
  <c r="P91" i="1" s="1"/>
  <c r="P97" i="1" s="1"/>
  <c r="N68" i="1"/>
  <c r="N73" i="1" s="1"/>
  <c r="N79" i="1" s="1"/>
  <c r="N85" i="1" s="1"/>
  <c r="N91" i="1" s="1"/>
  <c r="N97" i="1" s="1"/>
  <c r="L68" i="1"/>
  <c r="L73" i="1" s="1"/>
  <c r="L79" i="1" s="1"/>
  <c r="L85" i="1" s="1"/>
  <c r="L91" i="1" s="1"/>
  <c r="L97" i="1" s="1"/>
  <c r="J68" i="1"/>
  <c r="J73" i="1" s="1"/>
  <c r="J79" i="1" s="1"/>
  <c r="J85" i="1" s="1"/>
  <c r="J91" i="1" s="1"/>
  <c r="J97" i="1" s="1"/>
  <c r="H68" i="1"/>
  <c r="H73" i="1" s="1"/>
  <c r="H79" i="1" s="1"/>
  <c r="H85" i="1" s="1"/>
  <c r="H91" i="1" s="1"/>
  <c r="H97" i="1" s="1"/>
  <c r="F68" i="1"/>
  <c r="F73" i="1" s="1"/>
  <c r="F79" i="1" s="1"/>
  <c r="F85" i="1" s="1"/>
  <c r="F91" i="1" s="1"/>
  <c r="F97" i="1" s="1"/>
  <c r="D68" i="1"/>
  <c r="IF67" i="1"/>
  <c r="EM67" i="1"/>
  <c r="GT67" i="1" s="1"/>
  <c r="DM67" i="1"/>
  <c r="DM72" i="1" s="1"/>
  <c r="DK67" i="1"/>
  <c r="DI67" i="1"/>
  <c r="DI72" i="1" s="1"/>
  <c r="DG67" i="1"/>
  <c r="DE67" i="1"/>
  <c r="DC67" i="1"/>
  <c r="DC72" i="1" s="1"/>
  <c r="DA67" i="1"/>
  <c r="DA72" i="1" s="1"/>
  <c r="DA78" i="1" s="1"/>
  <c r="CY67" i="1"/>
  <c r="CY72" i="1" s="1"/>
  <c r="CY78" i="1" s="1"/>
  <c r="CV67" i="1"/>
  <c r="CV72" i="1" s="1"/>
  <c r="CT67" i="1"/>
  <c r="CR67" i="1"/>
  <c r="CR72" i="1" s="1"/>
  <c r="CP67" i="1"/>
  <c r="CN67" i="1"/>
  <c r="CL67" i="1"/>
  <c r="CL72" i="1" s="1"/>
  <c r="CJ67" i="1"/>
  <c r="CJ72" i="1" s="1"/>
  <c r="CJ78" i="1" s="1"/>
  <c r="CH67" i="1"/>
  <c r="CH72" i="1" s="1"/>
  <c r="CF67" i="1"/>
  <c r="CF72" i="1" s="1"/>
  <c r="CF78" i="1" s="1"/>
  <c r="CD67" i="1"/>
  <c r="CA67" i="1"/>
  <c r="CA72" i="1" s="1"/>
  <c r="BY67" i="1"/>
  <c r="BY72" i="1" s="1"/>
  <c r="BW67" i="1"/>
  <c r="BU67" i="1"/>
  <c r="BU72" i="1" s="1"/>
  <c r="BU78" i="1" s="1"/>
  <c r="BS67" i="1"/>
  <c r="BS72" i="1" s="1"/>
  <c r="BS78" i="1" s="1"/>
  <c r="BQ67" i="1"/>
  <c r="BQ72" i="1" s="1"/>
  <c r="BO67" i="1"/>
  <c r="BO72" i="1" s="1"/>
  <c r="BM67" i="1"/>
  <c r="BK67" i="1"/>
  <c r="BK72" i="1" s="1"/>
  <c r="BF67" i="1"/>
  <c r="BD67" i="1"/>
  <c r="BD72" i="1" s="1"/>
  <c r="BD78" i="1" s="1"/>
  <c r="BD84" i="1" s="1"/>
  <c r="BD90" i="1" s="1"/>
  <c r="BD96" i="1" s="1"/>
  <c r="BB67" i="1"/>
  <c r="BB72" i="1" s="1"/>
  <c r="BB78" i="1" s="1"/>
  <c r="BB84" i="1" s="1"/>
  <c r="BB90" i="1" s="1"/>
  <c r="BB96" i="1" s="1"/>
  <c r="AZ67" i="1"/>
  <c r="AZ72" i="1" s="1"/>
  <c r="AZ78" i="1" s="1"/>
  <c r="AZ83" i="1" s="1"/>
  <c r="AZ89" i="1" s="1"/>
  <c r="AZ95" i="1" s="1"/>
  <c r="AX67" i="1"/>
  <c r="AX72" i="1" s="1"/>
  <c r="AX78" i="1" s="1"/>
  <c r="AX84" i="1" s="1"/>
  <c r="AX90" i="1" s="1"/>
  <c r="AX96" i="1" s="1"/>
  <c r="AV67" i="1"/>
  <c r="AV72" i="1" s="1"/>
  <c r="AV78" i="1" s="1"/>
  <c r="AV84" i="1" s="1"/>
  <c r="AV90" i="1" s="1"/>
  <c r="AV96" i="1" s="1"/>
  <c r="AT67" i="1"/>
  <c r="AT72" i="1" s="1"/>
  <c r="AT78" i="1" s="1"/>
  <c r="AT84" i="1" s="1"/>
  <c r="AT90" i="1" s="1"/>
  <c r="AT96" i="1" s="1"/>
  <c r="AR67" i="1"/>
  <c r="AR72" i="1" s="1"/>
  <c r="AR78" i="1" s="1"/>
  <c r="AR84" i="1" s="1"/>
  <c r="AR90" i="1" s="1"/>
  <c r="AR96" i="1" s="1"/>
  <c r="AO67" i="1"/>
  <c r="AO72" i="1" s="1"/>
  <c r="AO78" i="1" s="1"/>
  <c r="AO84" i="1" s="1"/>
  <c r="AO90" i="1" s="1"/>
  <c r="AO96" i="1" s="1"/>
  <c r="AM67" i="1"/>
  <c r="AM72" i="1" s="1"/>
  <c r="AM78" i="1" s="1"/>
  <c r="AM84" i="1" s="1"/>
  <c r="AM90" i="1" s="1"/>
  <c r="AM96" i="1" s="1"/>
  <c r="AK67" i="1"/>
  <c r="AK72" i="1" s="1"/>
  <c r="AK78" i="1" s="1"/>
  <c r="AK84" i="1" s="1"/>
  <c r="AK90" i="1" s="1"/>
  <c r="AK96" i="1" s="1"/>
  <c r="AI67" i="1"/>
  <c r="AI72" i="1" s="1"/>
  <c r="AI78" i="1" s="1"/>
  <c r="AI84" i="1" s="1"/>
  <c r="AI90" i="1" s="1"/>
  <c r="AI96" i="1" s="1"/>
  <c r="AG67" i="1"/>
  <c r="AG72" i="1" s="1"/>
  <c r="AG78" i="1" s="1"/>
  <c r="AG84" i="1" s="1"/>
  <c r="AG90" i="1" s="1"/>
  <c r="AG96" i="1" s="1"/>
  <c r="AE67" i="1"/>
  <c r="AE72" i="1" s="1"/>
  <c r="AE78" i="1" s="1"/>
  <c r="AE84" i="1" s="1"/>
  <c r="AE90" i="1" s="1"/>
  <c r="AE96" i="1" s="1"/>
  <c r="AC67" i="1"/>
  <c r="AC72" i="1" s="1"/>
  <c r="AC78" i="1" s="1"/>
  <c r="AC84" i="1" s="1"/>
  <c r="AC90" i="1" s="1"/>
  <c r="AC96" i="1" s="1"/>
  <c r="AA67" i="1"/>
  <c r="AA72" i="1" s="1"/>
  <c r="AA78" i="1" s="1"/>
  <c r="AA84" i="1" s="1"/>
  <c r="AA90" i="1" s="1"/>
  <c r="AA96" i="1" s="1"/>
  <c r="Y67" i="1"/>
  <c r="Y72" i="1" s="1"/>
  <c r="Y78" i="1" s="1"/>
  <c r="Y84" i="1" s="1"/>
  <c r="Y90" i="1" s="1"/>
  <c r="Y96" i="1" s="1"/>
  <c r="W67" i="1"/>
  <c r="W72" i="1" s="1"/>
  <c r="W78" i="1" s="1"/>
  <c r="W84" i="1" s="1"/>
  <c r="W90" i="1" s="1"/>
  <c r="W96" i="1" s="1"/>
  <c r="T67" i="1"/>
  <c r="T72" i="1" s="1"/>
  <c r="T78" i="1" s="1"/>
  <c r="T84" i="1" s="1"/>
  <c r="T90" i="1" s="1"/>
  <c r="T96" i="1" s="1"/>
  <c r="R67" i="1"/>
  <c r="R72" i="1" s="1"/>
  <c r="R78" i="1" s="1"/>
  <c r="R84" i="1" s="1"/>
  <c r="R90" i="1" s="1"/>
  <c r="R96" i="1" s="1"/>
  <c r="P67" i="1"/>
  <c r="P72" i="1" s="1"/>
  <c r="P78" i="1" s="1"/>
  <c r="P84" i="1" s="1"/>
  <c r="P90" i="1" s="1"/>
  <c r="P96" i="1" s="1"/>
  <c r="N67" i="1"/>
  <c r="N72" i="1" s="1"/>
  <c r="N78" i="1" s="1"/>
  <c r="N84" i="1" s="1"/>
  <c r="N90" i="1" s="1"/>
  <c r="N96" i="1" s="1"/>
  <c r="L67" i="1"/>
  <c r="L72" i="1" s="1"/>
  <c r="L78" i="1" s="1"/>
  <c r="L84" i="1" s="1"/>
  <c r="L90" i="1" s="1"/>
  <c r="L96" i="1" s="1"/>
  <c r="J67" i="1"/>
  <c r="J72" i="1" s="1"/>
  <c r="J78" i="1" s="1"/>
  <c r="J84" i="1" s="1"/>
  <c r="J90" i="1" s="1"/>
  <c r="J96" i="1" s="1"/>
  <c r="H67" i="1"/>
  <c r="H72" i="1" s="1"/>
  <c r="H78" i="1" s="1"/>
  <c r="H84" i="1" s="1"/>
  <c r="H90" i="1" s="1"/>
  <c r="H96" i="1" s="1"/>
  <c r="F67" i="1"/>
  <c r="F72" i="1" s="1"/>
  <c r="F78" i="1" s="1"/>
  <c r="F84" i="1" s="1"/>
  <c r="F90" i="1" s="1"/>
  <c r="F96" i="1" s="1"/>
  <c r="D67" i="1"/>
  <c r="IF66" i="1"/>
  <c r="FT66" i="1"/>
  <c r="FR66" i="1"/>
  <c r="FP66" i="1"/>
  <c r="FN66" i="1"/>
  <c r="FL66" i="1"/>
  <c r="FJ66" i="1"/>
  <c r="FH66" i="1"/>
  <c r="FF66" i="1"/>
  <c r="FC66" i="1"/>
  <c r="FA66" i="1"/>
  <c r="EY66" i="1"/>
  <c r="EW66" i="1"/>
  <c r="EU66" i="1"/>
  <c r="ES66" i="1"/>
  <c r="EQ66" i="1"/>
  <c r="EO66" i="1"/>
  <c r="EM66" i="1"/>
  <c r="EK66" i="1"/>
  <c r="EH66" i="1"/>
  <c r="EF66" i="1"/>
  <c r="ED66" i="1"/>
  <c r="EB66" i="1"/>
  <c r="DZ66" i="1"/>
  <c r="DX66" i="1"/>
  <c r="DV66" i="1"/>
  <c r="DT66" i="1"/>
  <c r="DR66" i="1"/>
  <c r="BI66" i="1"/>
  <c r="DP66" i="1" s="1"/>
  <c r="B66" i="1"/>
  <c r="IF64" i="1"/>
  <c r="GO64" i="1"/>
  <c r="GK64" i="1"/>
  <c r="GG64" i="1"/>
  <c r="FY64" i="1"/>
  <c r="FT64" i="1"/>
  <c r="FR64" i="1"/>
  <c r="FP64" i="1"/>
  <c r="FN64" i="1"/>
  <c r="FL64" i="1"/>
  <c r="FJ64" i="1"/>
  <c r="FH64" i="1"/>
  <c r="FF64" i="1"/>
  <c r="FC64" i="1"/>
  <c r="FA64" i="1"/>
  <c r="EY64" i="1"/>
  <c r="EW64" i="1"/>
  <c r="EU64" i="1"/>
  <c r="ES64" i="1"/>
  <c r="EQ64" i="1"/>
  <c r="EO64" i="1"/>
  <c r="EM64" i="1"/>
  <c r="EK64" i="1"/>
  <c r="EH64" i="1"/>
  <c r="EF64" i="1"/>
  <c r="GM64" i="1" s="1"/>
  <c r="ED64" i="1"/>
  <c r="EB64" i="1"/>
  <c r="GI64" i="1" s="1"/>
  <c r="DZ64" i="1"/>
  <c r="DX64" i="1"/>
  <c r="GE64" i="1" s="1"/>
  <c r="DV64" i="1"/>
  <c r="GC64" i="1" s="1"/>
  <c r="DT64" i="1"/>
  <c r="GA64" i="1" s="1"/>
  <c r="DR64" i="1"/>
  <c r="DP64" i="1"/>
  <c r="FW64" i="1" s="1"/>
  <c r="BI64" i="1"/>
  <c r="B64" i="1"/>
  <c r="IF63" i="1"/>
  <c r="GC63" i="1" s="1"/>
  <c r="FT63" i="1"/>
  <c r="FR63" i="1"/>
  <c r="FP63" i="1"/>
  <c r="FN63" i="1"/>
  <c r="FL63" i="1"/>
  <c r="FJ63" i="1"/>
  <c r="FH63" i="1"/>
  <c r="FF63" i="1"/>
  <c r="FC63" i="1"/>
  <c r="FA63" i="1"/>
  <c r="EY63" i="1"/>
  <c r="EW63" i="1"/>
  <c r="EU63" i="1"/>
  <c r="ES63" i="1"/>
  <c r="EQ63" i="1"/>
  <c r="EO63" i="1"/>
  <c r="EM63" i="1"/>
  <c r="EK63" i="1"/>
  <c r="EH63" i="1"/>
  <c r="EF63" i="1"/>
  <c r="ED63" i="1"/>
  <c r="EB63" i="1"/>
  <c r="DZ63" i="1"/>
  <c r="GG63" i="1" s="1"/>
  <c r="DX63" i="1"/>
  <c r="DV63" i="1"/>
  <c r="DT63" i="1"/>
  <c r="DR63" i="1"/>
  <c r="BI63" i="1"/>
  <c r="B63" i="1"/>
  <c r="DP63" i="1" s="1"/>
  <c r="FW63" i="1" s="1"/>
  <c r="IF62" i="1"/>
  <c r="FT62" i="1"/>
  <c r="FR62" i="1"/>
  <c r="FP62" i="1"/>
  <c r="FN62" i="1"/>
  <c r="FL62" i="1"/>
  <c r="FJ62" i="1"/>
  <c r="FH62" i="1"/>
  <c r="FF62" i="1"/>
  <c r="FC62" i="1"/>
  <c r="FA62" i="1"/>
  <c r="EY62" i="1"/>
  <c r="EW62" i="1"/>
  <c r="EU62" i="1"/>
  <c r="ES62" i="1"/>
  <c r="EQ62" i="1"/>
  <c r="EO62" i="1"/>
  <c r="EM62" i="1"/>
  <c r="EK62" i="1"/>
  <c r="EH62" i="1"/>
  <c r="EF62" i="1"/>
  <c r="ED62" i="1"/>
  <c r="EB62" i="1"/>
  <c r="DZ62" i="1"/>
  <c r="DX62" i="1"/>
  <c r="DV62" i="1"/>
  <c r="DT62" i="1"/>
  <c r="DR62" i="1"/>
  <c r="BI62" i="1"/>
  <c r="B62" i="1"/>
  <c r="IF61" i="1"/>
  <c r="GK61" i="1"/>
  <c r="FT61" i="1"/>
  <c r="FR61" i="1"/>
  <c r="FP61" i="1"/>
  <c r="FN61" i="1"/>
  <c r="FL61" i="1"/>
  <c r="FJ61" i="1"/>
  <c r="FH61" i="1"/>
  <c r="FF61" i="1"/>
  <c r="FC61" i="1"/>
  <c r="FA61" i="1"/>
  <c r="EY61" i="1"/>
  <c r="EW61" i="1"/>
  <c r="EU61" i="1"/>
  <c r="ES61" i="1"/>
  <c r="EQ61" i="1"/>
  <c r="EO61" i="1"/>
  <c r="EM61" i="1"/>
  <c r="EK61" i="1"/>
  <c r="EH61" i="1"/>
  <c r="GO61" i="1" s="1"/>
  <c r="EF61" i="1"/>
  <c r="GM61" i="1" s="1"/>
  <c r="ED61" i="1"/>
  <c r="EB61" i="1"/>
  <c r="GI61" i="1" s="1"/>
  <c r="DZ61" i="1"/>
  <c r="DX61" i="1"/>
  <c r="GE61" i="1" s="1"/>
  <c r="DV61" i="1"/>
  <c r="DT61" i="1"/>
  <c r="DR61" i="1"/>
  <c r="FY61" i="1" s="1"/>
  <c r="BI61" i="1"/>
  <c r="DP61" i="1" s="1"/>
  <c r="FW61" i="1" s="1"/>
  <c r="B61" i="1"/>
  <c r="IF60" i="1"/>
  <c r="IF59" i="1"/>
  <c r="HQ59" i="1"/>
  <c r="GV59" i="1"/>
  <c r="GR59" i="1"/>
  <c r="GC59" i="1"/>
  <c r="FT59" i="1"/>
  <c r="FR59" i="1"/>
  <c r="HY59" i="1" s="1"/>
  <c r="FP59" i="1"/>
  <c r="FN59" i="1"/>
  <c r="FL59" i="1"/>
  <c r="HS59" i="1" s="1"/>
  <c r="FJ59" i="1"/>
  <c r="FH59" i="1"/>
  <c r="HO59" i="1" s="1"/>
  <c r="FF59" i="1"/>
  <c r="FC59" i="1"/>
  <c r="FA59" i="1"/>
  <c r="HH59" i="1" s="1"/>
  <c r="EY59" i="1"/>
  <c r="EW59" i="1"/>
  <c r="EU59" i="1"/>
  <c r="HB59" i="1" s="1"/>
  <c r="ES59" i="1"/>
  <c r="EQ59" i="1"/>
  <c r="GX59" i="1" s="1"/>
  <c r="EO59" i="1"/>
  <c r="EM59" i="1"/>
  <c r="EK59" i="1"/>
  <c r="EH59" i="1"/>
  <c r="EF59" i="1"/>
  <c r="ED59" i="1"/>
  <c r="GK59" i="1" s="1"/>
  <c r="EB59" i="1"/>
  <c r="DZ59" i="1"/>
  <c r="GG59" i="1" s="1"/>
  <c r="DX59" i="1"/>
  <c r="DV59" i="1"/>
  <c r="DT59" i="1"/>
  <c r="GA59" i="1" s="1"/>
  <c r="DR59" i="1"/>
  <c r="BI59" i="1"/>
  <c r="DP59" i="1" s="1"/>
  <c r="B59" i="1"/>
  <c r="IF58" i="1"/>
  <c r="HO58" i="1"/>
  <c r="GC58" i="1"/>
  <c r="FT58" i="1"/>
  <c r="FR58" i="1"/>
  <c r="FP58" i="1"/>
  <c r="FN58" i="1"/>
  <c r="FL58" i="1"/>
  <c r="FJ58" i="1"/>
  <c r="FH58" i="1"/>
  <c r="FF58" i="1"/>
  <c r="FC58" i="1"/>
  <c r="FA58" i="1"/>
  <c r="EY58" i="1"/>
  <c r="EW58" i="1"/>
  <c r="EU58" i="1"/>
  <c r="ES58" i="1"/>
  <c r="EQ58" i="1"/>
  <c r="EO58" i="1"/>
  <c r="EM58" i="1"/>
  <c r="EK58" i="1"/>
  <c r="EH58" i="1"/>
  <c r="EF58" i="1"/>
  <c r="ED58" i="1"/>
  <c r="EB58" i="1"/>
  <c r="DZ58" i="1"/>
  <c r="DX58" i="1"/>
  <c r="DV58" i="1"/>
  <c r="DT58" i="1"/>
  <c r="DR58" i="1"/>
  <c r="BI58" i="1"/>
  <c r="DP58" i="1" s="1"/>
  <c r="B58" i="1"/>
  <c r="IF57" i="1"/>
  <c r="HQ57" i="1"/>
  <c r="GZ57" i="1"/>
  <c r="GV57" i="1"/>
  <c r="GI57" i="1"/>
  <c r="FT57" i="1"/>
  <c r="IA57" i="1" s="1"/>
  <c r="FR57" i="1"/>
  <c r="HY57" i="1" s="1"/>
  <c r="FP57" i="1"/>
  <c r="FN57" i="1"/>
  <c r="FL57" i="1"/>
  <c r="FJ57" i="1"/>
  <c r="FH57" i="1"/>
  <c r="HO57" i="1" s="1"/>
  <c r="FF57" i="1"/>
  <c r="FC57" i="1"/>
  <c r="HJ57" i="1" s="1"/>
  <c r="FA57" i="1"/>
  <c r="HH57" i="1" s="1"/>
  <c r="EY57" i="1"/>
  <c r="EW57" i="1"/>
  <c r="EU57" i="1"/>
  <c r="ES57" i="1"/>
  <c r="EQ57" i="1"/>
  <c r="GX57" i="1" s="1"/>
  <c r="EO57" i="1"/>
  <c r="EM57" i="1"/>
  <c r="GT57" i="1" s="1"/>
  <c r="EK57" i="1"/>
  <c r="GR57" i="1" s="1"/>
  <c r="EH57" i="1"/>
  <c r="EF57" i="1"/>
  <c r="ED57" i="1"/>
  <c r="EB57" i="1"/>
  <c r="DZ57" i="1"/>
  <c r="GG57" i="1" s="1"/>
  <c r="DX57" i="1"/>
  <c r="DV57" i="1"/>
  <c r="GC57" i="1" s="1"/>
  <c r="DT57" i="1"/>
  <c r="GA57" i="1" s="1"/>
  <c r="DR57" i="1"/>
  <c r="DP57" i="1"/>
  <c r="BI57" i="1"/>
  <c r="B57" i="1"/>
  <c r="IF56" i="1"/>
  <c r="HF56" i="1"/>
  <c r="GV56" i="1"/>
  <c r="FY56" i="1"/>
  <c r="FT56" i="1"/>
  <c r="IA56" i="1" s="1"/>
  <c r="FR56" i="1"/>
  <c r="FP56" i="1"/>
  <c r="FN56" i="1"/>
  <c r="HU56" i="1" s="1"/>
  <c r="FL56" i="1"/>
  <c r="FJ56" i="1"/>
  <c r="FH56" i="1"/>
  <c r="FF56" i="1"/>
  <c r="FC56" i="1"/>
  <c r="HJ56" i="1" s="1"/>
  <c r="FA56" i="1"/>
  <c r="EY56" i="1"/>
  <c r="EW56" i="1"/>
  <c r="HD56" i="1" s="1"/>
  <c r="EU56" i="1"/>
  <c r="ES56" i="1"/>
  <c r="EQ56" i="1"/>
  <c r="EO56" i="1"/>
  <c r="EM56" i="1"/>
  <c r="GT56" i="1" s="1"/>
  <c r="EK56" i="1"/>
  <c r="EH56" i="1"/>
  <c r="EF56" i="1"/>
  <c r="GM56" i="1" s="1"/>
  <c r="ED56" i="1"/>
  <c r="EB56" i="1"/>
  <c r="DZ56" i="1"/>
  <c r="DX56" i="1"/>
  <c r="DV56" i="1"/>
  <c r="GC56" i="1" s="1"/>
  <c r="DT56" i="1"/>
  <c r="DR56" i="1"/>
  <c r="BI56" i="1"/>
  <c r="B56" i="1"/>
  <c r="DP56" i="1" s="1"/>
  <c r="FW56" i="1" s="1"/>
  <c r="IF55" i="1"/>
  <c r="IF54" i="1"/>
  <c r="IA54" i="1"/>
  <c r="HU54" i="1"/>
  <c r="HQ54" i="1"/>
  <c r="HO54" i="1"/>
  <c r="HJ54" i="1"/>
  <c r="HD54" i="1"/>
  <c r="GZ54" i="1"/>
  <c r="GX54" i="1"/>
  <c r="GT54" i="1"/>
  <c r="GM54" i="1"/>
  <c r="GI54" i="1"/>
  <c r="GG54" i="1"/>
  <c r="GC54" i="1"/>
  <c r="FT54" i="1"/>
  <c r="FR54" i="1"/>
  <c r="HY54" i="1" s="1"/>
  <c r="FP54" i="1"/>
  <c r="HW54" i="1" s="1"/>
  <c r="FN54" i="1"/>
  <c r="FL54" i="1"/>
  <c r="HS54" i="1" s="1"/>
  <c r="FJ54" i="1"/>
  <c r="FH54" i="1"/>
  <c r="FF54" i="1"/>
  <c r="HM54" i="1" s="1"/>
  <c r="FC54" i="1"/>
  <c r="FA54" i="1"/>
  <c r="HH54" i="1" s="1"/>
  <c r="EY54" i="1"/>
  <c r="HF54" i="1" s="1"/>
  <c r="EW54" i="1"/>
  <c r="EU54" i="1"/>
  <c r="HB54" i="1" s="1"/>
  <c r="ES54" i="1"/>
  <c r="EQ54" i="1"/>
  <c r="EO54" i="1"/>
  <c r="GV54" i="1" s="1"/>
  <c r="EM54" i="1"/>
  <c r="EK54" i="1"/>
  <c r="GR54" i="1" s="1"/>
  <c r="EH54" i="1"/>
  <c r="GO54" i="1" s="1"/>
  <c r="EF54" i="1"/>
  <c r="ED54" i="1"/>
  <c r="GK54" i="1" s="1"/>
  <c r="EB54" i="1"/>
  <c r="DZ54" i="1"/>
  <c r="DX54" i="1"/>
  <c r="GE54" i="1" s="1"/>
  <c r="DV54" i="1"/>
  <c r="DT54" i="1"/>
  <c r="GA54" i="1" s="1"/>
  <c r="DR54" i="1"/>
  <c r="FY54" i="1" s="1"/>
  <c r="BI54" i="1"/>
  <c r="DP54" i="1" s="1"/>
  <c r="FW54" i="1" s="1"/>
  <c r="B54" i="1"/>
  <c r="IF53" i="1"/>
  <c r="HW53" i="1"/>
  <c r="HU53" i="1"/>
  <c r="HQ53" i="1"/>
  <c r="HF53" i="1"/>
  <c r="HD53" i="1"/>
  <c r="GZ53" i="1"/>
  <c r="GO53" i="1"/>
  <c r="GM53" i="1"/>
  <c r="GI53" i="1"/>
  <c r="FY53" i="1"/>
  <c r="FT53" i="1"/>
  <c r="FR53" i="1"/>
  <c r="HY53" i="1" s="1"/>
  <c r="FP53" i="1"/>
  <c r="FN53" i="1"/>
  <c r="FL53" i="1"/>
  <c r="HS53" i="1" s="1"/>
  <c r="FJ53" i="1"/>
  <c r="FH53" i="1"/>
  <c r="FF53" i="1"/>
  <c r="HM53" i="1" s="1"/>
  <c r="FC53" i="1"/>
  <c r="FA53" i="1"/>
  <c r="HH53" i="1" s="1"/>
  <c r="EY53" i="1"/>
  <c r="EW53" i="1"/>
  <c r="EU53" i="1"/>
  <c r="HB53" i="1" s="1"/>
  <c r="ES53" i="1"/>
  <c r="EQ53" i="1"/>
  <c r="EO53" i="1"/>
  <c r="GV53" i="1" s="1"/>
  <c r="EM53" i="1"/>
  <c r="EK53" i="1"/>
  <c r="GR53" i="1" s="1"/>
  <c r="EH53" i="1"/>
  <c r="EF53" i="1"/>
  <c r="ED53" i="1"/>
  <c r="GK53" i="1" s="1"/>
  <c r="EB53" i="1"/>
  <c r="DZ53" i="1"/>
  <c r="DX53" i="1"/>
  <c r="GE53" i="1" s="1"/>
  <c r="DV53" i="1"/>
  <c r="DT53" i="1"/>
  <c r="GA53" i="1" s="1"/>
  <c r="DR53" i="1"/>
  <c r="BI53" i="1"/>
  <c r="DP53" i="1" s="1"/>
  <c r="FW53" i="1" s="1"/>
  <c r="B53" i="1"/>
  <c r="IF52" i="1"/>
  <c r="HW52" i="1"/>
  <c r="HQ52" i="1"/>
  <c r="HM52" i="1"/>
  <c r="HF52" i="1"/>
  <c r="GZ52" i="1"/>
  <c r="GV52" i="1"/>
  <c r="GO52" i="1"/>
  <c r="GI52" i="1"/>
  <c r="GE52" i="1"/>
  <c r="FY52" i="1"/>
  <c r="FT52" i="1"/>
  <c r="FR52" i="1"/>
  <c r="HY52" i="1" s="1"/>
  <c r="FP52" i="1"/>
  <c r="FN52" i="1"/>
  <c r="HU52" i="1" s="1"/>
  <c r="FL52" i="1"/>
  <c r="HS52" i="1" s="1"/>
  <c r="FJ52" i="1"/>
  <c r="FH52" i="1"/>
  <c r="FF52" i="1"/>
  <c r="FC52" i="1"/>
  <c r="FA52" i="1"/>
  <c r="HH52" i="1" s="1"/>
  <c r="EY52" i="1"/>
  <c r="EW52" i="1"/>
  <c r="HD52" i="1" s="1"/>
  <c r="EU52" i="1"/>
  <c r="HB52" i="1" s="1"/>
  <c r="ES52" i="1"/>
  <c r="EQ52" i="1"/>
  <c r="EO52" i="1"/>
  <c r="EM52" i="1"/>
  <c r="EK52" i="1"/>
  <c r="GR52" i="1" s="1"/>
  <c r="EH52" i="1"/>
  <c r="EF52" i="1"/>
  <c r="GM52" i="1" s="1"/>
  <c r="ED52" i="1"/>
  <c r="GK52" i="1" s="1"/>
  <c r="EB52" i="1"/>
  <c r="DZ52" i="1"/>
  <c r="DX52" i="1"/>
  <c r="DV52" i="1"/>
  <c r="DT52" i="1"/>
  <c r="GA52" i="1" s="1"/>
  <c r="DR52" i="1"/>
  <c r="BI52" i="1"/>
  <c r="DP52" i="1" s="1"/>
  <c r="FW52" i="1" s="1"/>
  <c r="B52" i="1"/>
  <c r="IF51" i="1"/>
  <c r="HM51" i="1"/>
  <c r="GZ51" i="1"/>
  <c r="GV51" i="1"/>
  <c r="GE51" i="1"/>
  <c r="FT51" i="1"/>
  <c r="IA51" i="1" s="1"/>
  <c r="FR51" i="1"/>
  <c r="HY51" i="1" s="1"/>
  <c r="FP51" i="1"/>
  <c r="FN51" i="1"/>
  <c r="HU51" i="1" s="1"/>
  <c r="FL51" i="1"/>
  <c r="FJ51" i="1"/>
  <c r="FH51" i="1"/>
  <c r="FF51" i="1"/>
  <c r="FC51" i="1"/>
  <c r="HJ51" i="1" s="1"/>
  <c r="FA51" i="1"/>
  <c r="HH51" i="1" s="1"/>
  <c r="EY51" i="1"/>
  <c r="EW51" i="1"/>
  <c r="HD51" i="1" s="1"/>
  <c r="EU51" i="1"/>
  <c r="ES51" i="1"/>
  <c r="EQ51" i="1"/>
  <c r="EO51" i="1"/>
  <c r="EM51" i="1"/>
  <c r="GT51" i="1" s="1"/>
  <c r="EK51" i="1"/>
  <c r="GR51" i="1" s="1"/>
  <c r="EH51" i="1"/>
  <c r="EF51" i="1"/>
  <c r="GM51" i="1" s="1"/>
  <c r="ED51" i="1"/>
  <c r="EB51" i="1"/>
  <c r="DZ51" i="1"/>
  <c r="DX51" i="1"/>
  <c r="DV51" i="1"/>
  <c r="GC51" i="1" s="1"/>
  <c r="DT51" i="1"/>
  <c r="GA51" i="1" s="1"/>
  <c r="DR51" i="1"/>
  <c r="DP51" i="1"/>
  <c r="FW51" i="1" s="1"/>
  <c r="BI51" i="1"/>
  <c r="B51" i="1"/>
  <c r="IF50" i="1"/>
  <c r="IF49" i="1"/>
  <c r="IA49" i="1"/>
  <c r="HY49" i="1"/>
  <c r="HO49" i="1"/>
  <c r="HJ49" i="1"/>
  <c r="HH49" i="1"/>
  <c r="GX49" i="1"/>
  <c r="GT49" i="1"/>
  <c r="GR49" i="1"/>
  <c r="GG49" i="1"/>
  <c r="GC49" i="1"/>
  <c r="GA49" i="1"/>
  <c r="FT49" i="1"/>
  <c r="FR49" i="1"/>
  <c r="FP49" i="1"/>
  <c r="HW49" i="1" s="1"/>
  <c r="FN49" i="1"/>
  <c r="FL49" i="1"/>
  <c r="FJ49" i="1"/>
  <c r="HQ49" i="1" s="1"/>
  <c r="FH49" i="1"/>
  <c r="FF49" i="1"/>
  <c r="HM49" i="1" s="1"/>
  <c r="FC49" i="1"/>
  <c r="FA49" i="1"/>
  <c r="EY49" i="1"/>
  <c r="HF49" i="1" s="1"/>
  <c r="EW49" i="1"/>
  <c r="EU49" i="1"/>
  <c r="ES49" i="1"/>
  <c r="GZ49" i="1" s="1"/>
  <c r="EQ49" i="1"/>
  <c r="EO49" i="1"/>
  <c r="GV49" i="1" s="1"/>
  <c r="EM49" i="1"/>
  <c r="EK49" i="1"/>
  <c r="EH49" i="1"/>
  <c r="GO49" i="1" s="1"/>
  <c r="EF49" i="1"/>
  <c r="ED49" i="1"/>
  <c r="EB49" i="1"/>
  <c r="GI49" i="1" s="1"/>
  <c r="DZ49" i="1"/>
  <c r="DX49" i="1"/>
  <c r="GE49" i="1" s="1"/>
  <c r="DV49" i="1"/>
  <c r="DT49" i="1"/>
  <c r="DR49" i="1"/>
  <c r="FY49" i="1" s="1"/>
  <c r="BI49" i="1"/>
  <c r="DP49" i="1" s="1"/>
  <c r="FW49" i="1" s="1"/>
  <c r="B49" i="1"/>
  <c r="IF48" i="1"/>
  <c r="IA48" i="1"/>
  <c r="HU48" i="1"/>
  <c r="HJ48" i="1"/>
  <c r="HD48" i="1"/>
  <c r="GX48" i="1"/>
  <c r="GM48" i="1"/>
  <c r="GG48" i="1"/>
  <c r="GC48" i="1"/>
  <c r="FT48" i="1"/>
  <c r="FR48" i="1"/>
  <c r="FP48" i="1"/>
  <c r="HW48" i="1" s="1"/>
  <c r="FN48" i="1"/>
  <c r="FL48" i="1"/>
  <c r="FJ48" i="1"/>
  <c r="FH48" i="1"/>
  <c r="FF48" i="1"/>
  <c r="HM48" i="1" s="1"/>
  <c r="FC48" i="1"/>
  <c r="FA48" i="1"/>
  <c r="EY48" i="1"/>
  <c r="HF48" i="1" s="1"/>
  <c r="EW48" i="1"/>
  <c r="EU48" i="1"/>
  <c r="ES48" i="1"/>
  <c r="EQ48" i="1"/>
  <c r="EO48" i="1"/>
  <c r="GV48" i="1" s="1"/>
  <c r="EM48" i="1"/>
  <c r="EK48" i="1"/>
  <c r="EH48" i="1"/>
  <c r="GO48" i="1" s="1"/>
  <c r="EF48" i="1"/>
  <c r="ED48" i="1"/>
  <c r="EB48" i="1"/>
  <c r="DZ48" i="1"/>
  <c r="DX48" i="1"/>
  <c r="GE48" i="1" s="1"/>
  <c r="DV48" i="1"/>
  <c r="DT48" i="1"/>
  <c r="DR48" i="1"/>
  <c r="FY48" i="1" s="1"/>
  <c r="BI48" i="1"/>
  <c r="DP48" i="1" s="1"/>
  <c r="FW48" i="1" s="1"/>
  <c r="B48" i="1"/>
  <c r="IF47" i="1"/>
  <c r="IA47" i="1"/>
  <c r="HW47" i="1"/>
  <c r="HU47" i="1"/>
  <c r="HQ47" i="1"/>
  <c r="HJ47" i="1"/>
  <c r="HF47" i="1"/>
  <c r="HD47" i="1"/>
  <c r="GZ47" i="1"/>
  <c r="GT47" i="1"/>
  <c r="GO47" i="1"/>
  <c r="GM47" i="1"/>
  <c r="GI47" i="1"/>
  <c r="GC47" i="1"/>
  <c r="FY47" i="1"/>
  <c r="FT47" i="1"/>
  <c r="FR47" i="1"/>
  <c r="HY47" i="1" s="1"/>
  <c r="FP47" i="1"/>
  <c r="FN47" i="1"/>
  <c r="FL47" i="1"/>
  <c r="HS47" i="1" s="1"/>
  <c r="FJ47" i="1"/>
  <c r="FH47" i="1"/>
  <c r="HO47" i="1" s="1"/>
  <c r="FF47" i="1"/>
  <c r="HM47" i="1" s="1"/>
  <c r="FC47" i="1"/>
  <c r="FA47" i="1"/>
  <c r="HH47" i="1" s="1"/>
  <c r="EY47" i="1"/>
  <c r="EW47" i="1"/>
  <c r="EU47" i="1"/>
  <c r="HB47" i="1" s="1"/>
  <c r="ES47" i="1"/>
  <c r="EQ47" i="1"/>
  <c r="GX47" i="1" s="1"/>
  <c r="EO47" i="1"/>
  <c r="GV47" i="1" s="1"/>
  <c r="EM47" i="1"/>
  <c r="EK47" i="1"/>
  <c r="GR47" i="1" s="1"/>
  <c r="EH47" i="1"/>
  <c r="EF47" i="1"/>
  <c r="ED47" i="1"/>
  <c r="GK47" i="1" s="1"/>
  <c r="EB47" i="1"/>
  <c r="DZ47" i="1"/>
  <c r="GG47" i="1" s="1"/>
  <c r="DX47" i="1"/>
  <c r="GE47" i="1" s="1"/>
  <c r="DV47" i="1"/>
  <c r="DT47" i="1"/>
  <c r="GA47" i="1" s="1"/>
  <c r="DR47" i="1"/>
  <c r="BI47" i="1"/>
  <c r="DP47" i="1" s="1"/>
  <c r="FW47" i="1" s="1"/>
  <c r="B47" i="1"/>
  <c r="IF46" i="1"/>
  <c r="HQ46" i="1" s="1"/>
  <c r="IA46" i="1"/>
  <c r="HW46" i="1"/>
  <c r="HM46" i="1"/>
  <c r="HJ46" i="1"/>
  <c r="HF46" i="1"/>
  <c r="GV46" i="1"/>
  <c r="GT46" i="1"/>
  <c r="GO46" i="1"/>
  <c r="GE46" i="1"/>
  <c r="GC46" i="1"/>
  <c r="FY46" i="1"/>
  <c r="FT46" i="1"/>
  <c r="FR46" i="1"/>
  <c r="HY46" i="1" s="1"/>
  <c r="FP46" i="1"/>
  <c r="FN46" i="1"/>
  <c r="HU46" i="1" s="1"/>
  <c r="FL46" i="1"/>
  <c r="HS46" i="1" s="1"/>
  <c r="FJ46" i="1"/>
  <c r="FH46" i="1"/>
  <c r="HO46" i="1" s="1"/>
  <c r="FF46" i="1"/>
  <c r="FC46" i="1"/>
  <c r="FA46" i="1"/>
  <c r="HH46" i="1" s="1"/>
  <c r="EY46" i="1"/>
  <c r="EW46" i="1"/>
  <c r="HD46" i="1" s="1"/>
  <c r="EU46" i="1"/>
  <c r="HB46" i="1" s="1"/>
  <c r="ES46" i="1"/>
  <c r="EQ46" i="1"/>
  <c r="GX46" i="1" s="1"/>
  <c r="EO46" i="1"/>
  <c r="EM46" i="1"/>
  <c r="EK46" i="1"/>
  <c r="GR46" i="1" s="1"/>
  <c r="EH46" i="1"/>
  <c r="EF46" i="1"/>
  <c r="GM46" i="1" s="1"/>
  <c r="ED46" i="1"/>
  <c r="GK46" i="1" s="1"/>
  <c r="EB46" i="1"/>
  <c r="DZ46" i="1"/>
  <c r="GG46" i="1" s="1"/>
  <c r="DX46" i="1"/>
  <c r="DV46" i="1"/>
  <c r="DT46" i="1"/>
  <c r="GA46" i="1" s="1"/>
  <c r="DR46" i="1"/>
  <c r="BI46" i="1"/>
  <c r="DP46" i="1" s="1"/>
  <c r="FW46" i="1" s="1"/>
  <c r="B46" i="1"/>
  <c r="IF45" i="1"/>
  <c r="IF44" i="1"/>
  <c r="HO44" i="1"/>
  <c r="GK44" i="1"/>
  <c r="FT44" i="1"/>
  <c r="FR44" i="1"/>
  <c r="FP44" i="1"/>
  <c r="FN44" i="1"/>
  <c r="FL44" i="1"/>
  <c r="FJ44" i="1"/>
  <c r="FH44" i="1"/>
  <c r="FF44" i="1"/>
  <c r="FC44" i="1"/>
  <c r="HJ44" i="1" s="1"/>
  <c r="FA44" i="1"/>
  <c r="EY44" i="1"/>
  <c r="EW44" i="1"/>
  <c r="EU44" i="1"/>
  <c r="ES44" i="1"/>
  <c r="EQ44" i="1"/>
  <c r="EO44" i="1"/>
  <c r="EM44" i="1"/>
  <c r="GT44" i="1" s="1"/>
  <c r="EK44" i="1"/>
  <c r="EH44" i="1"/>
  <c r="EF44" i="1"/>
  <c r="ED44" i="1"/>
  <c r="EB44" i="1"/>
  <c r="DZ44" i="1"/>
  <c r="DX44" i="1"/>
  <c r="DV44" i="1"/>
  <c r="GC44" i="1" s="1"/>
  <c r="DT44" i="1"/>
  <c r="DR44" i="1"/>
  <c r="BI44" i="1"/>
  <c r="B44" i="1"/>
  <c r="DP44" i="1" s="1"/>
  <c r="FW44" i="1" s="1"/>
  <c r="IF43" i="1"/>
  <c r="HU43" i="1"/>
  <c r="HO43" i="1"/>
  <c r="HD43" i="1"/>
  <c r="GX43" i="1"/>
  <c r="GM43" i="1"/>
  <c r="GG43" i="1"/>
  <c r="FT43" i="1"/>
  <c r="FR43" i="1"/>
  <c r="FP43" i="1"/>
  <c r="FN43" i="1"/>
  <c r="FL43" i="1"/>
  <c r="HS43" i="1" s="1"/>
  <c r="FJ43" i="1"/>
  <c r="HQ43" i="1" s="1"/>
  <c r="FH43" i="1"/>
  <c r="FF43" i="1"/>
  <c r="FC43" i="1"/>
  <c r="FA43" i="1"/>
  <c r="EY43" i="1"/>
  <c r="EW43" i="1"/>
  <c r="EU43" i="1"/>
  <c r="HB43" i="1" s="1"/>
  <c r="ES43" i="1"/>
  <c r="GZ43" i="1" s="1"/>
  <c r="EQ43" i="1"/>
  <c r="EO43" i="1"/>
  <c r="EM43" i="1"/>
  <c r="EK43" i="1"/>
  <c r="EH43" i="1"/>
  <c r="EF43" i="1"/>
  <c r="ED43" i="1"/>
  <c r="GK43" i="1" s="1"/>
  <c r="EB43" i="1"/>
  <c r="GI43" i="1" s="1"/>
  <c r="DZ43" i="1"/>
  <c r="DX43" i="1"/>
  <c r="DV43" i="1"/>
  <c r="DT43" i="1"/>
  <c r="DR43" i="1"/>
  <c r="BI43" i="1"/>
  <c r="DP43" i="1" s="1"/>
  <c r="B43" i="1"/>
  <c r="IF42" i="1"/>
  <c r="HQ42" i="1"/>
  <c r="HO42" i="1"/>
  <c r="GZ42" i="1"/>
  <c r="GX42" i="1"/>
  <c r="GI42" i="1"/>
  <c r="GG42" i="1"/>
  <c r="FT42" i="1"/>
  <c r="FR42" i="1"/>
  <c r="HY42" i="1" s="1"/>
  <c r="FP42" i="1"/>
  <c r="HW42" i="1" s="1"/>
  <c r="FN42" i="1"/>
  <c r="FL42" i="1"/>
  <c r="FJ42" i="1"/>
  <c r="FH42" i="1"/>
  <c r="FF42" i="1"/>
  <c r="FC42" i="1"/>
  <c r="FA42" i="1"/>
  <c r="HH42" i="1" s="1"/>
  <c r="EY42" i="1"/>
  <c r="HF42" i="1" s="1"/>
  <c r="EW42" i="1"/>
  <c r="EU42" i="1"/>
  <c r="ES42" i="1"/>
  <c r="EQ42" i="1"/>
  <c r="EO42" i="1"/>
  <c r="EM42" i="1"/>
  <c r="EK42" i="1"/>
  <c r="GR42" i="1" s="1"/>
  <c r="EH42" i="1"/>
  <c r="GO42" i="1" s="1"/>
  <c r="EF42" i="1"/>
  <c r="ED42" i="1"/>
  <c r="EB42" i="1"/>
  <c r="DZ42" i="1"/>
  <c r="DX42" i="1"/>
  <c r="DV42" i="1"/>
  <c r="DT42" i="1"/>
  <c r="GA42" i="1" s="1"/>
  <c r="DR42" i="1"/>
  <c r="FY42" i="1" s="1"/>
  <c r="BI42" i="1"/>
  <c r="DP42" i="1" s="1"/>
  <c r="B42" i="1"/>
  <c r="IF41" i="1"/>
  <c r="IA41" i="1"/>
  <c r="HQ41" i="1"/>
  <c r="HJ41" i="1"/>
  <c r="GZ41" i="1"/>
  <c r="GT41" i="1"/>
  <c r="GI41" i="1"/>
  <c r="GC41" i="1"/>
  <c r="FT41" i="1"/>
  <c r="FR41" i="1"/>
  <c r="HY41" i="1" s="1"/>
  <c r="FP41" i="1"/>
  <c r="FN41" i="1"/>
  <c r="FL41" i="1"/>
  <c r="FJ41" i="1"/>
  <c r="FH41" i="1"/>
  <c r="HO41" i="1" s="1"/>
  <c r="FF41" i="1"/>
  <c r="FC41" i="1"/>
  <c r="FA41" i="1"/>
  <c r="HH41" i="1" s="1"/>
  <c r="EY41" i="1"/>
  <c r="EW41" i="1"/>
  <c r="EU41" i="1"/>
  <c r="ES41" i="1"/>
  <c r="EQ41" i="1"/>
  <c r="GX41" i="1" s="1"/>
  <c r="EO41" i="1"/>
  <c r="EM41" i="1"/>
  <c r="EK41" i="1"/>
  <c r="GR41" i="1" s="1"/>
  <c r="EH41" i="1"/>
  <c r="EF41" i="1"/>
  <c r="ED41" i="1"/>
  <c r="EB41" i="1"/>
  <c r="DZ41" i="1"/>
  <c r="GG41" i="1" s="1"/>
  <c r="DX41" i="1"/>
  <c r="DV41" i="1"/>
  <c r="DT41" i="1"/>
  <c r="GA41" i="1" s="1"/>
  <c r="DR41" i="1"/>
  <c r="BI41" i="1"/>
  <c r="DP41" i="1" s="1"/>
  <c r="B41" i="1"/>
  <c r="IF40" i="1"/>
  <c r="IF39" i="1"/>
  <c r="FT39" i="1"/>
  <c r="IA39" i="1" s="1"/>
  <c r="FR39" i="1"/>
  <c r="FP39" i="1"/>
  <c r="FN39" i="1"/>
  <c r="FL39" i="1"/>
  <c r="FJ39" i="1"/>
  <c r="FH39" i="1"/>
  <c r="FF39" i="1"/>
  <c r="FC39" i="1"/>
  <c r="HJ39" i="1" s="1"/>
  <c r="FA39" i="1"/>
  <c r="EY39" i="1"/>
  <c r="EW39" i="1"/>
  <c r="EU39" i="1"/>
  <c r="ES39" i="1"/>
  <c r="EQ39" i="1"/>
  <c r="EO39" i="1"/>
  <c r="EM39" i="1"/>
  <c r="GT39" i="1" s="1"/>
  <c r="EK39" i="1"/>
  <c r="EH39" i="1"/>
  <c r="EF39" i="1"/>
  <c r="ED39" i="1"/>
  <c r="EB39" i="1"/>
  <c r="DZ39" i="1"/>
  <c r="DX39" i="1"/>
  <c r="DV39" i="1"/>
  <c r="GC39" i="1" s="1"/>
  <c r="DT39" i="1"/>
  <c r="DR39" i="1"/>
  <c r="DP39" i="1"/>
  <c r="BI39" i="1"/>
  <c r="B39" i="1"/>
  <c r="IF38" i="1"/>
  <c r="HY38" i="1"/>
  <c r="HU38" i="1"/>
  <c r="HS38" i="1"/>
  <c r="HO38" i="1"/>
  <c r="HH38" i="1"/>
  <c r="HD38" i="1"/>
  <c r="HB38" i="1"/>
  <c r="GX38" i="1"/>
  <c r="GR38" i="1"/>
  <c r="GM38" i="1"/>
  <c r="GK38" i="1"/>
  <c r="GG38" i="1"/>
  <c r="GA38" i="1"/>
  <c r="FT38" i="1"/>
  <c r="IA38" i="1" s="1"/>
  <c r="FR38" i="1"/>
  <c r="FP38" i="1"/>
  <c r="HW38" i="1" s="1"/>
  <c r="FN38" i="1"/>
  <c r="FL38" i="1"/>
  <c r="FJ38" i="1"/>
  <c r="HQ38" i="1" s="1"/>
  <c r="FH38" i="1"/>
  <c r="FF38" i="1"/>
  <c r="HM38" i="1" s="1"/>
  <c r="FC38" i="1"/>
  <c r="HJ38" i="1" s="1"/>
  <c r="FA38" i="1"/>
  <c r="EY38" i="1"/>
  <c r="HF38" i="1" s="1"/>
  <c r="EW38" i="1"/>
  <c r="EU38" i="1"/>
  <c r="ES38" i="1"/>
  <c r="GZ38" i="1" s="1"/>
  <c r="EQ38" i="1"/>
  <c r="EO38" i="1"/>
  <c r="GV38" i="1" s="1"/>
  <c r="EM38" i="1"/>
  <c r="GT38" i="1" s="1"/>
  <c r="EK38" i="1"/>
  <c r="EH38" i="1"/>
  <c r="GO38" i="1" s="1"/>
  <c r="EF38" i="1"/>
  <c r="ED38" i="1"/>
  <c r="EB38" i="1"/>
  <c r="GI38" i="1" s="1"/>
  <c r="DZ38" i="1"/>
  <c r="DX38" i="1"/>
  <c r="GE38" i="1" s="1"/>
  <c r="DV38" i="1"/>
  <c r="GC38" i="1" s="1"/>
  <c r="DT38" i="1"/>
  <c r="DR38" i="1"/>
  <c r="FY38" i="1" s="1"/>
  <c r="BI38" i="1"/>
  <c r="B38" i="1"/>
  <c r="DP38" i="1" s="1"/>
  <c r="FW38" i="1" s="1"/>
  <c r="IF37" i="1"/>
  <c r="HU37" i="1"/>
  <c r="HO37" i="1"/>
  <c r="HD37" i="1"/>
  <c r="GX37" i="1"/>
  <c r="GM37" i="1"/>
  <c r="GG37" i="1"/>
  <c r="FT37" i="1"/>
  <c r="FR37" i="1"/>
  <c r="FP37" i="1"/>
  <c r="FN37" i="1"/>
  <c r="FL37" i="1"/>
  <c r="HS37" i="1" s="1"/>
  <c r="FJ37" i="1"/>
  <c r="HQ37" i="1" s="1"/>
  <c r="FH37" i="1"/>
  <c r="FF37" i="1"/>
  <c r="FC37" i="1"/>
  <c r="FA37" i="1"/>
  <c r="EY37" i="1"/>
  <c r="EW37" i="1"/>
  <c r="EU37" i="1"/>
  <c r="HB37" i="1" s="1"/>
  <c r="ES37" i="1"/>
  <c r="GZ37" i="1" s="1"/>
  <c r="EQ37" i="1"/>
  <c r="EO37" i="1"/>
  <c r="EM37" i="1"/>
  <c r="EK37" i="1"/>
  <c r="EH37" i="1"/>
  <c r="EF37" i="1"/>
  <c r="ED37" i="1"/>
  <c r="GK37" i="1" s="1"/>
  <c r="EB37" i="1"/>
  <c r="GI37" i="1" s="1"/>
  <c r="DZ37" i="1"/>
  <c r="DX37" i="1"/>
  <c r="DV37" i="1"/>
  <c r="DT37" i="1"/>
  <c r="DR37" i="1"/>
  <c r="BI37" i="1"/>
  <c r="DP37" i="1" s="1"/>
  <c r="B37" i="1"/>
  <c r="IF36" i="1"/>
  <c r="HQ36" i="1"/>
  <c r="HO36" i="1"/>
  <c r="GZ36" i="1"/>
  <c r="GX36" i="1"/>
  <c r="GI36" i="1"/>
  <c r="GG36" i="1"/>
  <c r="FT36" i="1"/>
  <c r="FR36" i="1"/>
  <c r="HY36" i="1" s="1"/>
  <c r="FP36" i="1"/>
  <c r="HW36" i="1" s="1"/>
  <c r="FN36" i="1"/>
  <c r="FL36" i="1"/>
  <c r="FJ36" i="1"/>
  <c r="FH36" i="1"/>
  <c r="FF36" i="1"/>
  <c r="FC36" i="1"/>
  <c r="FA36" i="1"/>
  <c r="HH36" i="1" s="1"/>
  <c r="EY36" i="1"/>
  <c r="HF36" i="1" s="1"/>
  <c r="EW36" i="1"/>
  <c r="EU36" i="1"/>
  <c r="ES36" i="1"/>
  <c r="EQ36" i="1"/>
  <c r="EO36" i="1"/>
  <c r="EM36" i="1"/>
  <c r="EK36" i="1"/>
  <c r="GR36" i="1" s="1"/>
  <c r="EH36" i="1"/>
  <c r="GO36" i="1" s="1"/>
  <c r="EF36" i="1"/>
  <c r="ED36" i="1"/>
  <c r="EB36" i="1"/>
  <c r="DZ36" i="1"/>
  <c r="DX36" i="1"/>
  <c r="DV36" i="1"/>
  <c r="DT36" i="1"/>
  <c r="GA36" i="1" s="1"/>
  <c r="DR36" i="1"/>
  <c r="FY36" i="1" s="1"/>
  <c r="BI36" i="1"/>
  <c r="DP36" i="1" s="1"/>
  <c r="B36" i="1"/>
  <c r="IF35" i="1"/>
  <c r="IF34" i="1"/>
  <c r="HS34" i="1"/>
  <c r="HM34" i="1"/>
  <c r="GV34" i="1"/>
  <c r="GK34" i="1"/>
  <c r="GE34" i="1"/>
  <c r="FT34" i="1"/>
  <c r="FR34" i="1"/>
  <c r="FP34" i="1"/>
  <c r="FN34" i="1"/>
  <c r="FL34" i="1"/>
  <c r="FJ34" i="1"/>
  <c r="HQ34" i="1" s="1"/>
  <c r="FH34" i="1"/>
  <c r="FF34" i="1"/>
  <c r="FC34" i="1"/>
  <c r="FA34" i="1"/>
  <c r="EY34" i="1"/>
  <c r="EW34" i="1"/>
  <c r="EU34" i="1"/>
  <c r="ES34" i="1"/>
  <c r="GZ34" i="1" s="1"/>
  <c r="EQ34" i="1"/>
  <c r="EO34" i="1"/>
  <c r="EM34" i="1"/>
  <c r="EK34" i="1"/>
  <c r="EH34" i="1"/>
  <c r="EF34" i="1"/>
  <c r="ED34" i="1"/>
  <c r="EB34" i="1"/>
  <c r="GI34" i="1" s="1"/>
  <c r="DZ34" i="1"/>
  <c r="DX34" i="1"/>
  <c r="DV34" i="1"/>
  <c r="DT34" i="1"/>
  <c r="DR34" i="1"/>
  <c r="BI34" i="1"/>
  <c r="B34" i="1"/>
  <c r="DP34" i="1" s="1"/>
  <c r="IF33" i="1"/>
  <c r="HY33" i="1" s="1"/>
  <c r="GV33" i="1"/>
  <c r="GE33" i="1"/>
  <c r="FT33" i="1"/>
  <c r="FR33" i="1"/>
  <c r="FP33" i="1"/>
  <c r="HW33" i="1" s="1"/>
  <c r="FN33" i="1"/>
  <c r="HU33" i="1" s="1"/>
  <c r="FL33" i="1"/>
  <c r="FJ33" i="1"/>
  <c r="HQ33" i="1" s="1"/>
  <c r="FH33" i="1"/>
  <c r="FF33" i="1"/>
  <c r="FC33" i="1"/>
  <c r="FA33" i="1"/>
  <c r="EY33" i="1"/>
  <c r="HF33" i="1" s="1"/>
  <c r="EW33" i="1"/>
  <c r="HD33" i="1" s="1"/>
  <c r="EU33" i="1"/>
  <c r="ES33" i="1"/>
  <c r="GZ33" i="1" s="1"/>
  <c r="EQ33" i="1"/>
  <c r="EO33" i="1"/>
  <c r="EM33" i="1"/>
  <c r="EK33" i="1"/>
  <c r="EH33" i="1"/>
  <c r="GO33" i="1" s="1"/>
  <c r="EF33" i="1"/>
  <c r="GM33" i="1" s="1"/>
  <c r="ED33" i="1"/>
  <c r="EB33" i="1"/>
  <c r="GI33" i="1" s="1"/>
  <c r="DZ33" i="1"/>
  <c r="DX33" i="1"/>
  <c r="DV33" i="1"/>
  <c r="DT33" i="1"/>
  <c r="DR33" i="1"/>
  <c r="FY33" i="1" s="1"/>
  <c r="DP33" i="1"/>
  <c r="FW33" i="1" s="1"/>
  <c r="BI33" i="1"/>
  <c r="B33" i="1"/>
  <c r="IF32" i="1"/>
  <c r="HU32" i="1" s="1"/>
  <c r="HY32" i="1"/>
  <c r="HO32" i="1"/>
  <c r="HH32" i="1"/>
  <c r="GX32" i="1"/>
  <c r="GR32" i="1"/>
  <c r="GG32" i="1"/>
  <c r="GA32" i="1"/>
  <c r="FT32" i="1"/>
  <c r="FR32" i="1"/>
  <c r="FP32" i="1"/>
  <c r="HW32" i="1" s="1"/>
  <c r="FN32" i="1"/>
  <c r="FL32" i="1"/>
  <c r="FJ32" i="1"/>
  <c r="FH32" i="1"/>
  <c r="FF32" i="1"/>
  <c r="HM32" i="1" s="1"/>
  <c r="FC32" i="1"/>
  <c r="FA32" i="1"/>
  <c r="EY32" i="1"/>
  <c r="HF32" i="1" s="1"/>
  <c r="EW32" i="1"/>
  <c r="EU32" i="1"/>
  <c r="ES32" i="1"/>
  <c r="EQ32" i="1"/>
  <c r="EO32" i="1"/>
  <c r="GV32" i="1" s="1"/>
  <c r="EM32" i="1"/>
  <c r="EK32" i="1"/>
  <c r="EH32" i="1"/>
  <c r="GO32" i="1" s="1"/>
  <c r="EF32" i="1"/>
  <c r="ED32" i="1"/>
  <c r="EB32" i="1"/>
  <c r="DZ32" i="1"/>
  <c r="DX32" i="1"/>
  <c r="GE32" i="1" s="1"/>
  <c r="DV32" i="1"/>
  <c r="DT32" i="1"/>
  <c r="DR32" i="1"/>
  <c r="FY32" i="1" s="1"/>
  <c r="BI32" i="1"/>
  <c r="B32" i="1"/>
  <c r="DP32" i="1" s="1"/>
  <c r="IF31" i="1"/>
  <c r="HU31" i="1" s="1"/>
  <c r="HU30" i="1" s="1"/>
  <c r="IA31" i="1"/>
  <c r="IA30" i="1" s="1"/>
  <c r="HY31" i="1"/>
  <c r="HY30" i="1" s="1"/>
  <c r="HO31" i="1"/>
  <c r="HJ31" i="1"/>
  <c r="HJ30" i="1" s="1"/>
  <c r="HH31" i="1"/>
  <c r="HH30" i="1" s="1"/>
  <c r="GX31" i="1"/>
  <c r="GT31" i="1"/>
  <c r="GT30" i="1" s="1"/>
  <c r="GR31" i="1"/>
  <c r="GR30" i="1" s="1"/>
  <c r="GG31" i="1"/>
  <c r="GC31" i="1"/>
  <c r="GC30" i="1" s="1"/>
  <c r="GA31" i="1"/>
  <c r="GA30" i="1" s="1"/>
  <c r="FT31" i="1"/>
  <c r="FT30" i="1" s="1"/>
  <c r="FR31" i="1"/>
  <c r="FP31" i="1"/>
  <c r="HW31" i="1" s="1"/>
  <c r="HW30" i="1" s="1"/>
  <c r="FN31" i="1"/>
  <c r="FL31" i="1"/>
  <c r="FJ31" i="1"/>
  <c r="HQ31" i="1" s="1"/>
  <c r="HQ30" i="1" s="1"/>
  <c r="FH31" i="1"/>
  <c r="FF31" i="1"/>
  <c r="HM31" i="1" s="1"/>
  <c r="HM30" i="1" s="1"/>
  <c r="FC31" i="1"/>
  <c r="FA31" i="1"/>
  <c r="EY31" i="1"/>
  <c r="HF31" i="1" s="1"/>
  <c r="HF30" i="1" s="1"/>
  <c r="EW31" i="1"/>
  <c r="EU31" i="1"/>
  <c r="ES31" i="1"/>
  <c r="GZ31" i="1" s="1"/>
  <c r="GZ30" i="1" s="1"/>
  <c r="EQ31" i="1"/>
  <c r="EO31" i="1"/>
  <c r="GV31" i="1" s="1"/>
  <c r="GV30" i="1" s="1"/>
  <c r="EM31" i="1"/>
  <c r="EK31" i="1"/>
  <c r="EH31" i="1"/>
  <c r="GO31" i="1" s="1"/>
  <c r="GO30" i="1" s="1"/>
  <c r="EF31" i="1"/>
  <c r="ED31" i="1"/>
  <c r="EB31" i="1"/>
  <c r="GI31" i="1" s="1"/>
  <c r="GI30" i="1" s="1"/>
  <c r="DZ31" i="1"/>
  <c r="DX31" i="1"/>
  <c r="GE31" i="1" s="1"/>
  <c r="GE30" i="1" s="1"/>
  <c r="DV31" i="1"/>
  <c r="DT31" i="1"/>
  <c r="DR31" i="1"/>
  <c r="FY31" i="1" s="1"/>
  <c r="FY30" i="1" s="1"/>
  <c r="BI31" i="1"/>
  <c r="DP31" i="1" s="1"/>
  <c r="FW31" i="1" s="1"/>
  <c r="B31" i="1"/>
  <c r="HO30" i="1"/>
  <c r="GX30" i="1"/>
  <c r="GG30" i="1"/>
  <c r="FR30" i="1"/>
  <c r="FP30" i="1"/>
  <c r="FN30" i="1"/>
  <c r="FL30" i="1"/>
  <c r="FJ30" i="1"/>
  <c r="FH30" i="1"/>
  <c r="FF30" i="1"/>
  <c r="FC30" i="1"/>
  <c r="FA30" i="1"/>
  <c r="EY30" i="1"/>
  <c r="EW30" i="1"/>
  <c r="EU30" i="1"/>
  <c r="ES30" i="1"/>
  <c r="EQ30" i="1"/>
  <c r="EO30" i="1"/>
  <c r="EK30" i="1"/>
  <c r="EH30" i="1"/>
  <c r="EF30" i="1"/>
  <c r="ED30" i="1"/>
  <c r="EB30" i="1"/>
  <c r="DZ30" i="1"/>
  <c r="DX30" i="1"/>
  <c r="DT30" i="1"/>
  <c r="DM30" i="1"/>
  <c r="BI30" i="1" s="1"/>
  <c r="DP30" i="1" s="1"/>
  <c r="Y30" i="1"/>
  <c r="EM30" i="1" s="1"/>
  <c r="W30" i="1"/>
  <c r="J30" i="1"/>
  <c r="H30" i="1"/>
  <c r="DV30" i="1" s="1"/>
  <c r="F30" i="1"/>
  <c r="D30" i="1"/>
  <c r="DR30" i="1" s="1"/>
  <c r="B30" i="1"/>
  <c r="IA29" i="1"/>
  <c r="HY29" i="1"/>
  <c r="HW29" i="1"/>
  <c r="HU29" i="1"/>
  <c r="HS29" i="1"/>
  <c r="HQ29" i="1"/>
  <c r="HO29" i="1"/>
  <c r="HM29" i="1"/>
  <c r="HH29" i="1"/>
  <c r="HB29" i="1"/>
  <c r="GX29" i="1"/>
  <c r="GV29" i="1"/>
  <c r="GR29" i="1"/>
  <c r="GK29" i="1"/>
  <c r="GG29" i="1"/>
  <c r="GE29" i="1"/>
  <c r="GA29" i="1"/>
  <c r="FC29" i="1"/>
  <c r="HJ29" i="1" s="1"/>
  <c r="FA29" i="1"/>
  <c r="EY29" i="1"/>
  <c r="HF29" i="1" s="1"/>
  <c r="EW29" i="1"/>
  <c r="HD29" i="1" s="1"/>
  <c r="EU29" i="1"/>
  <c r="ES29" i="1"/>
  <c r="GZ29" i="1" s="1"/>
  <c r="EQ29" i="1"/>
  <c r="EO29" i="1"/>
  <c r="EM29" i="1"/>
  <c r="GT29" i="1" s="1"/>
  <c r="EK29" i="1"/>
  <c r="EH29" i="1"/>
  <c r="GO29" i="1" s="1"/>
  <c r="EF29" i="1"/>
  <c r="GM29" i="1" s="1"/>
  <c r="ED29" i="1"/>
  <c r="EB29" i="1"/>
  <c r="GI29" i="1" s="1"/>
  <c r="DZ29" i="1"/>
  <c r="DX29" i="1"/>
  <c r="DV29" i="1"/>
  <c r="GC29" i="1" s="1"/>
  <c r="DT29" i="1"/>
  <c r="DR29" i="1"/>
  <c r="FY29" i="1" s="1"/>
  <c r="DP29" i="1"/>
  <c r="FW29" i="1" s="1"/>
  <c r="BI29" i="1"/>
  <c r="B29" i="1"/>
  <c r="HW28" i="1"/>
  <c r="HS28" i="1"/>
  <c r="HQ28" i="1"/>
  <c r="HM28" i="1"/>
  <c r="HF28" i="1"/>
  <c r="HB28" i="1"/>
  <c r="GZ28" i="1"/>
  <c r="GV28" i="1"/>
  <c r="GO28" i="1"/>
  <c r="GK28" i="1"/>
  <c r="GI28" i="1"/>
  <c r="GE28" i="1"/>
  <c r="FY28" i="1"/>
  <c r="FT28" i="1"/>
  <c r="IA28" i="1" s="1"/>
  <c r="FR28" i="1"/>
  <c r="HY28" i="1" s="1"/>
  <c r="FP28" i="1"/>
  <c r="FN28" i="1"/>
  <c r="HU28" i="1" s="1"/>
  <c r="FL28" i="1"/>
  <c r="FJ28" i="1"/>
  <c r="FH28" i="1"/>
  <c r="HO28" i="1" s="1"/>
  <c r="FF28" i="1"/>
  <c r="FC28" i="1"/>
  <c r="HJ28" i="1" s="1"/>
  <c r="FA28" i="1"/>
  <c r="HH28" i="1" s="1"/>
  <c r="EY28" i="1"/>
  <c r="EW28" i="1"/>
  <c r="HD28" i="1" s="1"/>
  <c r="EU28" i="1"/>
  <c r="ES28" i="1"/>
  <c r="EQ28" i="1"/>
  <c r="GX28" i="1" s="1"/>
  <c r="EO28" i="1"/>
  <c r="EM28" i="1"/>
  <c r="GT28" i="1" s="1"/>
  <c r="EK28" i="1"/>
  <c r="GR28" i="1" s="1"/>
  <c r="EH28" i="1"/>
  <c r="EF28" i="1"/>
  <c r="GM28" i="1" s="1"/>
  <c r="ED28" i="1"/>
  <c r="EB28" i="1"/>
  <c r="DZ28" i="1"/>
  <c r="GG28" i="1" s="1"/>
  <c r="DX28" i="1"/>
  <c r="DV28" i="1"/>
  <c r="GC28" i="1" s="1"/>
  <c r="DT28" i="1"/>
  <c r="GA28" i="1" s="1"/>
  <c r="DR28" i="1"/>
  <c r="DP28" i="1"/>
  <c r="FW28" i="1" s="1"/>
  <c r="BI28" i="1"/>
  <c r="B28" i="1"/>
  <c r="IA27" i="1"/>
  <c r="HW27" i="1"/>
  <c r="HU27" i="1"/>
  <c r="HQ27" i="1"/>
  <c r="HJ27" i="1"/>
  <c r="HF27" i="1"/>
  <c r="HD27" i="1"/>
  <c r="GZ27" i="1"/>
  <c r="GT27" i="1"/>
  <c r="GO27" i="1"/>
  <c r="GM27" i="1"/>
  <c r="GI27" i="1"/>
  <c r="GC27" i="1"/>
  <c r="FY27" i="1"/>
  <c r="FT27" i="1"/>
  <c r="FR27" i="1"/>
  <c r="HY27" i="1" s="1"/>
  <c r="FP27" i="1"/>
  <c r="FN27" i="1"/>
  <c r="FL27" i="1"/>
  <c r="HS27" i="1" s="1"/>
  <c r="FJ27" i="1"/>
  <c r="FH27" i="1"/>
  <c r="HO27" i="1" s="1"/>
  <c r="FF27" i="1"/>
  <c r="HM27" i="1" s="1"/>
  <c r="FC27" i="1"/>
  <c r="FA27" i="1"/>
  <c r="HH27" i="1" s="1"/>
  <c r="EY27" i="1"/>
  <c r="EW27" i="1"/>
  <c r="EU27" i="1"/>
  <c r="HB27" i="1" s="1"/>
  <c r="ES27" i="1"/>
  <c r="EQ27" i="1"/>
  <c r="GX27" i="1" s="1"/>
  <c r="EO27" i="1"/>
  <c r="GV27" i="1" s="1"/>
  <c r="EM27" i="1"/>
  <c r="EK27" i="1"/>
  <c r="GR27" i="1" s="1"/>
  <c r="EH27" i="1"/>
  <c r="EF27" i="1"/>
  <c r="ED27" i="1"/>
  <c r="GK27" i="1" s="1"/>
  <c r="EB27" i="1"/>
  <c r="DZ27" i="1"/>
  <c r="GG27" i="1" s="1"/>
  <c r="DX27" i="1"/>
  <c r="GE27" i="1" s="1"/>
  <c r="DV27" i="1"/>
  <c r="DT27" i="1"/>
  <c r="GA27" i="1" s="1"/>
  <c r="DR27" i="1"/>
  <c r="BI27" i="1"/>
  <c r="DP27" i="1" s="1"/>
  <c r="FW27" i="1" s="1"/>
  <c r="B27" i="1"/>
  <c r="IA26" i="1"/>
  <c r="HY26" i="1"/>
  <c r="HU26" i="1"/>
  <c r="HO26" i="1"/>
  <c r="HJ26" i="1"/>
  <c r="HH26" i="1"/>
  <c r="HD26" i="1"/>
  <c r="GX26" i="1"/>
  <c r="GT26" i="1"/>
  <c r="GR26" i="1"/>
  <c r="GM26" i="1"/>
  <c r="GG26" i="1"/>
  <c r="GC26" i="1"/>
  <c r="GA26" i="1"/>
  <c r="FT26" i="1"/>
  <c r="FR26" i="1"/>
  <c r="FP26" i="1"/>
  <c r="HW26" i="1" s="1"/>
  <c r="FN26" i="1"/>
  <c r="FL26" i="1"/>
  <c r="HS26" i="1" s="1"/>
  <c r="FJ26" i="1"/>
  <c r="HQ26" i="1" s="1"/>
  <c r="FH26" i="1"/>
  <c r="FF26" i="1"/>
  <c r="HM26" i="1" s="1"/>
  <c r="FC26" i="1"/>
  <c r="FA26" i="1"/>
  <c r="EY26" i="1"/>
  <c r="HF26" i="1" s="1"/>
  <c r="EW26" i="1"/>
  <c r="EU26" i="1"/>
  <c r="HB26" i="1" s="1"/>
  <c r="ES26" i="1"/>
  <c r="GZ26" i="1" s="1"/>
  <c r="EQ26" i="1"/>
  <c r="EO26" i="1"/>
  <c r="GV26" i="1" s="1"/>
  <c r="EM26" i="1"/>
  <c r="EK26" i="1"/>
  <c r="EH26" i="1"/>
  <c r="GO26" i="1" s="1"/>
  <c r="EF26" i="1"/>
  <c r="ED26" i="1"/>
  <c r="GK26" i="1" s="1"/>
  <c r="EB26" i="1"/>
  <c r="GI26" i="1" s="1"/>
  <c r="DZ26" i="1"/>
  <c r="DX26" i="1"/>
  <c r="GE26" i="1" s="1"/>
  <c r="DV26" i="1"/>
  <c r="DT26" i="1"/>
  <c r="DR26" i="1"/>
  <c r="FY26" i="1" s="1"/>
  <c r="BI26" i="1"/>
  <c r="DP26" i="1" s="1"/>
  <c r="FW26" i="1" s="1"/>
  <c r="B26" i="1"/>
  <c r="FT25" i="1"/>
  <c r="FR25" i="1"/>
  <c r="FP25" i="1"/>
  <c r="FN25" i="1"/>
  <c r="FL25" i="1"/>
  <c r="FJ25" i="1"/>
  <c r="FH25" i="1"/>
  <c r="FF25" i="1"/>
  <c r="FC25" i="1"/>
  <c r="FA25" i="1"/>
  <c r="EY25" i="1"/>
  <c r="EW25" i="1"/>
  <c r="EU25" i="1"/>
  <c r="ES25" i="1"/>
  <c r="EQ25" i="1"/>
  <c r="EO25" i="1"/>
  <c r="EM25" i="1"/>
  <c r="EK25" i="1"/>
  <c r="EH25" i="1"/>
  <c r="EF25" i="1"/>
  <c r="ED25" i="1"/>
  <c r="EB25" i="1"/>
  <c r="DZ25" i="1"/>
  <c r="DX25" i="1"/>
  <c r="DV25" i="1"/>
  <c r="DT25" i="1"/>
  <c r="BI25" i="1"/>
  <c r="DP25" i="1" s="1"/>
  <c r="F25" i="1"/>
  <c r="D25" i="1"/>
  <c r="DR25" i="1" s="1"/>
  <c r="B25" i="1"/>
  <c r="IA24" i="1"/>
  <c r="HY24" i="1"/>
  <c r="HW24" i="1"/>
  <c r="HU24" i="1"/>
  <c r="HS24" i="1"/>
  <c r="HQ24" i="1"/>
  <c r="HO24" i="1"/>
  <c r="HM24" i="1"/>
  <c r="HH24" i="1"/>
  <c r="HB24" i="1"/>
  <c r="GX24" i="1"/>
  <c r="GV24" i="1"/>
  <c r="GR24" i="1"/>
  <c r="GK24" i="1"/>
  <c r="GG24" i="1"/>
  <c r="GE24" i="1"/>
  <c r="GA24" i="1"/>
  <c r="FC24" i="1"/>
  <c r="HJ24" i="1" s="1"/>
  <c r="FA24" i="1"/>
  <c r="EY24" i="1"/>
  <c r="HF24" i="1" s="1"/>
  <c r="EW24" i="1"/>
  <c r="HD24" i="1" s="1"/>
  <c r="EU24" i="1"/>
  <c r="ES24" i="1"/>
  <c r="GZ24" i="1" s="1"/>
  <c r="EQ24" i="1"/>
  <c r="EO24" i="1"/>
  <c r="EM24" i="1"/>
  <c r="GT24" i="1" s="1"/>
  <c r="EK24" i="1"/>
  <c r="EH24" i="1"/>
  <c r="GO24" i="1" s="1"/>
  <c r="EF24" i="1"/>
  <c r="GM24" i="1" s="1"/>
  <c r="ED24" i="1"/>
  <c r="EB24" i="1"/>
  <c r="GI24" i="1" s="1"/>
  <c r="DZ24" i="1"/>
  <c r="DX24" i="1"/>
  <c r="DV24" i="1"/>
  <c r="GC24" i="1" s="1"/>
  <c r="DT24" i="1"/>
  <c r="DR24" i="1"/>
  <c r="FY24" i="1" s="1"/>
  <c r="DP24" i="1"/>
  <c r="FW24" i="1" s="1"/>
  <c r="BI24" i="1"/>
  <c r="B24" i="1"/>
  <c r="HW23" i="1"/>
  <c r="HS23" i="1"/>
  <c r="HQ23" i="1"/>
  <c r="HM23" i="1"/>
  <c r="HF23" i="1"/>
  <c r="HB23" i="1"/>
  <c r="GZ23" i="1"/>
  <c r="GV23" i="1"/>
  <c r="GO23" i="1"/>
  <c r="GK23" i="1"/>
  <c r="GI23" i="1"/>
  <c r="GE23" i="1"/>
  <c r="FY23" i="1"/>
  <c r="FT23" i="1"/>
  <c r="IA23" i="1" s="1"/>
  <c r="FR23" i="1"/>
  <c r="HY23" i="1" s="1"/>
  <c r="FP23" i="1"/>
  <c r="FN23" i="1"/>
  <c r="HU23" i="1" s="1"/>
  <c r="FL23" i="1"/>
  <c r="FJ23" i="1"/>
  <c r="FH23" i="1"/>
  <c r="HO23" i="1" s="1"/>
  <c r="FF23" i="1"/>
  <c r="FC23" i="1"/>
  <c r="HJ23" i="1" s="1"/>
  <c r="FA23" i="1"/>
  <c r="HH23" i="1" s="1"/>
  <c r="EY23" i="1"/>
  <c r="EW23" i="1"/>
  <c r="HD23" i="1" s="1"/>
  <c r="EU23" i="1"/>
  <c r="ES23" i="1"/>
  <c r="EQ23" i="1"/>
  <c r="GX23" i="1" s="1"/>
  <c r="EO23" i="1"/>
  <c r="EM23" i="1"/>
  <c r="GT23" i="1" s="1"/>
  <c r="EK23" i="1"/>
  <c r="GR23" i="1" s="1"/>
  <c r="EH23" i="1"/>
  <c r="EF23" i="1"/>
  <c r="GM23" i="1" s="1"/>
  <c r="ED23" i="1"/>
  <c r="EB23" i="1"/>
  <c r="DZ23" i="1"/>
  <c r="GG23" i="1" s="1"/>
  <c r="DX23" i="1"/>
  <c r="DV23" i="1"/>
  <c r="GC23" i="1" s="1"/>
  <c r="DT23" i="1"/>
  <c r="GA23" i="1" s="1"/>
  <c r="DR23" i="1"/>
  <c r="DP23" i="1"/>
  <c r="FW23" i="1" s="1"/>
  <c r="BI23" i="1"/>
  <c r="B23" i="1"/>
  <c r="IA22" i="1"/>
  <c r="HW22" i="1"/>
  <c r="HU22" i="1"/>
  <c r="HQ22" i="1"/>
  <c r="HJ22" i="1"/>
  <c r="HF22" i="1"/>
  <c r="HD22" i="1"/>
  <c r="GZ22" i="1"/>
  <c r="GT22" i="1"/>
  <c r="GO22" i="1"/>
  <c r="GM22" i="1"/>
  <c r="GI22" i="1"/>
  <c r="GC22" i="1"/>
  <c r="FY22" i="1"/>
  <c r="FT22" i="1"/>
  <c r="FR22" i="1"/>
  <c r="HY22" i="1" s="1"/>
  <c r="FP22" i="1"/>
  <c r="FN22" i="1"/>
  <c r="FL22" i="1"/>
  <c r="HS22" i="1" s="1"/>
  <c r="FJ22" i="1"/>
  <c r="FH22" i="1"/>
  <c r="HO22" i="1" s="1"/>
  <c r="FF22" i="1"/>
  <c r="HM22" i="1" s="1"/>
  <c r="FC22" i="1"/>
  <c r="FA22" i="1"/>
  <c r="HH22" i="1" s="1"/>
  <c r="EY22" i="1"/>
  <c r="EW22" i="1"/>
  <c r="EU22" i="1"/>
  <c r="HB22" i="1" s="1"/>
  <c r="ES22" i="1"/>
  <c r="EQ22" i="1"/>
  <c r="GX22" i="1" s="1"/>
  <c r="EO22" i="1"/>
  <c r="GV22" i="1" s="1"/>
  <c r="EM22" i="1"/>
  <c r="EK22" i="1"/>
  <c r="GR22" i="1" s="1"/>
  <c r="EH22" i="1"/>
  <c r="EF22" i="1"/>
  <c r="ED22" i="1"/>
  <c r="GK22" i="1" s="1"/>
  <c r="EB22" i="1"/>
  <c r="DZ22" i="1"/>
  <c r="GG22" i="1" s="1"/>
  <c r="DX22" i="1"/>
  <c r="GE22" i="1" s="1"/>
  <c r="DV22" i="1"/>
  <c r="DT22" i="1"/>
  <c r="GA22" i="1" s="1"/>
  <c r="DR22" i="1"/>
  <c r="BI22" i="1"/>
  <c r="DP22" i="1" s="1"/>
  <c r="FW22" i="1" s="1"/>
  <c r="B22" i="1"/>
  <c r="IA21" i="1"/>
  <c r="HY21" i="1"/>
  <c r="HU21" i="1"/>
  <c r="HO21" i="1"/>
  <c r="HJ21" i="1"/>
  <c r="HH21" i="1"/>
  <c r="HD21" i="1"/>
  <c r="GX21" i="1"/>
  <c r="GT21" i="1"/>
  <c r="GR21" i="1"/>
  <c r="GM21" i="1"/>
  <c r="GG21" i="1"/>
  <c r="GC21" i="1"/>
  <c r="GA21" i="1"/>
  <c r="FT21" i="1"/>
  <c r="FR21" i="1"/>
  <c r="FP21" i="1"/>
  <c r="HW21" i="1" s="1"/>
  <c r="FN21" i="1"/>
  <c r="FL21" i="1"/>
  <c r="HS21" i="1" s="1"/>
  <c r="FJ21" i="1"/>
  <c r="HQ21" i="1" s="1"/>
  <c r="FH21" i="1"/>
  <c r="FF21" i="1"/>
  <c r="HM21" i="1" s="1"/>
  <c r="FC21" i="1"/>
  <c r="FA21" i="1"/>
  <c r="EY21" i="1"/>
  <c r="HF21" i="1" s="1"/>
  <c r="EW21" i="1"/>
  <c r="EU21" i="1"/>
  <c r="HB21" i="1" s="1"/>
  <c r="ES21" i="1"/>
  <c r="GZ21" i="1" s="1"/>
  <c r="EQ21" i="1"/>
  <c r="EO21" i="1"/>
  <c r="GV21" i="1" s="1"/>
  <c r="EM21" i="1"/>
  <c r="EK21" i="1"/>
  <c r="EH21" i="1"/>
  <c r="GO21" i="1" s="1"/>
  <c r="EF21" i="1"/>
  <c r="ED21" i="1"/>
  <c r="GK21" i="1" s="1"/>
  <c r="EB21" i="1"/>
  <c r="GI21" i="1" s="1"/>
  <c r="DZ21" i="1"/>
  <c r="DX21" i="1"/>
  <c r="GE21" i="1" s="1"/>
  <c r="DV21" i="1"/>
  <c r="DT21" i="1"/>
  <c r="DR21" i="1"/>
  <c r="FY21" i="1" s="1"/>
  <c r="BI21" i="1"/>
  <c r="DP21" i="1" s="1"/>
  <c r="FW21" i="1" s="1"/>
  <c r="B21" i="1"/>
  <c r="FT20" i="1"/>
  <c r="FR20" i="1"/>
  <c r="FP20" i="1"/>
  <c r="FN20" i="1"/>
  <c r="FL20" i="1"/>
  <c r="FJ20" i="1"/>
  <c r="FH20" i="1"/>
  <c r="FF20" i="1"/>
  <c r="FC20" i="1"/>
  <c r="FA20" i="1"/>
  <c r="EY20" i="1"/>
  <c r="EW20" i="1"/>
  <c r="EU20" i="1"/>
  <c r="ES20" i="1"/>
  <c r="EQ20" i="1"/>
  <c r="EO20" i="1"/>
  <c r="EM20" i="1"/>
  <c r="EK20" i="1"/>
  <c r="EH20" i="1"/>
  <c r="EF20" i="1"/>
  <c r="ED20" i="1"/>
  <c r="EB20" i="1"/>
  <c r="DZ20" i="1"/>
  <c r="DX20" i="1"/>
  <c r="DV20" i="1"/>
  <c r="DT20" i="1"/>
  <c r="BI20" i="1"/>
  <c r="DP20" i="1" s="1"/>
  <c r="F20" i="1"/>
  <c r="D20" i="1"/>
  <c r="DR20" i="1" s="1"/>
  <c r="B20" i="1"/>
  <c r="HY19" i="1"/>
  <c r="HS19" i="1"/>
  <c r="HO19" i="1"/>
  <c r="HM19" i="1"/>
  <c r="HH19" i="1"/>
  <c r="HB19" i="1"/>
  <c r="GX19" i="1"/>
  <c r="GV19" i="1"/>
  <c r="GR19" i="1"/>
  <c r="GK19" i="1"/>
  <c r="GG19" i="1"/>
  <c r="GE19" i="1"/>
  <c r="GA19" i="1"/>
  <c r="FT19" i="1"/>
  <c r="IA19" i="1" s="1"/>
  <c r="FR19" i="1"/>
  <c r="FP19" i="1"/>
  <c r="HW19" i="1" s="1"/>
  <c r="FN19" i="1"/>
  <c r="HU19" i="1" s="1"/>
  <c r="FL19" i="1"/>
  <c r="FJ19" i="1"/>
  <c r="HQ19" i="1" s="1"/>
  <c r="FH19" i="1"/>
  <c r="FF19" i="1"/>
  <c r="FC19" i="1"/>
  <c r="HJ19" i="1" s="1"/>
  <c r="FA19" i="1"/>
  <c r="EY19" i="1"/>
  <c r="HF19" i="1" s="1"/>
  <c r="EW19" i="1"/>
  <c r="HD19" i="1" s="1"/>
  <c r="EU19" i="1"/>
  <c r="ES19" i="1"/>
  <c r="GZ19" i="1" s="1"/>
  <c r="EQ19" i="1"/>
  <c r="EO19" i="1"/>
  <c r="EM19" i="1"/>
  <c r="GT19" i="1" s="1"/>
  <c r="EK19" i="1"/>
  <c r="EH19" i="1"/>
  <c r="GO19" i="1" s="1"/>
  <c r="EF19" i="1"/>
  <c r="GM19" i="1" s="1"/>
  <c r="ED19" i="1"/>
  <c r="EB19" i="1"/>
  <c r="GI19" i="1" s="1"/>
  <c r="DZ19" i="1"/>
  <c r="DX19" i="1"/>
  <c r="DV19" i="1"/>
  <c r="GC19" i="1" s="1"/>
  <c r="DT19" i="1"/>
  <c r="DR19" i="1"/>
  <c r="FY19" i="1" s="1"/>
  <c r="DP19" i="1"/>
  <c r="FW19" i="1" s="1"/>
  <c r="BI19" i="1"/>
  <c r="B19" i="1"/>
  <c r="HW18" i="1"/>
  <c r="HS18" i="1"/>
  <c r="HQ18" i="1"/>
  <c r="HM18" i="1"/>
  <c r="HF18" i="1"/>
  <c r="HB18" i="1"/>
  <c r="GZ18" i="1"/>
  <c r="GV18" i="1"/>
  <c r="GO18" i="1"/>
  <c r="GK18" i="1"/>
  <c r="GI18" i="1"/>
  <c r="GE18" i="1"/>
  <c r="FY18" i="1"/>
  <c r="FT18" i="1"/>
  <c r="IA18" i="1" s="1"/>
  <c r="FR18" i="1"/>
  <c r="HY18" i="1" s="1"/>
  <c r="FP18" i="1"/>
  <c r="FN18" i="1"/>
  <c r="HU18" i="1" s="1"/>
  <c r="FL18" i="1"/>
  <c r="FJ18" i="1"/>
  <c r="FH18" i="1"/>
  <c r="HO18" i="1" s="1"/>
  <c r="FF18" i="1"/>
  <c r="FC18" i="1"/>
  <c r="HJ18" i="1" s="1"/>
  <c r="FA18" i="1"/>
  <c r="HH18" i="1" s="1"/>
  <c r="EY18" i="1"/>
  <c r="EW18" i="1"/>
  <c r="HD18" i="1" s="1"/>
  <c r="EU18" i="1"/>
  <c r="ES18" i="1"/>
  <c r="EQ18" i="1"/>
  <c r="GX18" i="1" s="1"/>
  <c r="EO18" i="1"/>
  <c r="EM18" i="1"/>
  <c r="GT18" i="1" s="1"/>
  <c r="EK18" i="1"/>
  <c r="GR18" i="1" s="1"/>
  <c r="EH18" i="1"/>
  <c r="EF18" i="1"/>
  <c r="GM18" i="1" s="1"/>
  <c r="ED18" i="1"/>
  <c r="EB18" i="1"/>
  <c r="DZ18" i="1"/>
  <c r="GG18" i="1" s="1"/>
  <c r="DX18" i="1"/>
  <c r="DV18" i="1"/>
  <c r="GC18" i="1" s="1"/>
  <c r="DT18" i="1"/>
  <c r="GA18" i="1" s="1"/>
  <c r="DR18" i="1"/>
  <c r="DP18" i="1"/>
  <c r="FW18" i="1" s="1"/>
  <c r="BI18" i="1"/>
  <c r="B18" i="1"/>
  <c r="IA17" i="1"/>
  <c r="HW17" i="1"/>
  <c r="HU17" i="1"/>
  <c r="HQ17" i="1"/>
  <c r="HJ17" i="1"/>
  <c r="HF17" i="1"/>
  <c r="HD17" i="1"/>
  <c r="GZ17" i="1"/>
  <c r="GT17" i="1"/>
  <c r="GO17" i="1"/>
  <c r="GM17" i="1"/>
  <c r="GI17" i="1"/>
  <c r="GC17" i="1"/>
  <c r="FY17" i="1"/>
  <c r="FT17" i="1"/>
  <c r="FR17" i="1"/>
  <c r="HY17" i="1" s="1"/>
  <c r="FP17" i="1"/>
  <c r="FN17" i="1"/>
  <c r="FL17" i="1"/>
  <c r="HS17" i="1" s="1"/>
  <c r="FJ17" i="1"/>
  <c r="FH17" i="1"/>
  <c r="HO17" i="1" s="1"/>
  <c r="FF17" i="1"/>
  <c r="HM17" i="1" s="1"/>
  <c r="FC17" i="1"/>
  <c r="FA17" i="1"/>
  <c r="HH17" i="1" s="1"/>
  <c r="EY17" i="1"/>
  <c r="EW17" i="1"/>
  <c r="EU17" i="1"/>
  <c r="HB17" i="1" s="1"/>
  <c r="ES17" i="1"/>
  <c r="EQ17" i="1"/>
  <c r="GX17" i="1" s="1"/>
  <c r="EO17" i="1"/>
  <c r="GV17" i="1" s="1"/>
  <c r="EM17" i="1"/>
  <c r="EK17" i="1"/>
  <c r="GR17" i="1" s="1"/>
  <c r="EH17" i="1"/>
  <c r="EF17" i="1"/>
  <c r="ED17" i="1"/>
  <c r="GK17" i="1" s="1"/>
  <c r="EB17" i="1"/>
  <c r="DZ17" i="1"/>
  <c r="GG17" i="1" s="1"/>
  <c r="DX17" i="1"/>
  <c r="GE17" i="1" s="1"/>
  <c r="DV17" i="1"/>
  <c r="DT17" i="1"/>
  <c r="GA17" i="1" s="1"/>
  <c r="DR17" i="1"/>
  <c r="BI17" i="1"/>
  <c r="DP17" i="1" s="1"/>
  <c r="FW17" i="1" s="1"/>
  <c r="B17" i="1"/>
  <c r="IA16" i="1"/>
  <c r="HY16" i="1"/>
  <c r="HU16" i="1"/>
  <c r="HO16" i="1"/>
  <c r="HJ16" i="1"/>
  <c r="HH16" i="1"/>
  <c r="HD16" i="1"/>
  <c r="GX16" i="1"/>
  <c r="GT16" i="1"/>
  <c r="GR16" i="1"/>
  <c r="GM16" i="1"/>
  <c r="GG16" i="1"/>
  <c r="GC16" i="1"/>
  <c r="GA16" i="1"/>
  <c r="FT16" i="1"/>
  <c r="FR16" i="1"/>
  <c r="FP16" i="1"/>
  <c r="HW16" i="1" s="1"/>
  <c r="FN16" i="1"/>
  <c r="FL16" i="1"/>
  <c r="HS16" i="1" s="1"/>
  <c r="FJ16" i="1"/>
  <c r="HQ16" i="1" s="1"/>
  <c r="FH16" i="1"/>
  <c r="FF16" i="1"/>
  <c r="HM16" i="1" s="1"/>
  <c r="FC16" i="1"/>
  <c r="FA16" i="1"/>
  <c r="EY16" i="1"/>
  <c r="HF16" i="1" s="1"/>
  <c r="EW16" i="1"/>
  <c r="EU16" i="1"/>
  <c r="HB16" i="1" s="1"/>
  <c r="ES16" i="1"/>
  <c r="GZ16" i="1" s="1"/>
  <c r="EQ16" i="1"/>
  <c r="EO16" i="1"/>
  <c r="GV16" i="1" s="1"/>
  <c r="EM16" i="1"/>
  <c r="EK16" i="1"/>
  <c r="EH16" i="1"/>
  <c r="GO16" i="1" s="1"/>
  <c r="EF16" i="1"/>
  <c r="ED16" i="1"/>
  <c r="GK16" i="1" s="1"/>
  <c r="EB16" i="1"/>
  <c r="GI16" i="1" s="1"/>
  <c r="DZ16" i="1"/>
  <c r="DX16" i="1"/>
  <c r="GE16" i="1" s="1"/>
  <c r="DV16" i="1"/>
  <c r="DT16" i="1"/>
  <c r="DR16" i="1"/>
  <c r="FY16" i="1" s="1"/>
  <c r="BI16" i="1"/>
  <c r="DP16" i="1" s="1"/>
  <c r="FW16" i="1" s="1"/>
  <c r="B16" i="1"/>
  <c r="BI15" i="1"/>
  <c r="DP15" i="1" s="1"/>
  <c r="B15" i="1"/>
  <c r="DM9" i="1"/>
  <c r="DK9" i="1"/>
  <c r="CY9" i="1"/>
  <c r="CV9" i="1"/>
  <c r="CT9" i="1"/>
  <c r="BI9" i="1" s="1"/>
  <c r="CN9" i="1"/>
  <c r="CL9" i="1"/>
  <c r="CJ9" i="1"/>
  <c r="CH9" i="1"/>
  <c r="CF9" i="1"/>
  <c r="CD9" i="1"/>
  <c r="CA9" i="1"/>
  <c r="BY9" i="1"/>
  <c r="BW9" i="1"/>
  <c r="BU9" i="1"/>
  <c r="BS9" i="1"/>
  <c r="BQ9" i="1"/>
  <c r="BO9" i="1"/>
  <c r="BM9" i="1"/>
  <c r="BK9" i="1"/>
  <c r="B8" i="1"/>
  <c r="HU66" i="1" l="1"/>
  <c r="GZ66" i="1"/>
  <c r="HQ66" i="1"/>
  <c r="GT66" i="1"/>
  <c r="HJ66" i="1"/>
  <c r="HD66" i="1"/>
  <c r="AZ77" i="1"/>
  <c r="FN77" i="1" s="1"/>
  <c r="HU77" i="1" s="1"/>
  <c r="HU44" i="1"/>
  <c r="HD44" i="1"/>
  <c r="GM44" i="1"/>
  <c r="HY44" i="1"/>
  <c r="HB44" i="1"/>
  <c r="GG44" i="1"/>
  <c r="HS44" i="1"/>
  <c r="GX44" i="1"/>
  <c r="GA44" i="1"/>
  <c r="GE66" i="1"/>
  <c r="GI66" i="1"/>
  <c r="GZ32" i="1"/>
  <c r="GK32" i="1"/>
  <c r="GR44" i="1"/>
  <c r="IA58" i="1"/>
  <c r="HJ58" i="1"/>
  <c r="FY58" i="1"/>
  <c r="GV58" i="1"/>
  <c r="GR58" i="1"/>
  <c r="GE62" i="1"/>
  <c r="GI62" i="1"/>
  <c r="FY66" i="1"/>
  <c r="GG66" i="1"/>
  <c r="GO66" i="1"/>
  <c r="GX66" i="1"/>
  <c r="HF66" i="1"/>
  <c r="HO66" i="1"/>
  <c r="HW66" i="1"/>
  <c r="GM66" i="1"/>
  <c r="HY39" i="1"/>
  <c r="GV39" i="1"/>
  <c r="GE39" i="1"/>
  <c r="FW66" i="1"/>
  <c r="GV66" i="1"/>
  <c r="HM66" i="1"/>
  <c r="GI32" i="1"/>
  <c r="HQ32" i="1"/>
  <c r="HB32" i="1"/>
  <c r="HS32" i="1"/>
  <c r="HY34" i="1"/>
  <c r="HH34" i="1"/>
  <c r="GR34" i="1"/>
  <c r="GA34" i="1"/>
  <c r="HW34" i="1"/>
  <c r="HF34" i="1"/>
  <c r="GO34" i="1"/>
  <c r="FY34" i="1"/>
  <c r="GK31" i="1"/>
  <c r="GK30" i="1" s="1"/>
  <c r="HB31" i="1"/>
  <c r="HB30" i="1" s="1"/>
  <c r="HS31" i="1"/>
  <c r="HS30" i="1" s="1"/>
  <c r="GM31" i="1"/>
  <c r="GM30" i="1" s="1"/>
  <c r="HD31" i="1"/>
  <c r="HD30" i="1" s="1"/>
  <c r="FW32" i="1"/>
  <c r="GC32" i="1"/>
  <c r="GT32" i="1"/>
  <c r="HJ32" i="1"/>
  <c r="IA32" i="1"/>
  <c r="GM32" i="1"/>
  <c r="HD32" i="1"/>
  <c r="GC33" i="1"/>
  <c r="GT33" i="1"/>
  <c r="HJ33" i="1"/>
  <c r="IA33" i="1"/>
  <c r="FW34" i="1"/>
  <c r="GC34" i="1"/>
  <c r="GT34" i="1"/>
  <c r="HJ34" i="1"/>
  <c r="IA34" i="1"/>
  <c r="HB34" i="1"/>
  <c r="IA36" i="1"/>
  <c r="HJ36" i="1"/>
  <c r="GT36" i="1"/>
  <c r="GC36" i="1"/>
  <c r="HU36" i="1"/>
  <c r="HD36" i="1"/>
  <c r="GM36" i="1"/>
  <c r="IA37" i="1"/>
  <c r="HJ37" i="1"/>
  <c r="GT37" i="1"/>
  <c r="GC37" i="1"/>
  <c r="HY37" i="1"/>
  <c r="HH37" i="1"/>
  <c r="GR37" i="1"/>
  <c r="GA37" i="1"/>
  <c r="GI39" i="1"/>
  <c r="GZ39" i="1"/>
  <c r="HQ39" i="1"/>
  <c r="HW41" i="1"/>
  <c r="HF41" i="1"/>
  <c r="GO41" i="1"/>
  <c r="FY41" i="1"/>
  <c r="HU41" i="1"/>
  <c r="HD41" i="1"/>
  <c r="GM41" i="1"/>
  <c r="IA42" i="1"/>
  <c r="HJ42" i="1"/>
  <c r="GT42" i="1"/>
  <c r="GC42" i="1"/>
  <c r="HU42" i="1"/>
  <c r="HD42" i="1"/>
  <c r="GM42" i="1"/>
  <c r="IA43" i="1"/>
  <c r="HJ43" i="1"/>
  <c r="GT43" i="1"/>
  <c r="GC43" i="1"/>
  <c r="HY43" i="1"/>
  <c r="HH43" i="1"/>
  <c r="GR43" i="1"/>
  <c r="GA43" i="1"/>
  <c r="GI44" i="1"/>
  <c r="GZ44" i="1"/>
  <c r="HQ44" i="1"/>
  <c r="HH44" i="1"/>
  <c r="HY56" i="1"/>
  <c r="HW56" i="1"/>
  <c r="HB56" i="1"/>
  <c r="GE56" i="1"/>
  <c r="HS56" i="1"/>
  <c r="GO56" i="1"/>
  <c r="HM56" i="1"/>
  <c r="GK56" i="1"/>
  <c r="GK58" i="1"/>
  <c r="HB58" i="1"/>
  <c r="HS58" i="1"/>
  <c r="IA66" i="1"/>
  <c r="BF72" i="1"/>
  <c r="BF78" i="1" s="1"/>
  <c r="BF84" i="1" s="1"/>
  <c r="BF90" i="1" s="1"/>
  <c r="BF96" i="1" s="1"/>
  <c r="FT67" i="1"/>
  <c r="IA67" i="1" s="1"/>
  <c r="EW67" i="1"/>
  <c r="HD67" i="1" s="1"/>
  <c r="FN67" i="1"/>
  <c r="HU67" i="1" s="1"/>
  <c r="DV67" i="1"/>
  <c r="GC67" i="1" s="1"/>
  <c r="GM34" i="1"/>
  <c r="HD34" i="1"/>
  <c r="HU34" i="1"/>
  <c r="GK36" i="1"/>
  <c r="HB36" i="1"/>
  <c r="HS36" i="1"/>
  <c r="FW37" i="1"/>
  <c r="GE37" i="1"/>
  <c r="GV37" i="1"/>
  <c r="HM37" i="1"/>
  <c r="FW39" i="1"/>
  <c r="GM39" i="1"/>
  <c r="HD39" i="1"/>
  <c r="HU39" i="1"/>
  <c r="GK41" i="1"/>
  <c r="HB41" i="1"/>
  <c r="HS41" i="1"/>
  <c r="GK42" i="1"/>
  <c r="HB42" i="1"/>
  <c r="HS42" i="1"/>
  <c r="FW43" i="1"/>
  <c r="GE43" i="1"/>
  <c r="GV43" i="1"/>
  <c r="HM43" i="1"/>
  <c r="GE44" i="1"/>
  <c r="GV44" i="1"/>
  <c r="HM44" i="1"/>
  <c r="HQ48" i="1"/>
  <c r="GZ48" i="1"/>
  <c r="GI48" i="1"/>
  <c r="GG58" i="1"/>
  <c r="GX58" i="1"/>
  <c r="HF58" i="1"/>
  <c r="FY62" i="1"/>
  <c r="GO62" i="1"/>
  <c r="BW73" i="1"/>
  <c r="ED68" i="1"/>
  <c r="GK68" i="1" s="1"/>
  <c r="EM68" i="1"/>
  <c r="GT68" i="1" s="1"/>
  <c r="FR68" i="1"/>
  <c r="HY68" i="1" s="1"/>
  <c r="EM74" i="1"/>
  <c r="CV74" i="1"/>
  <c r="FC69" i="1"/>
  <c r="HJ69" i="1" s="1"/>
  <c r="DE74" i="1"/>
  <c r="FL74" i="1" s="1"/>
  <c r="HS74" i="1" s="1"/>
  <c r="FL69" i="1"/>
  <c r="HS69" i="1" s="1"/>
  <c r="EW69" i="1"/>
  <c r="HD69" i="1" s="1"/>
  <c r="BU83" i="1"/>
  <c r="EB77" i="1"/>
  <c r="GI77" i="1" s="1"/>
  <c r="FA71" i="1"/>
  <c r="HH71" i="1" s="1"/>
  <c r="DC77" i="1"/>
  <c r="FJ71" i="1"/>
  <c r="HQ71" i="1" s="1"/>
  <c r="FR71" i="1"/>
  <c r="HY71" i="1" s="1"/>
  <c r="DG73" i="1"/>
  <c r="GG34" i="1"/>
  <c r="GX34" i="1"/>
  <c r="HO34" i="1"/>
  <c r="FW36" i="1"/>
  <c r="GE36" i="1"/>
  <c r="GV36" i="1"/>
  <c r="HM36" i="1"/>
  <c r="FY37" i="1"/>
  <c r="GO37" i="1"/>
  <c r="HF37" i="1"/>
  <c r="HW37" i="1"/>
  <c r="FY39" i="1"/>
  <c r="GO39" i="1"/>
  <c r="HF39" i="1"/>
  <c r="HW39" i="1"/>
  <c r="FW41" i="1"/>
  <c r="GE41" i="1"/>
  <c r="GV41" i="1"/>
  <c r="HM41" i="1"/>
  <c r="FW42" i="1"/>
  <c r="GE42" i="1"/>
  <c r="GV42" i="1"/>
  <c r="HM42" i="1"/>
  <c r="FY43" i="1"/>
  <c r="GO43" i="1"/>
  <c r="HF43" i="1"/>
  <c r="HW43" i="1"/>
  <c r="FY44" i="1"/>
  <c r="GO44" i="1"/>
  <c r="HF44" i="1"/>
  <c r="HW44" i="1"/>
  <c r="GK48" i="1"/>
  <c r="HB48" i="1"/>
  <c r="HS48" i="1"/>
  <c r="GT48" i="1"/>
  <c r="HO48" i="1"/>
  <c r="HU49" i="1"/>
  <c r="HD49" i="1"/>
  <c r="GM49" i="1"/>
  <c r="HW51" i="1"/>
  <c r="HQ51" i="1"/>
  <c r="GI51" i="1"/>
  <c r="IA52" i="1"/>
  <c r="HJ52" i="1"/>
  <c r="GT52" i="1"/>
  <c r="GC52" i="1"/>
  <c r="IA53" i="1"/>
  <c r="HJ53" i="1"/>
  <c r="GT53" i="1"/>
  <c r="GC53" i="1"/>
  <c r="GI56" i="1"/>
  <c r="GZ56" i="1"/>
  <c r="HQ56" i="1"/>
  <c r="HW57" i="1"/>
  <c r="HM57" i="1"/>
  <c r="GE57" i="1"/>
  <c r="GA58" i="1"/>
  <c r="HH58" i="1"/>
  <c r="HY58" i="1"/>
  <c r="IA59" i="1"/>
  <c r="HJ59" i="1"/>
  <c r="FY59" i="1"/>
  <c r="GG61" i="1"/>
  <c r="GC61" i="1"/>
  <c r="GA62" i="1"/>
  <c r="DX68" i="1"/>
  <c r="GE68" i="1" s="1"/>
  <c r="DX69" i="1"/>
  <c r="GE69" i="1" s="1"/>
  <c r="FF69" i="1"/>
  <c r="HM69" i="1" s="1"/>
  <c r="CY74" i="1"/>
  <c r="HU74" i="1"/>
  <c r="FR69" i="1"/>
  <c r="HY69" i="1" s="1"/>
  <c r="BO77" i="1"/>
  <c r="DV71" i="1"/>
  <c r="GC71" i="1" s="1"/>
  <c r="CV77" i="1"/>
  <c r="CV83" i="1" s="1"/>
  <c r="FC71" i="1"/>
  <c r="HJ71" i="1" s="1"/>
  <c r="IA44" i="1"/>
  <c r="GA48" i="1"/>
  <c r="GR48" i="1"/>
  <c r="HH48" i="1"/>
  <c r="HY48" i="1"/>
  <c r="GK49" i="1"/>
  <c r="HB49" i="1"/>
  <c r="HS49" i="1"/>
  <c r="GG51" i="1"/>
  <c r="GX51" i="1"/>
  <c r="HO51" i="1"/>
  <c r="GG52" i="1"/>
  <c r="GX52" i="1"/>
  <c r="HO52" i="1"/>
  <c r="GG53" i="1"/>
  <c r="GX53" i="1"/>
  <c r="HO53" i="1"/>
  <c r="GG56" i="1"/>
  <c r="GX56" i="1"/>
  <c r="HO56" i="1"/>
  <c r="FW57" i="1"/>
  <c r="GM57" i="1"/>
  <c r="HD57" i="1"/>
  <c r="HU57" i="1"/>
  <c r="FW58" i="1"/>
  <c r="HM58" i="1"/>
  <c r="FW59" i="1"/>
  <c r="GM59" i="1"/>
  <c r="HM59" i="1"/>
  <c r="HU59" i="1"/>
  <c r="GK62" i="1"/>
  <c r="FY63" i="1"/>
  <c r="GA66" i="1"/>
  <c r="GR66" i="1"/>
  <c r="HH66" i="1"/>
  <c r="HY66" i="1"/>
  <c r="ES67" i="1"/>
  <c r="GZ67" i="1" s="1"/>
  <c r="DR68" i="1"/>
  <c r="FY68" i="1" s="1"/>
  <c r="EQ68" i="1"/>
  <c r="GX68" i="1" s="1"/>
  <c r="FH68" i="1"/>
  <c r="HO68" i="1" s="1"/>
  <c r="EM71" i="1"/>
  <c r="GT71" i="1" s="1"/>
  <c r="Y77" i="1"/>
  <c r="Y83" i="1" s="1"/>
  <c r="Y89" i="1" s="1"/>
  <c r="Y95" i="1" s="1"/>
  <c r="GC66" i="1"/>
  <c r="GK66" i="1"/>
  <c r="HB66" i="1"/>
  <c r="HS66" i="1"/>
  <c r="FJ67" i="1"/>
  <c r="HQ67" i="1" s="1"/>
  <c r="FJ68" i="1"/>
  <c r="HQ68" i="1" s="1"/>
  <c r="DT69" i="1"/>
  <c r="GA69" i="1" s="1"/>
  <c r="EB69" i="1"/>
  <c r="GI69" i="1" s="1"/>
  <c r="ES69" i="1"/>
  <c r="GZ69" i="1" s="1"/>
  <c r="DX71" i="1"/>
  <c r="GE71" i="1" s="1"/>
  <c r="GT58" i="1"/>
  <c r="GT59" i="1"/>
  <c r="GA61" i="1"/>
  <c r="DP62" i="1"/>
  <c r="FW62" i="1" s="1"/>
  <c r="GM62" i="1"/>
  <c r="GE63" i="1"/>
  <c r="BY78" i="1"/>
  <c r="EF72" i="1"/>
  <c r="GM72" i="1" s="1"/>
  <c r="FC67" i="1"/>
  <c r="HJ67" i="1" s="1"/>
  <c r="CD73" i="1"/>
  <c r="EK68" i="1"/>
  <c r="GR68" i="1" s="1"/>
  <c r="CT73" i="1"/>
  <c r="FA68" i="1"/>
  <c r="HH68" i="1" s="1"/>
  <c r="CR78" i="1"/>
  <c r="EY72" i="1"/>
  <c r="HF72" i="1" s="1"/>
  <c r="DE83" i="1"/>
  <c r="FL77" i="1"/>
  <c r="HS77" i="1" s="1"/>
  <c r="GG33" i="1"/>
  <c r="GX33" i="1"/>
  <c r="HO33" i="1"/>
  <c r="GG39" i="1"/>
  <c r="GX39" i="1"/>
  <c r="HO39" i="1"/>
  <c r="GK51" i="1"/>
  <c r="HB51" i="1"/>
  <c r="HS51" i="1"/>
  <c r="GA56" i="1"/>
  <c r="GR56" i="1"/>
  <c r="HH56" i="1"/>
  <c r="GK57" i="1"/>
  <c r="HB57" i="1"/>
  <c r="HS57" i="1"/>
  <c r="GM58" i="1"/>
  <c r="HD58" i="1"/>
  <c r="HU58" i="1"/>
  <c r="GE58" i="1"/>
  <c r="HQ58" i="1"/>
  <c r="GE59" i="1"/>
  <c r="GZ59" i="1"/>
  <c r="GA63" i="1"/>
  <c r="DT67" i="1"/>
  <c r="GA67" i="1" s="1"/>
  <c r="BM72" i="1"/>
  <c r="BI67" i="1"/>
  <c r="EK67" i="1"/>
  <c r="GR67" i="1" s="1"/>
  <c r="CD72" i="1"/>
  <c r="FA67" i="1"/>
  <c r="HH67" i="1" s="1"/>
  <c r="CT72" i="1"/>
  <c r="FR67" i="1"/>
  <c r="HY67" i="1" s="1"/>
  <c r="DK72" i="1"/>
  <c r="CN74" i="1"/>
  <c r="EU69" i="1"/>
  <c r="HB69" i="1" s="1"/>
  <c r="DR77" i="1"/>
  <c r="FY77" i="1" s="1"/>
  <c r="BK83" i="1"/>
  <c r="D79" i="1"/>
  <c r="B74" i="1"/>
  <c r="FP72" i="1"/>
  <c r="HW72" i="1" s="1"/>
  <c r="DI78" i="1"/>
  <c r="DV68" i="1"/>
  <c r="GC68" i="1" s="1"/>
  <c r="BO73" i="1"/>
  <c r="DM79" i="1"/>
  <c r="FT73" i="1"/>
  <c r="IA73" i="1" s="1"/>
  <c r="GZ58" i="1"/>
  <c r="GI59" i="1"/>
  <c r="GK63" i="1"/>
  <c r="CF84" i="1"/>
  <c r="EM78" i="1"/>
  <c r="GT78" i="1" s="1"/>
  <c r="B68" i="1"/>
  <c r="AZ85" i="1"/>
  <c r="AZ91" i="1" s="1"/>
  <c r="AZ97" i="1" s="1"/>
  <c r="AZ84" i="1"/>
  <c r="AZ90" i="1" s="1"/>
  <c r="AZ96" i="1" s="1"/>
  <c r="BS79" i="1"/>
  <c r="DZ73" i="1"/>
  <c r="GG73" i="1" s="1"/>
  <c r="DA79" i="1"/>
  <c r="FH73" i="1"/>
  <c r="HO73" i="1" s="1"/>
  <c r="BI69" i="1"/>
  <c r="EF69" i="1"/>
  <c r="GM69" i="1" s="1"/>
  <c r="BY74" i="1"/>
  <c r="CP80" i="1"/>
  <c r="EW74" i="1"/>
  <c r="HD74" i="1" s="1"/>
  <c r="BM95" i="1"/>
  <c r="CD83" i="1"/>
  <c r="EK77" i="1"/>
  <c r="GR77" i="1" s="1"/>
  <c r="DI83" i="1"/>
  <c r="FP77" i="1"/>
  <c r="HW77" i="1" s="1"/>
  <c r="EH72" i="1"/>
  <c r="GO72" i="1" s="1"/>
  <c r="CA78" i="1"/>
  <c r="HM33" i="1"/>
  <c r="FJ69" i="1"/>
  <c r="HQ69" i="1" s="1"/>
  <c r="DC74" i="1"/>
  <c r="GK33" i="1"/>
  <c r="HB33" i="1"/>
  <c r="HS33" i="1"/>
  <c r="GK39" i="1"/>
  <c r="HB39" i="1"/>
  <c r="HS39" i="1"/>
  <c r="GI46" i="1"/>
  <c r="GZ46" i="1"/>
  <c r="FY51" i="1"/>
  <c r="GO51" i="1"/>
  <c r="HF51" i="1"/>
  <c r="FY57" i="1"/>
  <c r="GO57" i="1"/>
  <c r="HF57" i="1"/>
  <c r="GI58" i="1"/>
  <c r="HW58" i="1"/>
  <c r="HD59" i="1"/>
  <c r="HW59" i="1"/>
  <c r="GI63" i="1"/>
  <c r="BQ78" i="1"/>
  <c r="DX72" i="1"/>
  <c r="GE72" i="1" s="1"/>
  <c r="CH78" i="1"/>
  <c r="EO72" i="1"/>
  <c r="GV72" i="1" s="1"/>
  <c r="FF78" i="1"/>
  <c r="HM78" i="1" s="1"/>
  <c r="CY84" i="1"/>
  <c r="BO83" i="1"/>
  <c r="DV77" i="1"/>
  <c r="GC77" i="1" s="1"/>
  <c r="DC78" i="1"/>
  <c r="FJ72" i="1"/>
  <c r="HQ72" i="1" s="1"/>
  <c r="HM39" i="1"/>
  <c r="CV79" i="1"/>
  <c r="FC73" i="1"/>
  <c r="HJ73" i="1" s="1"/>
  <c r="HF59" i="1"/>
  <c r="GG62" i="1"/>
  <c r="GM63" i="1"/>
  <c r="DA84" i="1"/>
  <c r="FH78" i="1"/>
  <c r="HO78" i="1" s="1"/>
  <c r="EB67" i="1"/>
  <c r="GI67" i="1" s="1"/>
  <c r="BW79" i="1"/>
  <c r="ED73" i="1"/>
  <c r="GK73" i="1" s="1"/>
  <c r="CN79" i="1"/>
  <c r="DE79" i="1"/>
  <c r="FL73" i="1"/>
  <c r="HS73" i="1" s="1"/>
  <c r="CD80" i="1"/>
  <c r="EK74" i="1"/>
  <c r="GR74" i="1" s="1"/>
  <c r="CT80" i="1"/>
  <c r="FA74" i="1"/>
  <c r="HH74" i="1" s="1"/>
  <c r="DK80" i="1"/>
  <c r="FR74" i="1"/>
  <c r="HY74" i="1" s="1"/>
  <c r="EO71" i="1"/>
  <c r="GV71" i="1" s="1"/>
  <c r="CH77" i="1"/>
  <c r="FT71" i="1"/>
  <c r="IA71" i="1" s="1"/>
  <c r="DM77" i="1"/>
  <c r="EB72" i="1"/>
  <c r="GI72" i="1" s="1"/>
  <c r="CF79" i="1"/>
  <c r="EM73" i="1"/>
  <c r="GT73" i="1" s="1"/>
  <c r="EW77" i="1"/>
  <c r="HD77" i="1" s="1"/>
  <c r="CP83" i="1"/>
  <c r="BK78" i="1"/>
  <c r="GO58" i="1"/>
  <c r="GO59" i="1"/>
  <c r="GC62" i="1"/>
  <c r="GO63" i="1"/>
  <c r="D72" i="1"/>
  <c r="DR72" i="1" s="1"/>
  <c r="FY72" i="1" s="1"/>
  <c r="DR67" i="1"/>
  <c r="FY67" i="1" s="1"/>
  <c r="B67" i="1"/>
  <c r="BU84" i="1"/>
  <c r="EB78" i="1"/>
  <c r="GI78" i="1" s="1"/>
  <c r="CL78" i="1"/>
  <c r="ES72" i="1"/>
  <c r="GZ72" i="1" s="1"/>
  <c r="EF73" i="1"/>
  <c r="GM73" i="1" s="1"/>
  <c r="BY79" i="1"/>
  <c r="DZ71" i="1"/>
  <c r="GG71" i="1" s="1"/>
  <c r="BS77" i="1"/>
  <c r="FF72" i="1"/>
  <c r="HM72" i="1" s="1"/>
  <c r="DG79" i="1"/>
  <c r="FN73" i="1"/>
  <c r="HU73" i="1" s="1"/>
  <c r="BQ80" i="1"/>
  <c r="DX74" i="1"/>
  <c r="GE74" i="1" s="1"/>
  <c r="GA33" i="1"/>
  <c r="GR33" i="1"/>
  <c r="HH33" i="1"/>
  <c r="GA39" i="1"/>
  <c r="GR39" i="1"/>
  <c r="HH39" i="1"/>
  <c r="BW72" i="1"/>
  <c r="BI72" i="1" s="1"/>
  <c r="ED67" i="1"/>
  <c r="GK67" i="1" s="1"/>
  <c r="CN72" i="1"/>
  <c r="EU67" i="1"/>
  <c r="HB67" i="1" s="1"/>
  <c r="DE72" i="1"/>
  <c r="FL67" i="1"/>
  <c r="HS67" i="1" s="1"/>
  <c r="EH79" i="1"/>
  <c r="GO79" i="1" s="1"/>
  <c r="CA85" i="1"/>
  <c r="EY68" i="1"/>
  <c r="HF68" i="1" s="1"/>
  <c r="FP68" i="1"/>
  <c r="HW68" i="1" s="1"/>
  <c r="DI73" i="1"/>
  <c r="D86" i="1"/>
  <c r="B80" i="1"/>
  <c r="CH80" i="1"/>
  <c r="EO74" i="1"/>
  <c r="GV74" i="1" s="1"/>
  <c r="F83" i="1"/>
  <c r="DT77" i="1"/>
  <c r="GA77" i="1" s="1"/>
  <c r="AK77" i="1"/>
  <c r="EY71" i="1"/>
  <c r="HF71" i="1" s="1"/>
  <c r="EH73" i="1"/>
  <c r="GO73" i="1" s="1"/>
  <c r="CY80" i="1"/>
  <c r="FF74" i="1"/>
  <c r="HM74" i="1" s="1"/>
  <c r="FN80" i="1"/>
  <c r="HU80" i="1" s="1"/>
  <c r="DG86" i="1"/>
  <c r="DX67" i="1"/>
  <c r="GE67" i="1" s="1"/>
  <c r="EO67" i="1"/>
  <c r="GV67" i="1" s="1"/>
  <c r="FF67" i="1"/>
  <c r="HM67" i="1" s="1"/>
  <c r="DX79" i="1"/>
  <c r="GE79" i="1" s="1"/>
  <c r="BQ85" i="1"/>
  <c r="DK79" i="1"/>
  <c r="FR73" i="1"/>
  <c r="HY73" i="1" s="1"/>
  <c r="DZ68" i="1"/>
  <c r="GG68" i="1" s="1"/>
  <c r="EO68" i="1"/>
  <c r="GV68" i="1" s="1"/>
  <c r="FT68" i="1"/>
  <c r="IA68" i="1" s="1"/>
  <c r="B69" i="1"/>
  <c r="DR74" i="1"/>
  <c r="FY74" i="1" s="1"/>
  <c r="BK80" i="1"/>
  <c r="EH74" i="1"/>
  <c r="GO74" i="1" s="1"/>
  <c r="CA80" i="1"/>
  <c r="DE80" i="1"/>
  <c r="EY69" i="1"/>
  <c r="HF69" i="1" s="1"/>
  <c r="FN69" i="1"/>
  <c r="HU69" i="1" s="1"/>
  <c r="BU89" i="1"/>
  <c r="EB83" i="1"/>
  <c r="GI83" i="1" s="1"/>
  <c r="CJ89" i="1"/>
  <c r="EQ83" i="1"/>
  <c r="GX83" i="1" s="1"/>
  <c r="CY95" i="1"/>
  <c r="FF95" i="1" s="1"/>
  <c r="HM95" i="1" s="1"/>
  <c r="FF89" i="1"/>
  <c r="HM89" i="1" s="1"/>
  <c r="FN71" i="1"/>
  <c r="HU71" i="1" s="1"/>
  <c r="DG72" i="1"/>
  <c r="FH72" i="1"/>
  <c r="HO72" i="1" s="1"/>
  <c r="AG73" i="1"/>
  <c r="AG79" i="1" s="1"/>
  <c r="AG85" i="1" s="1"/>
  <c r="AG91" i="1" s="1"/>
  <c r="AG97" i="1" s="1"/>
  <c r="CJ73" i="1"/>
  <c r="BU74" i="1"/>
  <c r="R77" i="1"/>
  <c r="R83" i="1" s="1"/>
  <c r="R89" i="1" s="1"/>
  <c r="R95" i="1" s="1"/>
  <c r="CT77" i="1"/>
  <c r="DZ67" i="1"/>
  <c r="GG67" i="1" s="1"/>
  <c r="EQ67" i="1"/>
  <c r="GX67" i="1" s="1"/>
  <c r="FH67" i="1"/>
  <c r="HO67" i="1" s="1"/>
  <c r="EO73" i="1"/>
  <c r="GV73" i="1" s="1"/>
  <c r="CH79" i="1"/>
  <c r="EB68" i="1"/>
  <c r="GI68" i="1" s="1"/>
  <c r="FF68" i="1"/>
  <c r="HM68" i="1" s="1"/>
  <c r="CR80" i="1"/>
  <c r="EY74" i="1"/>
  <c r="HF74" i="1" s="1"/>
  <c r="DV69" i="1"/>
  <c r="GC69" i="1" s="1"/>
  <c r="EK69" i="1"/>
  <c r="GR69" i="1" s="1"/>
  <c r="FA69" i="1"/>
  <c r="HH69" i="1" s="1"/>
  <c r="FP69" i="1"/>
  <c r="HW69" i="1" s="1"/>
  <c r="BW77" i="1"/>
  <c r="ED71" i="1"/>
  <c r="GK71" i="1" s="1"/>
  <c r="CL77" i="1"/>
  <c r="ES71" i="1"/>
  <c r="GZ71" i="1" s="1"/>
  <c r="DA77" i="1"/>
  <c r="FH71" i="1"/>
  <c r="HO71" i="1" s="1"/>
  <c r="DT71" i="1"/>
  <c r="GA71" i="1" s="1"/>
  <c r="EQ71" i="1"/>
  <c r="GX71" i="1" s="1"/>
  <c r="FP71" i="1"/>
  <c r="HW71" i="1" s="1"/>
  <c r="BK73" i="1"/>
  <c r="EM77" i="1"/>
  <c r="GT77" i="1" s="1"/>
  <c r="BU79" i="1"/>
  <c r="EB73" i="1"/>
  <c r="GI73" i="1" s="1"/>
  <c r="FF73" i="1"/>
  <c r="HM73" i="1" s="1"/>
  <c r="CY79" i="1"/>
  <c r="DV74" i="1"/>
  <c r="GC74" i="1" s="1"/>
  <c r="BO80" i="1"/>
  <c r="FP74" i="1"/>
  <c r="HW74" i="1" s="1"/>
  <c r="DI80" i="1"/>
  <c r="BY83" i="1"/>
  <c r="CN83" i="1"/>
  <c r="EU77" i="1"/>
  <c r="HB77" i="1" s="1"/>
  <c r="DC83" i="1"/>
  <c r="FJ77" i="1"/>
  <c r="HQ77" i="1" s="1"/>
  <c r="CP73" i="1"/>
  <c r="EQ77" i="1"/>
  <c r="GX77" i="1" s="1"/>
  <c r="BO78" i="1"/>
  <c r="DV72" i="1"/>
  <c r="GC72" i="1" s="1"/>
  <c r="EM72" i="1"/>
  <c r="GT72" i="1" s="1"/>
  <c r="FC72" i="1"/>
  <c r="HJ72" i="1" s="1"/>
  <c r="CV78" i="1"/>
  <c r="DM78" i="1"/>
  <c r="FT72" i="1"/>
  <c r="IA72" i="1" s="1"/>
  <c r="CL79" i="1"/>
  <c r="ES73" i="1"/>
  <c r="GZ73" i="1" s="1"/>
  <c r="EF68" i="1"/>
  <c r="GM68" i="1" s="1"/>
  <c r="GT74" i="1"/>
  <c r="CV80" i="1"/>
  <c r="FC74" i="1"/>
  <c r="HJ74" i="1" s="1"/>
  <c r="DZ69" i="1"/>
  <c r="GG69" i="1" s="1"/>
  <c r="EO69" i="1"/>
  <c r="GV69" i="1" s="1"/>
  <c r="FT69" i="1"/>
  <c r="IA69" i="1" s="1"/>
  <c r="DR71" i="1"/>
  <c r="FY71" i="1" s="1"/>
  <c r="BI71" i="1"/>
  <c r="EH71" i="1"/>
  <c r="GO71" i="1" s="1"/>
  <c r="EW71" i="1"/>
  <c r="HD71" i="1" s="1"/>
  <c r="FL71" i="1"/>
  <c r="HS71" i="1" s="1"/>
  <c r="CP72" i="1"/>
  <c r="EQ72" i="1"/>
  <c r="GX72" i="1" s="1"/>
  <c r="CR73" i="1"/>
  <c r="FF83" i="1"/>
  <c r="HM83" i="1" s="1"/>
  <c r="EF67" i="1"/>
  <c r="GM67" i="1" s="1"/>
  <c r="BI68" i="1"/>
  <c r="DP68" i="1" s="1"/>
  <c r="FW68" i="1" s="1"/>
  <c r="FJ73" i="1"/>
  <c r="HQ73" i="1" s="1"/>
  <c r="EH68" i="1"/>
  <c r="GO68" i="1" s="1"/>
  <c r="FL68" i="1"/>
  <c r="HS68" i="1" s="1"/>
  <c r="BS80" i="1"/>
  <c r="DZ74" i="1"/>
  <c r="GG74" i="1" s="1"/>
  <c r="FT74" i="1"/>
  <c r="IA74" i="1" s="1"/>
  <c r="DM80" i="1"/>
  <c r="EQ69" i="1"/>
  <c r="GX69" i="1" s="1"/>
  <c r="CR89" i="1"/>
  <c r="DG89" i="1"/>
  <c r="FN83" i="1"/>
  <c r="HU83" i="1" s="1"/>
  <c r="EB71" i="1"/>
  <c r="GI71" i="1" s="1"/>
  <c r="DX73" i="1"/>
  <c r="GE73" i="1" s="1"/>
  <c r="CL74" i="1"/>
  <c r="DT74" i="1"/>
  <c r="GA74" i="1" s="1"/>
  <c r="CA77" i="1"/>
  <c r="FC77" i="1"/>
  <c r="HJ77" i="1" s="1"/>
  <c r="BS84" i="1"/>
  <c r="DZ78" i="1"/>
  <c r="GG78" i="1" s="1"/>
  <c r="CJ84" i="1"/>
  <c r="EQ78" i="1"/>
  <c r="GX78" i="1" s="1"/>
  <c r="EH67" i="1"/>
  <c r="GO67" i="1" s="1"/>
  <c r="EY67" i="1"/>
  <c r="HF67" i="1" s="1"/>
  <c r="FP67" i="1"/>
  <c r="HW67" i="1" s="1"/>
  <c r="DT68" i="1"/>
  <c r="GA68" i="1" s="1"/>
  <c r="CJ80" i="1"/>
  <c r="EQ74" i="1"/>
  <c r="GX74" i="1" s="1"/>
  <c r="ED69" i="1"/>
  <c r="GK69" i="1" s="1"/>
  <c r="FH69" i="1"/>
  <c r="HO69" i="1" s="1"/>
  <c r="B71" i="1"/>
  <c r="FF77" i="1"/>
  <c r="HM77" i="1" s="1"/>
  <c r="DC79" i="1"/>
  <c r="BM79" i="1"/>
  <c r="DT73" i="1"/>
  <c r="GA73" i="1" s="1"/>
  <c r="BW80" i="1"/>
  <c r="ED74" i="1"/>
  <c r="GK74" i="1" s="1"/>
  <c r="DA80" i="1"/>
  <c r="FH74" i="1"/>
  <c r="HO74" i="1" s="1"/>
  <c r="D89" i="1"/>
  <c r="B83" i="1"/>
  <c r="BQ89" i="1"/>
  <c r="DX83" i="1"/>
  <c r="GE83" i="1" s="1"/>
  <c r="CF89" i="1"/>
  <c r="EM83" i="1"/>
  <c r="GT83" i="1" s="1"/>
  <c r="CV89" i="1"/>
  <c r="FC83" i="1"/>
  <c r="HJ83" i="1" s="1"/>
  <c r="DK89" i="1"/>
  <c r="FR83" i="1"/>
  <c r="HY83" i="1" s="1"/>
  <c r="FF71" i="1"/>
  <c r="HM71" i="1" s="1"/>
  <c r="DZ72" i="1"/>
  <c r="GG72" i="1" s="1"/>
  <c r="BM86" i="1"/>
  <c r="DT80" i="1"/>
  <c r="GA80" i="1" s="1"/>
  <c r="DX77" i="1"/>
  <c r="GE77" i="1" s="1"/>
  <c r="CF80" i="1"/>
  <c r="DP67" i="1" l="1"/>
  <c r="FW67" i="1" s="1"/>
  <c r="EF77" i="1"/>
  <c r="GM77" i="1" s="1"/>
  <c r="BI74" i="1"/>
  <c r="DP74" i="1" s="1"/>
  <c r="FW74" i="1" s="1"/>
  <c r="EU73" i="1"/>
  <c r="HB73" i="1" s="1"/>
  <c r="DC85" i="1"/>
  <c r="FJ79" i="1"/>
  <c r="HQ79" i="1" s="1"/>
  <c r="BS90" i="1"/>
  <c r="DZ84" i="1"/>
  <c r="GG84" i="1" s="1"/>
  <c r="CP78" i="1"/>
  <c r="EW72" i="1"/>
  <c r="HD72" i="1" s="1"/>
  <c r="BO86" i="1"/>
  <c r="DV80" i="1"/>
  <c r="GC80" i="1" s="1"/>
  <c r="CA86" i="1"/>
  <c r="EH80" i="1"/>
  <c r="GO80" i="1" s="1"/>
  <c r="DG85" i="1"/>
  <c r="FN79" i="1"/>
  <c r="HU79" i="1" s="1"/>
  <c r="CT86" i="1"/>
  <c r="FA80" i="1"/>
  <c r="HH80" i="1" s="1"/>
  <c r="ED79" i="1"/>
  <c r="GK79" i="1" s="1"/>
  <c r="BW85" i="1"/>
  <c r="CV85" i="1"/>
  <c r="FC79" i="1"/>
  <c r="HJ79" i="1" s="1"/>
  <c r="D95" i="1"/>
  <c r="CV84" i="1"/>
  <c r="FC78" i="1"/>
  <c r="HJ78" i="1" s="1"/>
  <c r="CJ79" i="1"/>
  <c r="EQ73" i="1"/>
  <c r="GX73" i="1" s="1"/>
  <c r="CJ95" i="1"/>
  <c r="EQ95" i="1" s="1"/>
  <c r="GX95" i="1" s="1"/>
  <c r="EQ89" i="1"/>
  <c r="GX89" i="1" s="1"/>
  <c r="DK85" i="1"/>
  <c r="FR79" i="1"/>
  <c r="HY79" i="1" s="1"/>
  <c r="CH86" i="1"/>
  <c r="EO80" i="1"/>
  <c r="GV80" i="1" s="1"/>
  <c r="BU90" i="1"/>
  <c r="EB84" i="1"/>
  <c r="GI84" i="1" s="1"/>
  <c r="EM80" i="1"/>
  <c r="GT80" i="1" s="1"/>
  <c r="CF86" i="1"/>
  <c r="B77" i="1"/>
  <c r="CA83" i="1"/>
  <c r="EH77" i="1"/>
  <c r="GO77" i="1" s="1"/>
  <c r="CR95" i="1"/>
  <c r="CV86" i="1"/>
  <c r="FC80" i="1"/>
  <c r="HJ80" i="1" s="1"/>
  <c r="CY85" i="1"/>
  <c r="FF79" i="1"/>
  <c r="HM79" i="1" s="1"/>
  <c r="BK86" i="1"/>
  <c r="DR80" i="1"/>
  <c r="FY80" i="1" s="1"/>
  <c r="DX85" i="1"/>
  <c r="GE85" i="1" s="1"/>
  <c r="BQ91" i="1"/>
  <c r="CY86" i="1"/>
  <c r="FF80" i="1"/>
  <c r="HM80" i="1" s="1"/>
  <c r="DE78" i="1"/>
  <c r="FL72" i="1"/>
  <c r="HS72" i="1" s="1"/>
  <c r="BS83" i="1"/>
  <c r="DZ77" i="1"/>
  <c r="GG77" i="1" s="1"/>
  <c r="CD86" i="1"/>
  <c r="EK80" i="1"/>
  <c r="GR80" i="1" s="1"/>
  <c r="CA84" i="1"/>
  <c r="EH78" i="1"/>
  <c r="GO78" i="1" s="1"/>
  <c r="BS85" i="1"/>
  <c r="DZ79" i="1"/>
  <c r="GG79" i="1" s="1"/>
  <c r="B73" i="1"/>
  <c r="DE89" i="1"/>
  <c r="FL83" i="1"/>
  <c r="HS83" i="1" s="1"/>
  <c r="DG95" i="1"/>
  <c r="FN95" i="1" s="1"/>
  <c r="HU95" i="1" s="1"/>
  <c r="FN89" i="1"/>
  <c r="HU89" i="1" s="1"/>
  <c r="CV95" i="1"/>
  <c r="FC95" i="1" s="1"/>
  <c r="HJ95" i="1" s="1"/>
  <c r="FC89" i="1"/>
  <c r="HJ89" i="1" s="1"/>
  <c r="DA86" i="1"/>
  <c r="FH80" i="1"/>
  <c r="HO80" i="1" s="1"/>
  <c r="EU83" i="1"/>
  <c r="HB83" i="1" s="1"/>
  <c r="CN89" i="1"/>
  <c r="BU95" i="1"/>
  <c r="EB95" i="1" s="1"/>
  <c r="GI95" i="1" s="1"/>
  <c r="EB89" i="1"/>
  <c r="GI89" i="1" s="1"/>
  <c r="D92" i="1"/>
  <c r="B86" i="1"/>
  <c r="BK84" i="1"/>
  <c r="EO77" i="1"/>
  <c r="GV77" i="1" s="1"/>
  <c r="CH83" i="1"/>
  <c r="DA90" i="1"/>
  <c r="FH84" i="1"/>
  <c r="HO84" i="1" s="1"/>
  <c r="DC84" i="1"/>
  <c r="FJ78" i="1"/>
  <c r="HQ78" i="1" s="1"/>
  <c r="BQ84" i="1"/>
  <c r="DX78" i="1"/>
  <c r="GE78" i="1" s="1"/>
  <c r="CP86" i="1"/>
  <c r="EW80" i="1"/>
  <c r="HD80" i="1" s="1"/>
  <c r="D85" i="1"/>
  <c r="B79" i="1"/>
  <c r="CT78" i="1"/>
  <c r="FA72" i="1"/>
  <c r="HH72" i="1" s="1"/>
  <c r="EF78" i="1"/>
  <c r="GM78" i="1" s="1"/>
  <c r="BY84" i="1"/>
  <c r="BU80" i="1"/>
  <c r="EB74" i="1"/>
  <c r="GI74" i="1" s="1"/>
  <c r="DM86" i="1"/>
  <c r="FT80" i="1"/>
  <c r="IA80" i="1" s="1"/>
  <c r="DP71" i="1"/>
  <c r="FW71" i="1" s="1"/>
  <c r="DA83" i="1"/>
  <c r="FH77" i="1"/>
  <c r="HO77" i="1" s="1"/>
  <c r="DG78" i="1"/>
  <c r="FN72" i="1"/>
  <c r="HU72" i="1" s="1"/>
  <c r="DI79" i="1"/>
  <c r="FP73" i="1"/>
  <c r="HW73" i="1" s="1"/>
  <c r="CN78" i="1"/>
  <c r="EU72" i="1"/>
  <c r="HB72" i="1" s="1"/>
  <c r="BY85" i="1"/>
  <c r="EF79" i="1"/>
  <c r="GM79" i="1" s="1"/>
  <c r="D78" i="1"/>
  <c r="B72" i="1"/>
  <c r="DP72" i="1" s="1"/>
  <c r="FW72" i="1" s="1"/>
  <c r="CP89" i="1"/>
  <c r="EW83" i="1"/>
  <c r="HD83" i="1" s="1"/>
  <c r="DE85" i="1"/>
  <c r="FL79" i="1"/>
  <c r="HS79" i="1" s="1"/>
  <c r="BY80" i="1"/>
  <c r="EF74" i="1"/>
  <c r="GM74" i="1" s="1"/>
  <c r="DM85" i="1"/>
  <c r="FT79" i="1"/>
  <c r="IA79" i="1" s="1"/>
  <c r="BK89" i="1"/>
  <c r="DR83" i="1"/>
  <c r="FY83" i="1" s="1"/>
  <c r="CR84" i="1"/>
  <c r="EY78" i="1"/>
  <c r="HF78" i="1" s="1"/>
  <c r="BW83" i="1"/>
  <c r="ED77" i="1"/>
  <c r="GK77" i="1" s="1"/>
  <c r="BM92" i="1"/>
  <c r="DT86" i="1"/>
  <c r="GA86" i="1" s="1"/>
  <c r="BW86" i="1"/>
  <c r="ED80" i="1"/>
  <c r="GK80" i="1" s="1"/>
  <c r="DV78" i="1"/>
  <c r="GC78" i="1" s="1"/>
  <c r="BO84" i="1"/>
  <c r="BU85" i="1"/>
  <c r="EB79" i="1"/>
  <c r="GI79" i="1" s="1"/>
  <c r="AK83" i="1"/>
  <c r="EY77" i="1"/>
  <c r="HF77" i="1" s="1"/>
  <c r="BO89" i="1"/>
  <c r="DV83" i="1"/>
  <c r="GC83" i="1" s="1"/>
  <c r="DI89" i="1"/>
  <c r="FP83" i="1"/>
  <c r="HW83" i="1" s="1"/>
  <c r="BO79" i="1"/>
  <c r="DV73" i="1"/>
  <c r="GC73" i="1" s="1"/>
  <c r="BI77" i="1"/>
  <c r="DP77" i="1" s="1"/>
  <c r="FW77" i="1" s="1"/>
  <c r="CD78" i="1"/>
  <c r="EK72" i="1"/>
  <c r="GR72" i="1" s="1"/>
  <c r="DM84" i="1"/>
  <c r="FT78" i="1"/>
  <c r="IA78" i="1" s="1"/>
  <c r="CL80" i="1"/>
  <c r="ES74" i="1"/>
  <c r="GZ74" i="1" s="1"/>
  <c r="CF95" i="1"/>
  <c r="EM95" i="1" s="1"/>
  <c r="GT95" i="1" s="1"/>
  <c r="EM89" i="1"/>
  <c r="GT89" i="1" s="1"/>
  <c r="BY89" i="1"/>
  <c r="EF83" i="1"/>
  <c r="GM83" i="1" s="1"/>
  <c r="CJ90" i="1"/>
  <c r="EQ84" i="1"/>
  <c r="GX84" i="1" s="1"/>
  <c r="CR79" i="1"/>
  <c r="EY73" i="1"/>
  <c r="HF73" i="1" s="1"/>
  <c r="CL85" i="1"/>
  <c r="ES79" i="1"/>
  <c r="GZ79" i="1" s="1"/>
  <c r="DI86" i="1"/>
  <c r="FP80" i="1"/>
  <c r="HW80" i="1" s="1"/>
  <c r="ES77" i="1"/>
  <c r="GZ77" i="1" s="1"/>
  <c r="CL83" i="1"/>
  <c r="CR86" i="1"/>
  <c r="EY80" i="1"/>
  <c r="HF80" i="1" s="1"/>
  <c r="CT83" i="1"/>
  <c r="FA77" i="1"/>
  <c r="HH77" i="1" s="1"/>
  <c r="DE86" i="1"/>
  <c r="FL80" i="1"/>
  <c r="HS80" i="1" s="1"/>
  <c r="BW78" i="1"/>
  <c r="BI78" i="1" s="1"/>
  <c r="ED72" i="1"/>
  <c r="GK72" i="1" s="1"/>
  <c r="DX80" i="1"/>
  <c r="GE80" i="1" s="1"/>
  <c r="BQ86" i="1"/>
  <c r="DK86" i="1"/>
  <c r="FR80" i="1"/>
  <c r="HY80" i="1" s="1"/>
  <c r="EU79" i="1"/>
  <c r="HB79" i="1" s="1"/>
  <c r="CN85" i="1"/>
  <c r="CY90" i="1"/>
  <c r="FF84" i="1"/>
  <c r="HM84" i="1" s="1"/>
  <c r="DP69" i="1"/>
  <c r="FW69" i="1" s="1"/>
  <c r="CT79" i="1"/>
  <c r="FA73" i="1"/>
  <c r="HH73" i="1" s="1"/>
  <c r="BQ95" i="1"/>
  <c r="DX95" i="1" s="1"/>
  <c r="GE95" i="1" s="1"/>
  <c r="DX89" i="1"/>
  <c r="GE89" i="1" s="1"/>
  <c r="BM85" i="1"/>
  <c r="DT79" i="1"/>
  <c r="GA79" i="1" s="1"/>
  <c r="DZ80" i="1"/>
  <c r="GG80" i="1" s="1"/>
  <c r="BS86" i="1"/>
  <c r="CP79" i="1"/>
  <c r="EW73" i="1"/>
  <c r="HD73" i="1" s="1"/>
  <c r="BK79" i="1"/>
  <c r="DR73" i="1"/>
  <c r="FY73" i="1" s="1"/>
  <c r="BI73" i="1"/>
  <c r="DP73" i="1" s="1"/>
  <c r="FW73" i="1" s="1"/>
  <c r="FN86" i="1"/>
  <c r="HU86" i="1" s="1"/>
  <c r="DG92" i="1"/>
  <c r="F89" i="1"/>
  <c r="DT83" i="1"/>
  <c r="GA83" i="1" s="1"/>
  <c r="CA91" i="1"/>
  <c r="EH85" i="1"/>
  <c r="GO85" i="1" s="1"/>
  <c r="CL84" i="1"/>
  <c r="ES78" i="1"/>
  <c r="GZ78" i="1" s="1"/>
  <c r="CF85" i="1"/>
  <c r="EM79" i="1"/>
  <c r="GT79" i="1" s="1"/>
  <c r="DC80" i="1"/>
  <c r="FJ74" i="1"/>
  <c r="HQ74" i="1" s="1"/>
  <c r="CD89" i="1"/>
  <c r="EK83" i="1"/>
  <c r="GR83" i="1" s="1"/>
  <c r="CF90" i="1"/>
  <c r="EM84" i="1"/>
  <c r="GT84" i="1" s="1"/>
  <c r="DI84" i="1"/>
  <c r="FP78" i="1"/>
  <c r="HW78" i="1" s="1"/>
  <c r="DA85" i="1"/>
  <c r="FH79" i="1"/>
  <c r="HO79" i="1" s="1"/>
  <c r="CN80" i="1"/>
  <c r="EU74" i="1"/>
  <c r="HB74" i="1" s="1"/>
  <c r="BM78" i="1"/>
  <c r="DT72" i="1"/>
  <c r="GA72" i="1" s="1"/>
  <c r="EK73" i="1"/>
  <c r="GR73" i="1" s="1"/>
  <c r="CD79" i="1"/>
  <c r="CJ86" i="1"/>
  <c r="EQ80" i="1"/>
  <c r="GX80" i="1" s="1"/>
  <c r="DK95" i="1"/>
  <c r="FR95" i="1" s="1"/>
  <c r="HY95" i="1" s="1"/>
  <c r="FR89" i="1"/>
  <c r="HY89" i="1" s="1"/>
  <c r="DC89" i="1"/>
  <c r="FJ83" i="1"/>
  <c r="HQ83" i="1" s="1"/>
  <c r="CH85" i="1"/>
  <c r="EO79" i="1"/>
  <c r="GV79" i="1" s="1"/>
  <c r="DM83" i="1"/>
  <c r="FT77" i="1"/>
  <c r="IA77" i="1" s="1"/>
  <c r="EO78" i="1"/>
  <c r="GV78" i="1" s="1"/>
  <c r="CH84" i="1"/>
  <c r="DK78" i="1"/>
  <c r="FR72" i="1"/>
  <c r="HY72" i="1" s="1"/>
  <c r="EK79" i="1" l="1"/>
  <c r="GR79" i="1" s="1"/>
  <c r="CD85" i="1"/>
  <c r="DG98" i="1"/>
  <c r="FN98" i="1" s="1"/>
  <c r="HU98" i="1" s="1"/>
  <c r="FN92" i="1"/>
  <c r="HU92" i="1" s="1"/>
  <c r="ES83" i="1"/>
  <c r="GZ83" i="1" s="1"/>
  <c r="CL89" i="1"/>
  <c r="CY96" i="1"/>
  <c r="FF96" i="1" s="1"/>
  <c r="HM96" i="1" s="1"/>
  <c r="FF90" i="1"/>
  <c r="HM90" i="1" s="1"/>
  <c r="CJ96" i="1"/>
  <c r="EQ96" i="1" s="1"/>
  <c r="GX96" i="1" s="1"/>
  <c r="EQ90" i="1"/>
  <c r="GX90" i="1" s="1"/>
  <c r="BM91" i="1"/>
  <c r="DT85" i="1"/>
  <c r="GA85" i="1" s="1"/>
  <c r="BW92" i="1"/>
  <c r="ED86" i="1"/>
  <c r="GK86" i="1" s="1"/>
  <c r="D91" i="1"/>
  <c r="B85" i="1"/>
  <c r="DA96" i="1"/>
  <c r="FH96" i="1" s="1"/>
  <c r="HO96" i="1" s="1"/>
  <c r="FH90" i="1"/>
  <c r="HO90" i="1" s="1"/>
  <c r="CA90" i="1"/>
  <c r="EH84" i="1"/>
  <c r="GO84" i="1" s="1"/>
  <c r="CV91" i="1"/>
  <c r="FC85" i="1"/>
  <c r="HJ85" i="1" s="1"/>
  <c r="CA92" i="1"/>
  <c r="EH86" i="1"/>
  <c r="GO86" i="1" s="1"/>
  <c r="FJ85" i="1"/>
  <c r="HQ85" i="1" s="1"/>
  <c r="DC91" i="1"/>
  <c r="EO84" i="1"/>
  <c r="GV84" i="1" s="1"/>
  <c r="CH90" i="1"/>
  <c r="DC95" i="1"/>
  <c r="FJ95" i="1" s="1"/>
  <c r="HQ95" i="1" s="1"/>
  <c r="FJ89" i="1"/>
  <c r="HQ89" i="1" s="1"/>
  <c r="BM84" i="1"/>
  <c r="DT78" i="1"/>
  <c r="GA78" i="1" s="1"/>
  <c r="CF96" i="1"/>
  <c r="EM96" i="1" s="1"/>
  <c r="GT96" i="1" s="1"/>
  <c r="EM90" i="1"/>
  <c r="GT90" i="1" s="1"/>
  <c r="ES84" i="1"/>
  <c r="GZ84" i="1" s="1"/>
  <c r="CL90" i="1"/>
  <c r="DE92" i="1"/>
  <c r="FL86" i="1"/>
  <c r="HS86" i="1" s="1"/>
  <c r="DI92" i="1"/>
  <c r="FP86" i="1"/>
  <c r="HW86" i="1" s="1"/>
  <c r="BY95" i="1"/>
  <c r="EF95" i="1" s="1"/>
  <c r="GM95" i="1" s="1"/>
  <c r="EF89" i="1"/>
  <c r="GM89" i="1" s="1"/>
  <c r="CD84" i="1"/>
  <c r="EK78" i="1"/>
  <c r="GR78" i="1" s="1"/>
  <c r="BK95" i="1"/>
  <c r="DR89" i="1"/>
  <c r="FY89" i="1" s="1"/>
  <c r="CP95" i="1"/>
  <c r="EW95" i="1" s="1"/>
  <c r="HD95" i="1" s="1"/>
  <c r="EW89" i="1"/>
  <c r="HD89" i="1" s="1"/>
  <c r="FP79" i="1"/>
  <c r="HW79" i="1" s="1"/>
  <c r="DI85" i="1"/>
  <c r="CH89" i="1"/>
  <c r="EO83" i="1"/>
  <c r="GV83" i="1" s="1"/>
  <c r="BQ97" i="1"/>
  <c r="DX97" i="1" s="1"/>
  <c r="GE97" i="1" s="1"/>
  <c r="DX91" i="1"/>
  <c r="GE91" i="1" s="1"/>
  <c r="CV92" i="1"/>
  <c r="FC86" i="1"/>
  <c r="HJ86" i="1" s="1"/>
  <c r="BW91" i="1"/>
  <c r="ED85" i="1"/>
  <c r="GK85" i="1" s="1"/>
  <c r="AK89" i="1"/>
  <c r="EY83" i="1"/>
  <c r="HF83" i="1" s="1"/>
  <c r="BM98" i="1"/>
  <c r="DT98" i="1" s="1"/>
  <c r="GA98" i="1" s="1"/>
  <c r="DT92" i="1"/>
  <c r="GA92" i="1" s="1"/>
  <c r="BU86" i="1"/>
  <c r="BI86" i="1" s="1"/>
  <c r="DP86" i="1" s="1"/>
  <c r="FW86" i="1" s="1"/>
  <c r="EB80" i="1"/>
  <c r="GI80" i="1" s="1"/>
  <c r="CP92" i="1"/>
  <c r="EW86" i="1"/>
  <c r="HD86" i="1" s="1"/>
  <c r="CN95" i="1"/>
  <c r="EU95" i="1" s="1"/>
  <c r="HB95" i="1" s="1"/>
  <c r="EU89" i="1"/>
  <c r="HB89" i="1" s="1"/>
  <c r="CD92" i="1"/>
  <c r="EK86" i="1"/>
  <c r="GR86" i="1" s="1"/>
  <c r="BU96" i="1"/>
  <c r="EB96" i="1" s="1"/>
  <c r="GI96" i="1" s="1"/>
  <c r="EB90" i="1"/>
  <c r="GI90" i="1" s="1"/>
  <c r="CJ85" i="1"/>
  <c r="EQ79" i="1"/>
  <c r="GX79" i="1" s="1"/>
  <c r="BO92" i="1"/>
  <c r="DV86" i="1"/>
  <c r="GC86" i="1" s="1"/>
  <c r="CA97" i="1"/>
  <c r="EH97" i="1" s="1"/>
  <c r="GO97" i="1" s="1"/>
  <c r="EH91" i="1"/>
  <c r="GO91" i="1" s="1"/>
  <c r="CT89" i="1"/>
  <c r="FA83" i="1"/>
  <c r="HH83" i="1" s="1"/>
  <c r="CL91" i="1"/>
  <c r="ES85" i="1"/>
  <c r="GZ85" i="1" s="1"/>
  <c r="DM91" i="1"/>
  <c r="FT85" i="1"/>
  <c r="IA85" i="1" s="1"/>
  <c r="D84" i="1"/>
  <c r="B78" i="1"/>
  <c r="DP78" i="1" s="1"/>
  <c r="FW78" i="1" s="1"/>
  <c r="FN78" i="1"/>
  <c r="HU78" i="1" s="1"/>
  <c r="DG84" i="1"/>
  <c r="BY90" i="1"/>
  <c r="EF84" i="1"/>
  <c r="GM84" i="1" s="1"/>
  <c r="DR78" i="1"/>
  <c r="FY78" i="1" s="1"/>
  <c r="DE95" i="1"/>
  <c r="FL95" i="1" s="1"/>
  <c r="HS95" i="1" s="1"/>
  <c r="FL89" i="1"/>
  <c r="HS89" i="1" s="1"/>
  <c r="BI80" i="1"/>
  <c r="DP80" i="1" s="1"/>
  <c r="FW80" i="1" s="1"/>
  <c r="BK85" i="1"/>
  <c r="DR79" i="1"/>
  <c r="FY79" i="1" s="1"/>
  <c r="BI79" i="1"/>
  <c r="DP79" i="1" s="1"/>
  <c r="FW79" i="1" s="1"/>
  <c r="CD95" i="1"/>
  <c r="EK95" i="1" s="1"/>
  <c r="GR95" i="1" s="1"/>
  <c r="EK89" i="1"/>
  <c r="GR89" i="1" s="1"/>
  <c r="DK92" i="1"/>
  <c r="FR86" i="1"/>
  <c r="HY86" i="1" s="1"/>
  <c r="CP85" i="1"/>
  <c r="EW79" i="1"/>
  <c r="HD79" i="1" s="1"/>
  <c r="DX86" i="1"/>
  <c r="GE86" i="1" s="1"/>
  <c r="BQ92" i="1"/>
  <c r="BO85" i="1"/>
  <c r="DV79" i="1"/>
  <c r="GC79" i="1" s="1"/>
  <c r="BQ90" i="1"/>
  <c r="DX84" i="1"/>
  <c r="GE84" i="1" s="1"/>
  <c r="CN86" i="1"/>
  <c r="EU80" i="1"/>
  <c r="HB80" i="1" s="1"/>
  <c r="DM89" i="1"/>
  <c r="FT83" i="1"/>
  <c r="IA83" i="1" s="1"/>
  <c r="CT85" i="1"/>
  <c r="FA79" i="1"/>
  <c r="HH79" i="1" s="1"/>
  <c r="BU91" i="1"/>
  <c r="EB85" i="1"/>
  <c r="GI85" i="1" s="1"/>
  <c r="ED83" i="1"/>
  <c r="GK83" i="1" s="1"/>
  <c r="BW89" i="1"/>
  <c r="DZ83" i="1"/>
  <c r="GG83" i="1" s="1"/>
  <c r="BS89" i="1"/>
  <c r="CH92" i="1"/>
  <c r="EO86" i="1"/>
  <c r="GV86" i="1" s="1"/>
  <c r="CV90" i="1"/>
  <c r="FC84" i="1"/>
  <c r="HJ84" i="1" s="1"/>
  <c r="CT92" i="1"/>
  <c r="FA86" i="1"/>
  <c r="HH86" i="1" s="1"/>
  <c r="CP84" i="1"/>
  <c r="EW78" i="1"/>
  <c r="HD78" i="1" s="1"/>
  <c r="CJ92" i="1"/>
  <c r="EQ86" i="1"/>
  <c r="GX86" i="1" s="1"/>
  <c r="DA91" i="1"/>
  <c r="FH85" i="1"/>
  <c r="HO85" i="1" s="1"/>
  <c r="DC86" i="1"/>
  <c r="FJ80" i="1"/>
  <c r="HQ80" i="1" s="1"/>
  <c r="F95" i="1"/>
  <c r="DT95" i="1" s="1"/>
  <c r="GA95" i="1" s="1"/>
  <c r="DT89" i="1"/>
  <c r="GA89" i="1" s="1"/>
  <c r="BS92" i="1"/>
  <c r="DZ86" i="1"/>
  <c r="GG86" i="1" s="1"/>
  <c r="CR92" i="1"/>
  <c r="EY86" i="1"/>
  <c r="HF86" i="1" s="1"/>
  <c r="CR85" i="1"/>
  <c r="EY79" i="1"/>
  <c r="HF79" i="1" s="1"/>
  <c r="ES80" i="1"/>
  <c r="GZ80" i="1" s="1"/>
  <c r="CL86" i="1"/>
  <c r="BO90" i="1"/>
  <c r="DV84" i="1"/>
  <c r="GC84" i="1" s="1"/>
  <c r="BY86" i="1"/>
  <c r="EF80" i="1"/>
  <c r="GM80" i="1" s="1"/>
  <c r="EF85" i="1"/>
  <c r="GM85" i="1" s="1"/>
  <c r="BY91" i="1"/>
  <c r="FH83" i="1"/>
  <c r="HO83" i="1" s="1"/>
  <c r="DA89" i="1"/>
  <c r="BK90" i="1"/>
  <c r="DR84" i="1"/>
  <c r="FY84" i="1" s="1"/>
  <c r="DA92" i="1"/>
  <c r="FH86" i="1"/>
  <c r="HO86" i="1" s="1"/>
  <c r="BK92" i="1"/>
  <c r="DR86" i="1"/>
  <c r="FY86" i="1" s="1"/>
  <c r="CA89" i="1"/>
  <c r="EH83" i="1"/>
  <c r="GO83" i="1" s="1"/>
  <c r="B89" i="1"/>
  <c r="DI95" i="1"/>
  <c r="FP95" i="1" s="1"/>
  <c r="HW95" i="1" s="1"/>
  <c r="FP89" i="1"/>
  <c r="HW89" i="1" s="1"/>
  <c r="CR90" i="1"/>
  <c r="EY84" i="1"/>
  <c r="HF84" i="1" s="1"/>
  <c r="CT84" i="1"/>
  <c r="FA78" i="1"/>
  <c r="HH78" i="1" s="1"/>
  <c r="DC90" i="1"/>
  <c r="FJ84" i="1"/>
  <c r="HQ84" i="1" s="1"/>
  <c r="BS91" i="1"/>
  <c r="DZ85" i="1"/>
  <c r="GG85" i="1" s="1"/>
  <c r="DE84" i="1"/>
  <c r="FL78" i="1"/>
  <c r="HS78" i="1" s="1"/>
  <c r="DK91" i="1"/>
  <c r="FR85" i="1"/>
  <c r="HY85" i="1" s="1"/>
  <c r="B95" i="1"/>
  <c r="DG91" i="1"/>
  <c r="FN85" i="1"/>
  <c r="HU85" i="1" s="1"/>
  <c r="BS96" i="1"/>
  <c r="DZ96" i="1" s="1"/>
  <c r="GG96" i="1" s="1"/>
  <c r="DZ90" i="1"/>
  <c r="GG90" i="1" s="1"/>
  <c r="DK84" i="1"/>
  <c r="FR78" i="1"/>
  <c r="HY78" i="1" s="1"/>
  <c r="FP84" i="1"/>
  <c r="HW84" i="1" s="1"/>
  <c r="DI90" i="1"/>
  <c r="CF91" i="1"/>
  <c r="EM85" i="1"/>
  <c r="GT85" i="1" s="1"/>
  <c r="BW84" i="1"/>
  <c r="ED78" i="1"/>
  <c r="GK78" i="1" s="1"/>
  <c r="DM90" i="1"/>
  <c r="FT84" i="1"/>
  <c r="IA84" i="1" s="1"/>
  <c r="BI83" i="1"/>
  <c r="DP83" i="1" s="1"/>
  <c r="FW83" i="1" s="1"/>
  <c r="FL85" i="1"/>
  <c r="HS85" i="1" s="1"/>
  <c r="DE91" i="1"/>
  <c r="EU78" i="1"/>
  <c r="HB78" i="1" s="1"/>
  <c r="CN84" i="1"/>
  <c r="D98" i="1"/>
  <c r="B98" i="1" s="1"/>
  <c r="B92" i="1"/>
  <c r="CY91" i="1"/>
  <c r="FF85" i="1"/>
  <c r="HM85" i="1" s="1"/>
  <c r="CF92" i="1"/>
  <c r="EM86" i="1"/>
  <c r="GT86" i="1" s="1"/>
  <c r="CH91" i="1"/>
  <c r="EO85" i="1"/>
  <c r="GV85" i="1" s="1"/>
  <c r="EU85" i="1"/>
  <c r="HB85" i="1" s="1"/>
  <c r="CN91" i="1"/>
  <c r="BO95" i="1"/>
  <c r="DV95" i="1" s="1"/>
  <c r="GC95" i="1" s="1"/>
  <c r="DV89" i="1"/>
  <c r="GC89" i="1" s="1"/>
  <c r="DM92" i="1"/>
  <c r="FT86" i="1"/>
  <c r="IA86" i="1" s="1"/>
  <c r="CY92" i="1"/>
  <c r="FF86" i="1"/>
  <c r="HM86" i="1" s="1"/>
  <c r="BI89" i="1" l="1"/>
  <c r="DP89" i="1" s="1"/>
  <c r="FW89" i="1" s="1"/>
  <c r="DE90" i="1"/>
  <c r="FL84" i="1"/>
  <c r="HS84" i="1" s="1"/>
  <c r="BW95" i="1"/>
  <c r="ED95" i="1" s="1"/>
  <c r="GK95" i="1" s="1"/>
  <c r="ED89" i="1"/>
  <c r="GK89" i="1" s="1"/>
  <c r="BW90" i="1"/>
  <c r="ED84" i="1"/>
  <c r="GK84" i="1" s="1"/>
  <c r="EY85" i="1"/>
  <c r="HF85" i="1" s="1"/>
  <c r="CR91" i="1"/>
  <c r="EW85" i="1"/>
  <c r="HD85" i="1" s="1"/>
  <c r="CP91" i="1"/>
  <c r="FF92" i="1"/>
  <c r="HM92" i="1" s="1"/>
  <c r="CY98" i="1"/>
  <c r="FF98" i="1" s="1"/>
  <c r="HM98" i="1" s="1"/>
  <c r="CH97" i="1"/>
  <c r="EO97" i="1" s="1"/>
  <c r="GV97" i="1" s="1"/>
  <c r="EO91" i="1"/>
  <c r="GV91" i="1" s="1"/>
  <c r="BS97" i="1"/>
  <c r="DZ97" i="1" s="1"/>
  <c r="GG97" i="1" s="1"/>
  <c r="DZ91" i="1"/>
  <c r="GG91" i="1" s="1"/>
  <c r="DA98" i="1"/>
  <c r="FH98" i="1" s="1"/>
  <c r="HO98" i="1" s="1"/>
  <c r="FH92" i="1"/>
  <c r="HO92" i="1" s="1"/>
  <c r="DI98" i="1"/>
  <c r="FP98" i="1" s="1"/>
  <c r="HW98" i="1" s="1"/>
  <c r="FP92" i="1"/>
  <c r="HW92" i="1" s="1"/>
  <c r="DT84" i="1"/>
  <c r="GA84" i="1" s="1"/>
  <c r="BM90" i="1"/>
  <c r="CA98" i="1"/>
  <c r="EH98" i="1" s="1"/>
  <c r="GO98" i="1" s="1"/>
  <c r="EH92" i="1"/>
  <c r="GO92" i="1" s="1"/>
  <c r="D97" i="1"/>
  <c r="B97" i="1" s="1"/>
  <c r="B91" i="1"/>
  <c r="BY97" i="1"/>
  <c r="EF97" i="1" s="1"/>
  <c r="GM97" i="1" s="1"/>
  <c r="EF91" i="1"/>
  <c r="GM91" i="1" s="1"/>
  <c r="DG90" i="1"/>
  <c r="FN84" i="1"/>
  <c r="HU84" i="1" s="1"/>
  <c r="DC92" i="1"/>
  <c r="FJ86" i="1"/>
  <c r="HQ86" i="1" s="1"/>
  <c r="DE97" i="1"/>
  <c r="FL97" i="1" s="1"/>
  <c r="HS97" i="1" s="1"/>
  <c r="FL91" i="1"/>
  <c r="HS91" i="1" s="1"/>
  <c r="CF97" i="1"/>
  <c r="EM97" i="1" s="1"/>
  <c r="GT97" i="1" s="1"/>
  <c r="EM91" i="1"/>
  <c r="GT91" i="1" s="1"/>
  <c r="DG97" i="1"/>
  <c r="FN97" i="1" s="1"/>
  <c r="HU97" i="1" s="1"/>
  <c r="FN91" i="1"/>
  <c r="HU91" i="1" s="1"/>
  <c r="BI84" i="1"/>
  <c r="BY92" i="1"/>
  <c r="EF86" i="1"/>
  <c r="GM86" i="1" s="1"/>
  <c r="CR98" i="1"/>
  <c r="EY98" i="1" s="1"/>
  <c r="HF98" i="1" s="1"/>
  <c r="EY92" i="1"/>
  <c r="HF92" i="1" s="1"/>
  <c r="DA97" i="1"/>
  <c r="FH97" i="1" s="1"/>
  <c r="HO97" i="1" s="1"/>
  <c r="FH91" i="1"/>
  <c r="HO91" i="1" s="1"/>
  <c r="CV96" i="1"/>
  <c r="FC96" i="1" s="1"/>
  <c r="HJ96" i="1" s="1"/>
  <c r="FC90" i="1"/>
  <c r="HJ90" i="1" s="1"/>
  <c r="BU97" i="1"/>
  <c r="EB97" i="1" s="1"/>
  <c r="GI97" i="1" s="1"/>
  <c r="EB91" i="1"/>
  <c r="GI91" i="1" s="1"/>
  <c r="BQ96" i="1"/>
  <c r="DX96" i="1" s="1"/>
  <c r="GE96" i="1" s="1"/>
  <c r="DX90" i="1"/>
  <c r="GE90" i="1" s="1"/>
  <c r="DK98" i="1"/>
  <c r="FR98" i="1" s="1"/>
  <c r="HY98" i="1" s="1"/>
  <c r="FR92" i="1"/>
  <c r="HY92" i="1" s="1"/>
  <c r="D90" i="1"/>
  <c r="B84" i="1"/>
  <c r="CD98" i="1"/>
  <c r="EK98" i="1" s="1"/>
  <c r="GR98" i="1" s="1"/>
  <c r="EK92" i="1"/>
  <c r="GR92" i="1" s="1"/>
  <c r="CL95" i="1"/>
  <c r="ES95" i="1" s="1"/>
  <c r="GZ95" i="1" s="1"/>
  <c r="ES89" i="1"/>
  <c r="GZ89" i="1" s="1"/>
  <c r="DR95" i="1"/>
  <c r="FY95" i="1" s="1"/>
  <c r="DE98" i="1"/>
  <c r="FL98" i="1" s="1"/>
  <c r="HS98" i="1" s="1"/>
  <c r="FL92" i="1"/>
  <c r="HS92" i="1" s="1"/>
  <c r="CV97" i="1"/>
  <c r="FC97" i="1" s="1"/>
  <c r="HJ97" i="1" s="1"/>
  <c r="FC91" i="1"/>
  <c r="HJ91" i="1" s="1"/>
  <c r="BW98" i="1"/>
  <c r="ED98" i="1" s="1"/>
  <c r="GK98" i="1" s="1"/>
  <c r="ED92" i="1"/>
  <c r="GK92" i="1" s="1"/>
  <c r="BS98" i="1"/>
  <c r="DZ98" i="1" s="1"/>
  <c r="GG98" i="1" s="1"/>
  <c r="DZ92" i="1"/>
  <c r="GG92" i="1" s="1"/>
  <c r="CT91" i="1"/>
  <c r="FA85" i="1"/>
  <c r="HH85" i="1" s="1"/>
  <c r="CH96" i="1"/>
  <c r="EO96" i="1" s="1"/>
  <c r="GV96" i="1" s="1"/>
  <c r="EO90" i="1"/>
  <c r="GV90" i="1" s="1"/>
  <c r="DM98" i="1"/>
  <c r="FT98" i="1" s="1"/>
  <c r="IA98" i="1" s="1"/>
  <c r="FT92" i="1"/>
  <c r="IA92" i="1" s="1"/>
  <c r="DI96" i="1"/>
  <c r="FP96" i="1" s="1"/>
  <c r="HW96" i="1" s="1"/>
  <c r="FP90" i="1"/>
  <c r="HW90" i="1" s="1"/>
  <c r="CA95" i="1"/>
  <c r="EH95" i="1" s="1"/>
  <c r="GO95" i="1" s="1"/>
  <c r="EH89" i="1"/>
  <c r="GO89" i="1" s="1"/>
  <c r="BO96" i="1"/>
  <c r="DV96" i="1" s="1"/>
  <c r="GC96" i="1" s="1"/>
  <c r="DV90" i="1"/>
  <c r="GC90" i="1" s="1"/>
  <c r="CH98" i="1"/>
  <c r="EO98" i="1" s="1"/>
  <c r="GV98" i="1" s="1"/>
  <c r="EO92" i="1"/>
  <c r="GV92" i="1" s="1"/>
  <c r="DM97" i="1"/>
  <c r="FT97" i="1" s="1"/>
  <c r="IA97" i="1" s="1"/>
  <c r="FT91" i="1"/>
  <c r="IA91" i="1" s="1"/>
  <c r="AK95" i="1"/>
  <c r="EY95" i="1" s="1"/>
  <c r="HF95" i="1" s="1"/>
  <c r="EY89" i="1"/>
  <c r="HF89" i="1" s="1"/>
  <c r="CY97" i="1"/>
  <c r="FF97" i="1" s="1"/>
  <c r="HM97" i="1" s="1"/>
  <c r="FF91" i="1"/>
  <c r="HM91" i="1" s="1"/>
  <c r="DK97" i="1"/>
  <c r="FR97" i="1" s="1"/>
  <c r="HY97" i="1" s="1"/>
  <c r="FR91" i="1"/>
  <c r="HY91" i="1" s="1"/>
  <c r="CT90" i="1"/>
  <c r="FA84" i="1"/>
  <c r="HH84" i="1" s="1"/>
  <c r="DA95" i="1"/>
  <c r="FH95" i="1" s="1"/>
  <c r="HO95" i="1" s="1"/>
  <c r="FH89" i="1"/>
  <c r="HO89" i="1" s="1"/>
  <c r="CL92" i="1"/>
  <c r="ES86" i="1"/>
  <c r="GZ86" i="1" s="1"/>
  <c r="BS95" i="1"/>
  <c r="DZ95" i="1" s="1"/>
  <c r="GG95" i="1" s="1"/>
  <c r="DZ89" i="1"/>
  <c r="GG89" i="1" s="1"/>
  <c r="BQ98" i="1"/>
  <c r="DX98" i="1" s="1"/>
  <c r="GE98" i="1" s="1"/>
  <c r="DX92" i="1"/>
  <c r="GE92" i="1" s="1"/>
  <c r="DI91" i="1"/>
  <c r="FP85" i="1"/>
  <c r="HW85" i="1" s="1"/>
  <c r="CD90" i="1"/>
  <c r="EK84" i="1"/>
  <c r="GR84" i="1" s="1"/>
  <c r="CA96" i="1"/>
  <c r="EH96" i="1" s="1"/>
  <c r="GO96" i="1" s="1"/>
  <c r="EH90" i="1"/>
  <c r="GO90" i="1" s="1"/>
  <c r="BM97" i="1"/>
  <c r="DT97" i="1" s="1"/>
  <c r="GA97" i="1" s="1"/>
  <c r="DT91" i="1"/>
  <c r="GA91" i="1" s="1"/>
  <c r="CF98" i="1"/>
  <c r="EM98" i="1" s="1"/>
  <c r="GT98" i="1" s="1"/>
  <c r="EM92" i="1"/>
  <c r="GT92" i="1" s="1"/>
  <c r="DC96" i="1"/>
  <c r="FJ96" i="1" s="1"/>
  <c r="HQ96" i="1" s="1"/>
  <c r="FJ90" i="1"/>
  <c r="HQ90" i="1" s="1"/>
  <c r="BK96" i="1"/>
  <c r="CJ98" i="1"/>
  <c r="EQ98" i="1" s="1"/>
  <c r="GX98" i="1" s="1"/>
  <c r="EQ92" i="1"/>
  <c r="GX92" i="1" s="1"/>
  <c r="BO91" i="1"/>
  <c r="DV85" i="1"/>
  <c r="GC85" i="1" s="1"/>
  <c r="BO98" i="1"/>
  <c r="DV98" i="1" s="1"/>
  <c r="GC98" i="1" s="1"/>
  <c r="DV92" i="1"/>
  <c r="GC92" i="1" s="1"/>
  <c r="CH95" i="1"/>
  <c r="EO95" i="1" s="1"/>
  <c r="GV95" i="1" s="1"/>
  <c r="EO89" i="1"/>
  <c r="GV89" i="1" s="1"/>
  <c r="CL96" i="1"/>
  <c r="ES96" i="1" s="1"/>
  <c r="GZ96" i="1" s="1"/>
  <c r="ES90" i="1"/>
  <c r="GZ90" i="1" s="1"/>
  <c r="CN97" i="1"/>
  <c r="EU97" i="1" s="1"/>
  <c r="HB97" i="1" s="1"/>
  <c r="EU91" i="1"/>
  <c r="HB91" i="1" s="1"/>
  <c r="DM96" i="1"/>
  <c r="FT96" i="1" s="1"/>
  <c r="IA96" i="1" s="1"/>
  <c r="FT90" i="1"/>
  <c r="IA90" i="1" s="1"/>
  <c r="DK90" i="1"/>
  <c r="FR84" i="1"/>
  <c r="HY84" i="1" s="1"/>
  <c r="CP90" i="1"/>
  <c r="EW84" i="1"/>
  <c r="HD84" i="1" s="1"/>
  <c r="DM95" i="1"/>
  <c r="FT95" i="1" s="1"/>
  <c r="IA95" i="1" s="1"/>
  <c r="FT89" i="1"/>
  <c r="IA89" i="1" s="1"/>
  <c r="BY96" i="1"/>
  <c r="EF96" i="1" s="1"/>
  <c r="GM96" i="1" s="1"/>
  <c r="EF90" i="1"/>
  <c r="GM90" i="1" s="1"/>
  <c r="CL97" i="1"/>
  <c r="ES97" i="1" s="1"/>
  <c r="GZ97" i="1" s="1"/>
  <c r="ES91" i="1"/>
  <c r="GZ91" i="1" s="1"/>
  <c r="CJ91" i="1"/>
  <c r="EQ85" i="1"/>
  <c r="GX85" i="1" s="1"/>
  <c r="CP98" i="1"/>
  <c r="EW98" i="1" s="1"/>
  <c r="HD98" i="1" s="1"/>
  <c r="EW92" i="1"/>
  <c r="HD92" i="1" s="1"/>
  <c r="BW97" i="1"/>
  <c r="ED97" i="1" s="1"/>
  <c r="GK97" i="1" s="1"/>
  <c r="ED91" i="1"/>
  <c r="GK91" i="1" s="1"/>
  <c r="DC97" i="1"/>
  <c r="FJ97" i="1" s="1"/>
  <c r="HQ97" i="1" s="1"/>
  <c r="FJ91" i="1"/>
  <c r="HQ91" i="1" s="1"/>
  <c r="CD91" i="1"/>
  <c r="EK85" i="1"/>
  <c r="GR85" i="1" s="1"/>
  <c r="CR96" i="1"/>
  <c r="EY96" i="1" s="1"/>
  <c r="HF96" i="1" s="1"/>
  <c r="EY90" i="1"/>
  <c r="HF90" i="1" s="1"/>
  <c r="BK98" i="1"/>
  <c r="DR92" i="1"/>
  <c r="FY92" i="1" s="1"/>
  <c r="BI85" i="1"/>
  <c r="DP85" i="1" s="1"/>
  <c r="FW85" i="1" s="1"/>
  <c r="BK91" i="1"/>
  <c r="DR85" i="1"/>
  <c r="FY85" i="1" s="1"/>
  <c r="CN90" i="1"/>
  <c r="EU84" i="1"/>
  <c r="HB84" i="1" s="1"/>
  <c r="CT98" i="1"/>
  <c r="FA98" i="1" s="1"/>
  <c r="HH98" i="1" s="1"/>
  <c r="FA92" i="1"/>
  <c r="HH92" i="1" s="1"/>
  <c r="CN92" i="1"/>
  <c r="EU86" i="1"/>
  <c r="HB86" i="1" s="1"/>
  <c r="CT95" i="1"/>
  <c r="FA95" i="1" s="1"/>
  <c r="HH95" i="1" s="1"/>
  <c r="FA89" i="1"/>
  <c r="HH89" i="1" s="1"/>
  <c r="BU92" i="1"/>
  <c r="EB86" i="1"/>
  <c r="GI86" i="1" s="1"/>
  <c r="CV98" i="1"/>
  <c r="FC98" i="1" s="1"/>
  <c r="HJ98" i="1" s="1"/>
  <c r="FC92" i="1"/>
  <c r="HJ92" i="1" s="1"/>
  <c r="DR98" i="1" l="1"/>
  <c r="FY98" i="1" s="1"/>
  <c r="DE96" i="1"/>
  <c r="FL96" i="1" s="1"/>
  <c r="HS96" i="1" s="1"/>
  <c r="FL90" i="1"/>
  <c r="HS90" i="1" s="1"/>
  <c r="CD96" i="1"/>
  <c r="EK96" i="1" s="1"/>
  <c r="GR96" i="1" s="1"/>
  <c r="EK90" i="1"/>
  <c r="GR90" i="1" s="1"/>
  <c r="CL98" i="1"/>
  <c r="ES98" i="1" s="1"/>
  <c r="GZ98" i="1" s="1"/>
  <c r="ES92" i="1"/>
  <c r="GZ92" i="1" s="1"/>
  <c r="BY98" i="1"/>
  <c r="EF98" i="1" s="1"/>
  <c r="GM98" i="1" s="1"/>
  <c r="EF92" i="1"/>
  <c r="GM92" i="1" s="1"/>
  <c r="CR97" i="1"/>
  <c r="EY97" i="1" s="1"/>
  <c r="HF97" i="1" s="1"/>
  <c r="EY91" i="1"/>
  <c r="HF91" i="1" s="1"/>
  <c r="BU98" i="1"/>
  <c r="EB98" i="1" s="1"/>
  <c r="GI98" i="1" s="1"/>
  <c r="EB92" i="1"/>
  <c r="GI92" i="1" s="1"/>
  <c r="CN96" i="1"/>
  <c r="EU96" i="1" s="1"/>
  <c r="HB96" i="1" s="1"/>
  <c r="EU90" i="1"/>
  <c r="HB90" i="1" s="1"/>
  <c r="BO97" i="1"/>
  <c r="DV97" i="1" s="1"/>
  <c r="GC97" i="1" s="1"/>
  <c r="DV91" i="1"/>
  <c r="GC91" i="1" s="1"/>
  <c r="DP84" i="1"/>
  <c r="FW84" i="1" s="1"/>
  <c r="DC98" i="1"/>
  <c r="FJ98" i="1" s="1"/>
  <c r="HQ98" i="1" s="1"/>
  <c r="FJ92" i="1"/>
  <c r="HQ92" i="1" s="1"/>
  <c r="D96" i="1"/>
  <c r="B96" i="1" s="1"/>
  <c r="B90" i="1"/>
  <c r="BM96" i="1"/>
  <c r="DT96" i="1" s="1"/>
  <c r="GA96" i="1" s="1"/>
  <c r="DT90" i="1"/>
  <c r="GA90" i="1" s="1"/>
  <c r="CD97" i="1"/>
  <c r="EK97" i="1" s="1"/>
  <c r="GR97" i="1" s="1"/>
  <c r="EK91" i="1"/>
  <c r="GR91" i="1" s="1"/>
  <c r="CP96" i="1"/>
  <c r="EW96" i="1" s="1"/>
  <c r="HD96" i="1" s="1"/>
  <c r="EW90" i="1"/>
  <c r="HD90" i="1" s="1"/>
  <c r="BI90" i="1"/>
  <c r="CT96" i="1"/>
  <c r="FA96" i="1" s="1"/>
  <c r="HH96" i="1" s="1"/>
  <c r="FA90" i="1"/>
  <c r="HH90" i="1" s="1"/>
  <c r="DI97" i="1"/>
  <c r="FP97" i="1" s="1"/>
  <c r="HW97" i="1" s="1"/>
  <c r="FP91" i="1"/>
  <c r="HW91" i="1" s="1"/>
  <c r="CT97" i="1"/>
  <c r="FA97" i="1" s="1"/>
  <c r="HH97" i="1" s="1"/>
  <c r="FA91" i="1"/>
  <c r="HH91" i="1" s="1"/>
  <c r="BK97" i="1"/>
  <c r="BI91" i="1"/>
  <c r="DP91" i="1" s="1"/>
  <c r="FW91" i="1" s="1"/>
  <c r="DR91" i="1"/>
  <c r="FY91" i="1" s="1"/>
  <c r="CJ97" i="1"/>
  <c r="EQ97" i="1" s="1"/>
  <c r="GX97" i="1" s="1"/>
  <c r="EQ91" i="1"/>
  <c r="GX91" i="1" s="1"/>
  <c r="BI95" i="1"/>
  <c r="DP95" i="1" s="1"/>
  <c r="FW95" i="1" s="1"/>
  <c r="DG96" i="1"/>
  <c r="FN96" i="1" s="1"/>
  <c r="HU96" i="1" s="1"/>
  <c r="FN90" i="1"/>
  <c r="HU90" i="1" s="1"/>
  <c r="BW96" i="1"/>
  <c r="ED96" i="1" s="1"/>
  <c r="GK96" i="1" s="1"/>
  <c r="ED90" i="1"/>
  <c r="GK90" i="1" s="1"/>
  <c r="CN98" i="1"/>
  <c r="EU98" i="1" s="1"/>
  <c r="HB98" i="1" s="1"/>
  <c r="EU92" i="1"/>
  <c r="HB92" i="1" s="1"/>
  <c r="BI92" i="1"/>
  <c r="DP92" i="1" s="1"/>
  <c r="FW92" i="1" s="1"/>
  <c r="DK96" i="1"/>
  <c r="FR96" i="1" s="1"/>
  <c r="HY96" i="1" s="1"/>
  <c r="FR90" i="1"/>
  <c r="HY90" i="1" s="1"/>
  <c r="DR90" i="1"/>
  <c r="FY90" i="1" s="1"/>
  <c r="EW91" i="1"/>
  <c r="HD91" i="1" s="1"/>
  <c r="CP97" i="1"/>
  <c r="EW97" i="1" s="1"/>
  <c r="HD97" i="1" s="1"/>
  <c r="DR96" i="1" l="1"/>
  <c r="FY96" i="1" s="1"/>
  <c r="DP90" i="1"/>
  <c r="FW90" i="1" s="1"/>
  <c r="DR97" i="1"/>
  <c r="FY97" i="1" s="1"/>
  <c r="BI97" i="1"/>
  <c r="DP97" i="1" s="1"/>
  <c r="FW97" i="1" s="1"/>
  <c r="BI98" i="1"/>
  <c r="DP98" i="1" s="1"/>
  <c r="FW98" i="1" s="1"/>
  <c r="BI96" i="1"/>
  <c r="DP96" i="1" s="1"/>
  <c r="FW96" i="1" s="1"/>
</calcChain>
</file>

<file path=xl/sharedStrings.xml><?xml version="1.0" encoding="utf-8"?>
<sst xmlns="http://schemas.openxmlformats.org/spreadsheetml/2006/main" count="1169" uniqueCount="83">
  <si>
    <t>Table 4.2</t>
  </si>
  <si>
    <t>Table 4.2 (continued)</t>
  </si>
  <si>
    <t>Table 4.3</t>
  </si>
  <si>
    <t>Table 4.3 (continued)</t>
  </si>
  <si>
    <t>Table 4.3.1</t>
  </si>
  <si>
    <t>Table 4.3.1 (continued)</t>
  </si>
  <si>
    <t>Table 4.3.2</t>
  </si>
  <si>
    <t>Table 4.3.2 (continued)</t>
  </si>
  <si>
    <t>QUARTERLY INDICES ON EMPLOYMENT</t>
  </si>
  <si>
    <t>QUARTERLY INDICES ON COMPENSATION</t>
  </si>
  <si>
    <t>QUARTERLY INDICES ON COMPENSATION PER EMPLOYEE</t>
  </si>
  <si>
    <t>QUARTERLY CPI</t>
  </si>
  <si>
    <t>EMPLOYMENT WORKSHEET</t>
  </si>
  <si>
    <t>COMPENSATION WORKSHEET</t>
  </si>
  <si>
    <t>MANUFACTURING</t>
  </si>
  <si>
    <t>1978=100</t>
  </si>
  <si>
    <t>(1978=100)</t>
  </si>
  <si>
    <t>AT CURRENT PRICES</t>
  </si>
  <si>
    <t>AT CONSTANT PRICES</t>
  </si>
  <si>
    <t>YEAR/     QUARTER</t>
  </si>
  <si>
    <t xml:space="preserve"> TOTAL</t>
  </si>
  <si>
    <t xml:space="preserve">  FOOD</t>
  </si>
  <si>
    <t xml:space="preserve"> BEVERAGE</t>
  </si>
  <si>
    <t xml:space="preserve"> TOBACCO</t>
  </si>
  <si>
    <t xml:space="preserve">  TEXTILE</t>
  </si>
  <si>
    <t>FOOTWEAR &amp; WEARING APPAREL</t>
  </si>
  <si>
    <t>WOOD &amp; WOOD PRODUCTS</t>
  </si>
  <si>
    <t>FURNITURE &amp; FIXTURES</t>
  </si>
  <si>
    <t>PAPER &amp; PAPER PRODUCTS</t>
  </si>
  <si>
    <t>PUBLISHING &amp; PRINTING</t>
  </si>
  <si>
    <t>YEAR/   QUARTER</t>
  </si>
  <si>
    <t>LEATHER</t>
  </si>
  <si>
    <t xml:space="preserve">  RUBBER</t>
  </si>
  <si>
    <t>CHEMICAL &amp; CHEMICAL PRODUCTS</t>
  </si>
  <si>
    <t>PETROLEUM       &amp; COAL</t>
  </si>
  <si>
    <t>NON-METALLIC MINERAL PROD.</t>
  </si>
  <si>
    <t>BASIC METALS</t>
  </si>
  <si>
    <t>METAL PRODUCTS</t>
  </si>
  <si>
    <t>MACHINERIES (except elect.)</t>
  </si>
  <si>
    <t>ELECTRICAL MACHINERIES</t>
  </si>
  <si>
    <t xml:space="preserve"> TRANSPORT EQUIPMENT</t>
  </si>
  <si>
    <t>MISCELLANEOUS</t>
  </si>
  <si>
    <t>YEAR/      QUARTER</t>
  </si>
  <si>
    <t>YEAR/</t>
  </si>
  <si>
    <t>Total</t>
  </si>
  <si>
    <t>non-ferrous</t>
  </si>
  <si>
    <t>ferrous</t>
  </si>
  <si>
    <t>micro-circuits</t>
  </si>
  <si>
    <t>appliances</t>
  </si>
  <si>
    <t>batteries</t>
  </si>
  <si>
    <t>lamps</t>
  </si>
  <si>
    <t>wires</t>
  </si>
  <si>
    <t xml:space="preserve"> QUARTER      CPI </t>
  </si>
  <si>
    <t>QUARTER</t>
  </si>
  <si>
    <t>EMP-SUM1</t>
  </si>
  <si>
    <t>EMP-SUM2</t>
  </si>
  <si>
    <t>EMP-SUM3</t>
  </si>
  <si>
    <t>COM-SUM1</t>
  </si>
  <si>
    <t>COM-SUM2</t>
  </si>
  <si>
    <t>COM-SUM3</t>
  </si>
  <si>
    <t xml:space="preserve">                  </t>
  </si>
  <si>
    <t>1997, Ave.</t>
  </si>
  <si>
    <t>1997</t>
  </si>
  <si>
    <t>Q1</t>
  </si>
  <si>
    <t>Q2</t>
  </si>
  <si>
    <t>Q3</t>
  </si>
  <si>
    <t>Q4</t>
  </si>
  <si>
    <t>1998, Ave.</t>
  </si>
  <si>
    <t>1998</t>
  </si>
  <si>
    <t>1999, Ave.</t>
  </si>
  <si>
    <t>1999, Ave</t>
  </si>
  <si>
    <t>1999</t>
  </si>
  <si>
    <t>2000, Ave.</t>
  </si>
  <si>
    <t>2000, Ave</t>
  </si>
  <si>
    <t>2000</t>
  </si>
  <si>
    <t>2001</t>
  </si>
  <si>
    <t>2001, Ave.</t>
  </si>
  <si>
    <t>2001, Ave</t>
  </si>
  <si>
    <t>2010</t>
  </si>
  <si>
    <t>2011</t>
  </si>
  <si>
    <t>r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</si>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</sst>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_);\(#,##0.0\)"/>
    <numFmt numFmtId="165" formatCode="#,##0.0000_);\(#,##0.0000\)"/>
    <numFmt numFmtId="166" formatCode="_(* #,##0.0_);_(* \(#,##0.0\);_(* &quot;-&quot;??_);_(@_)"/>
    <numFmt numFmtId="167" formatCode="0.0"/>
    <numFmt numFmtId="168" formatCode="#,##0.000_);\(#,##0.0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ms Rmn"/>
    </font>
    <font>
      <sz val="12"/>
      <name val="Arial"/>
      <family val="2"/>
    </font>
    <font>
      <b/>
      <sz val="8"/>
      <name val="Tms Rmn"/>
    </font>
    <font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5">
    <xf numFmtId="0" fontId="0" fillId="0" borderId="0" xfId="0"/>
    <xf numFmtId="164" fontId="2" fillId="2" borderId="0" xfId="1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164" fontId="2" fillId="2" borderId="0" xfId="1" quotePrefix="1" applyNumberFormat="1" applyFont="1" applyFill="1" applyBorder="1" applyAlignment="1" applyProtection="1">
      <alignment horizontal="left"/>
    </xf>
    <xf numFmtId="164" fontId="3" fillId="2" borderId="0" xfId="1" applyNumberFormat="1" applyFont="1" applyFill="1" applyBorder="1" applyAlignment="1" applyProtection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 applyProtection="1">
      <alignment horizontal="left"/>
    </xf>
    <xf numFmtId="164" fontId="2" fillId="2" borderId="0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Protection="1"/>
    <xf numFmtId="164" fontId="2" fillId="2" borderId="0" xfId="1" quotePrefix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/>
    <xf numFmtId="164" fontId="3" fillId="2" borderId="0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15" xfId="1" applyNumberFormat="1" applyFont="1" applyFill="1" applyBorder="1" applyAlignment="1" applyProtection="1">
      <alignment horizontal="center"/>
    </xf>
    <xf numFmtId="165" fontId="3" fillId="2" borderId="0" xfId="1" applyNumberFormat="1" applyFont="1" applyFill="1" applyBorder="1" applyProtection="1"/>
    <xf numFmtId="165" fontId="3" fillId="2" borderId="16" xfId="1" applyNumberFormat="1" applyFont="1" applyFill="1" applyBorder="1" applyProtection="1"/>
    <xf numFmtId="165" fontId="3" fillId="2" borderId="15" xfId="1" applyNumberFormat="1" applyFont="1" applyFill="1" applyBorder="1" applyAlignment="1" applyProtection="1">
      <alignment horizontal="center"/>
    </xf>
    <xf numFmtId="164" fontId="3" fillId="2" borderId="16" xfId="1" applyNumberFormat="1" applyFont="1" applyFill="1" applyBorder="1" applyProtection="1"/>
    <xf numFmtId="0" fontId="2" fillId="2" borderId="17" xfId="1" quotePrefix="1" applyFont="1" applyFill="1" applyBorder="1" applyAlignment="1" applyProtection="1">
      <alignment horizontal="center"/>
    </xf>
    <xf numFmtId="164" fontId="2" fillId="2" borderId="18" xfId="2" applyNumberFormat="1" applyFont="1" applyFill="1" applyBorder="1" applyProtection="1"/>
    <xf numFmtId="164" fontId="2" fillId="2" borderId="19" xfId="2" applyNumberFormat="1" applyFont="1" applyFill="1" applyBorder="1" applyProtection="1"/>
    <xf numFmtId="164" fontId="2" fillId="2" borderId="20" xfId="2" applyNumberFormat="1" applyFont="1" applyFill="1" applyBorder="1" applyProtection="1"/>
    <xf numFmtId="164" fontId="2" fillId="2" borderId="21" xfId="2" applyNumberFormat="1" applyFont="1" applyFill="1" applyBorder="1" applyProtection="1"/>
    <xf numFmtId="164" fontId="2" fillId="2" borderId="18" xfId="1" applyNumberFormat="1" applyFont="1" applyFill="1" applyBorder="1" applyProtection="1"/>
    <xf numFmtId="164" fontId="2" fillId="2" borderId="19" xfId="1" applyNumberFormat="1" applyFont="1" applyFill="1" applyBorder="1" applyProtection="1"/>
    <xf numFmtId="164" fontId="2" fillId="2" borderId="20" xfId="1" applyNumberFormat="1" applyFont="1" applyFill="1" applyBorder="1" applyProtection="1"/>
    <xf numFmtId="164" fontId="6" fillId="2" borderId="0" xfId="1" applyNumberFormat="1" applyFont="1" applyFill="1" applyBorder="1"/>
    <xf numFmtId="0" fontId="3" fillId="2" borderId="15" xfId="1" applyFont="1" applyFill="1" applyBorder="1" applyAlignment="1" applyProtection="1">
      <alignment horizontal="center"/>
    </xf>
    <xf numFmtId="164" fontId="3" fillId="2" borderId="0" xfId="2" applyNumberFormat="1" applyFont="1" applyFill="1" applyBorder="1" applyProtection="1"/>
    <xf numFmtId="164" fontId="3" fillId="2" borderId="16" xfId="2" applyNumberFormat="1" applyFont="1" applyFill="1" applyBorder="1" applyProtection="1"/>
    <xf numFmtId="39" fontId="3" fillId="2" borderId="15" xfId="1" applyNumberFormat="1" applyFont="1" applyFill="1" applyBorder="1" applyAlignment="1" applyProtection="1">
      <alignment horizontal="center"/>
    </xf>
    <xf numFmtId="164" fontId="2" fillId="2" borderId="18" xfId="2" applyNumberFormat="1" applyFont="1" applyFill="1" applyBorder="1" applyAlignment="1" applyProtection="1">
      <alignment horizontal="right"/>
    </xf>
    <xf numFmtId="164" fontId="2" fillId="2" borderId="19" xfId="2" applyNumberFormat="1" applyFont="1" applyFill="1" applyBorder="1" applyAlignment="1" applyProtection="1">
      <alignment horizontal="right"/>
    </xf>
    <xf numFmtId="164" fontId="2" fillId="2" borderId="20" xfId="2" applyNumberFormat="1" applyFont="1" applyFill="1" applyBorder="1" applyAlignment="1" applyProtection="1">
      <alignment horizontal="right"/>
    </xf>
    <xf numFmtId="164" fontId="2" fillId="2" borderId="21" xfId="2" applyNumberFormat="1" applyFont="1" applyFill="1" applyBorder="1" applyAlignment="1" applyProtection="1">
      <alignment horizontal="right"/>
    </xf>
    <xf numFmtId="164" fontId="2" fillId="2" borderId="18" xfId="1" applyNumberFormat="1" applyFont="1" applyFill="1" applyBorder="1" applyAlignment="1" applyProtection="1">
      <alignment horizontal="right"/>
    </xf>
    <xf numFmtId="164" fontId="2" fillId="2" borderId="19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2" fillId="2" borderId="17" xfId="1" applyFont="1" applyFill="1" applyBorder="1" applyAlignment="1" applyProtection="1">
      <alignment horizontal="center"/>
    </xf>
    <xf numFmtId="0" fontId="2" fillId="2" borderId="22" xfId="1" quotePrefix="1" applyFont="1" applyFill="1" applyBorder="1" applyAlignment="1" applyProtection="1">
      <alignment horizontal="center"/>
    </xf>
    <xf numFmtId="164" fontId="2" fillId="2" borderId="18" xfId="1" quotePrefix="1" applyNumberFormat="1" applyFont="1" applyFill="1" applyBorder="1" applyAlignment="1" applyProtection="1">
      <alignment horizontal="right"/>
    </xf>
    <xf numFmtId="164" fontId="2" fillId="2" borderId="21" xfId="1" quotePrefix="1" applyNumberFormat="1" applyFont="1" applyFill="1" applyBorder="1" applyAlignment="1" applyProtection="1">
      <alignment horizontal="right"/>
    </xf>
    <xf numFmtId="164" fontId="2" fillId="2" borderId="19" xfId="1" quotePrefix="1" applyNumberFormat="1" applyFont="1" applyFill="1" applyBorder="1" applyAlignment="1" applyProtection="1">
      <alignment horizontal="right"/>
    </xf>
    <xf numFmtId="164" fontId="2" fillId="2" borderId="20" xfId="1" quotePrefix="1" applyNumberFormat="1" applyFont="1" applyFill="1" applyBorder="1" applyAlignment="1" applyProtection="1">
      <alignment horizontal="right"/>
    </xf>
    <xf numFmtId="0" fontId="2" fillId="2" borderId="18" xfId="1" quotePrefix="1" applyFont="1" applyFill="1" applyBorder="1" applyAlignment="1" applyProtection="1">
      <alignment horizontal="right"/>
    </xf>
    <xf numFmtId="0" fontId="2" fillId="2" borderId="19" xfId="1" quotePrefix="1" applyFont="1" applyFill="1" applyBorder="1" applyAlignment="1" applyProtection="1">
      <alignment horizontal="right"/>
    </xf>
    <xf numFmtId="0" fontId="2" fillId="2" borderId="20" xfId="1" quotePrefix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66" fontId="3" fillId="2" borderId="16" xfId="2" applyNumberFormat="1" applyFont="1" applyFill="1" applyBorder="1"/>
    <xf numFmtId="164" fontId="3" fillId="2" borderId="16" xfId="1" applyNumberFormat="1" applyFont="1" applyFill="1" applyBorder="1"/>
    <xf numFmtId="0" fontId="2" fillId="2" borderId="23" xfId="1" quotePrefix="1" applyNumberFormat="1" applyFont="1" applyFill="1" applyBorder="1" applyAlignment="1" applyProtection="1">
      <alignment horizontal="center"/>
    </xf>
    <xf numFmtId="164" fontId="2" fillId="2" borderId="24" xfId="2" applyNumberFormat="1" applyFont="1" applyFill="1" applyBorder="1" applyAlignment="1" applyProtection="1">
      <alignment horizontal="right"/>
    </xf>
    <xf numFmtId="164" fontId="2" fillId="2" borderId="25" xfId="2" applyNumberFormat="1" applyFont="1" applyFill="1" applyBorder="1" applyAlignment="1" applyProtection="1">
      <alignment horizontal="right"/>
    </xf>
    <xf numFmtId="164" fontId="2" fillId="2" borderId="24" xfId="1" quotePrefix="1" applyNumberFormat="1" applyFont="1" applyFill="1" applyBorder="1" applyAlignment="1" applyProtection="1">
      <alignment horizontal="right"/>
    </xf>
    <xf numFmtId="164" fontId="2" fillId="2" borderId="25" xfId="1" quotePrefix="1" applyNumberFormat="1" applyFont="1" applyFill="1" applyBorder="1" applyAlignment="1" applyProtection="1">
      <alignment horizontal="right"/>
    </xf>
    <xf numFmtId="0" fontId="2" fillId="2" borderId="24" xfId="1" quotePrefix="1" applyFont="1" applyFill="1" applyBorder="1" applyAlignment="1" applyProtection="1">
      <alignment horizontal="right"/>
    </xf>
    <xf numFmtId="0" fontId="2" fillId="2" borderId="25" xfId="1" quotePrefix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164" fontId="2" fillId="2" borderId="25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Protection="1"/>
    <xf numFmtId="0" fontId="3" fillId="2" borderId="15" xfId="1" quotePrefix="1" applyFont="1" applyFill="1" applyBorder="1" applyAlignment="1" applyProtection="1">
      <alignment horizontal="center"/>
    </xf>
    <xf numFmtId="164" fontId="3" fillId="2" borderId="0" xfId="2" applyNumberFormat="1" applyFont="1" applyFill="1" applyBorder="1" applyAlignment="1" applyProtection="1">
      <alignment horizontal="right"/>
    </xf>
    <xf numFmtId="166" fontId="3" fillId="2" borderId="26" xfId="2" applyNumberFormat="1" applyFont="1" applyFill="1" applyBorder="1"/>
    <xf numFmtId="166" fontId="3" fillId="2" borderId="27" xfId="2" applyNumberFormat="1" applyFont="1" applyFill="1" applyBorder="1"/>
    <xf numFmtId="0" fontId="3" fillId="2" borderId="28" xfId="1" applyFont="1" applyFill="1" applyBorder="1" applyAlignment="1" applyProtection="1">
      <alignment horizontal="center"/>
    </xf>
    <xf numFmtId="164" fontId="3" fillId="2" borderId="26" xfId="2" applyNumberFormat="1" applyFont="1" applyFill="1" applyBorder="1" applyProtection="1"/>
    <xf numFmtId="164" fontId="3" fillId="2" borderId="27" xfId="2" applyNumberFormat="1" applyFont="1" applyFill="1" applyBorder="1" applyProtection="1"/>
    <xf numFmtId="164" fontId="3" fillId="2" borderId="27" xfId="1" applyNumberFormat="1" applyFont="1" applyFill="1" applyBorder="1" applyProtection="1"/>
    <xf numFmtId="164" fontId="3" fillId="2" borderId="26" xfId="1" applyNumberFormat="1" applyFont="1" applyFill="1" applyBorder="1" applyProtection="1"/>
    <xf numFmtId="164" fontId="3" fillId="2" borderId="29" xfId="1" applyNumberFormat="1" applyFont="1" applyFill="1" applyBorder="1"/>
    <xf numFmtId="164" fontId="3" fillId="2" borderId="28" xfId="1" applyNumberFormat="1" applyFont="1" applyFill="1" applyBorder="1" applyAlignment="1">
      <alignment horizontal="center"/>
    </xf>
    <xf numFmtId="164" fontId="3" fillId="2" borderId="26" xfId="1" applyNumberFormat="1" applyFont="1" applyFill="1" applyBorder="1"/>
    <xf numFmtId="164" fontId="3" fillId="2" borderId="27" xfId="1" applyNumberFormat="1" applyFont="1" applyFill="1" applyBorder="1"/>
    <xf numFmtId="164" fontId="6" fillId="2" borderId="28" xfId="1" applyNumberFormat="1" applyFont="1" applyFill="1" applyBorder="1" applyAlignment="1">
      <alignment horizontal="center"/>
    </xf>
    <xf numFmtId="164" fontId="3" fillId="2" borderId="0" xfId="1" applyNumberFormat="1" applyFont="1" applyFill="1"/>
    <xf numFmtId="164" fontId="2" fillId="2" borderId="0" xfId="1" quotePrefix="1" applyNumberFormat="1" applyFont="1" applyFill="1" applyBorder="1" applyAlignment="1">
      <alignment horizontal="right"/>
    </xf>
    <xf numFmtId="164" fontId="3" fillId="0" borderId="0" xfId="2" applyNumberFormat="1" applyFont="1" applyFill="1" applyBorder="1" applyProtection="1"/>
    <xf numFmtId="164" fontId="7" fillId="2" borderId="0" xfId="1" applyNumberFormat="1" applyFont="1" applyFill="1" applyBorder="1" applyProtection="1"/>
    <xf numFmtId="164" fontId="7" fillId="2" borderId="16" xfId="1" applyNumberFormat="1" applyFont="1" applyFill="1" applyBorder="1" applyProtection="1"/>
    <xf numFmtId="0" fontId="2" fillId="2" borderId="0" xfId="1" quotePrefix="1" applyNumberFormat="1" applyFont="1" applyFill="1" applyBorder="1" applyAlignment="1">
      <alignment horizontal="right"/>
    </xf>
    <xf numFmtId="0" fontId="8" fillId="2" borderId="15" xfId="1" applyFont="1" applyFill="1" applyBorder="1" applyAlignment="1" applyProtection="1">
      <alignment horizontal="center"/>
    </xf>
    <xf numFmtId="164" fontId="8" fillId="2" borderId="0" xfId="2" applyNumberFormat="1" applyFont="1" applyFill="1" applyBorder="1" applyProtection="1"/>
    <xf numFmtId="164" fontId="8" fillId="2" borderId="16" xfId="2" applyNumberFormat="1" applyFont="1" applyFill="1" applyBorder="1" applyProtection="1"/>
    <xf numFmtId="164" fontId="8" fillId="2" borderId="0" xfId="1" applyNumberFormat="1" applyFont="1" applyFill="1" applyBorder="1" applyProtection="1"/>
    <xf numFmtId="164" fontId="8" fillId="2" borderId="16" xfId="1" applyNumberFormat="1" applyFont="1" applyFill="1" applyBorder="1" applyProtection="1"/>
    <xf numFmtId="0" fontId="8" fillId="2" borderId="28" xfId="1" applyFont="1" applyFill="1" applyBorder="1" applyAlignment="1" applyProtection="1">
      <alignment horizontal="center"/>
    </xf>
    <xf numFmtId="164" fontId="8" fillId="2" borderId="26" xfId="2" applyNumberFormat="1" applyFont="1" applyFill="1" applyBorder="1" applyProtection="1"/>
    <xf numFmtId="164" fontId="8" fillId="2" borderId="27" xfId="2" applyNumberFormat="1" applyFont="1" applyFill="1" applyBorder="1" applyProtection="1"/>
    <xf numFmtId="164" fontId="8" fillId="2" borderId="26" xfId="1" applyNumberFormat="1" applyFont="1" applyFill="1" applyBorder="1" applyProtection="1"/>
    <xf numFmtId="164" fontId="8" fillId="2" borderId="27" xfId="1" applyNumberFormat="1" applyFont="1" applyFill="1" applyBorder="1" applyProtection="1"/>
    <xf numFmtId="0" fontId="9" fillId="2" borderId="23" xfId="1" quotePrefix="1" applyNumberFormat="1" applyFont="1" applyFill="1" applyBorder="1" applyAlignment="1" applyProtection="1">
      <alignment horizontal="center"/>
    </xf>
    <xf numFmtId="164" fontId="8" fillId="2" borderId="24" xfId="2" applyNumberFormat="1" applyFont="1" applyFill="1" applyBorder="1" applyProtection="1"/>
    <xf numFmtId="164" fontId="8" fillId="2" borderId="25" xfId="2" applyNumberFormat="1" applyFont="1" applyFill="1" applyBorder="1" applyProtection="1"/>
    <xf numFmtId="167" fontId="1" fillId="2" borderId="0" xfId="1" applyNumberFormat="1" applyFill="1" applyBorder="1"/>
    <xf numFmtId="168" fontId="3" fillId="2" borderId="0" xfId="1" applyNumberFormat="1" applyFont="1" applyFill="1" applyBorder="1"/>
    <xf numFmtId="164" fontId="8" fillId="2" borderId="25" xfId="1" applyNumberFormat="1" applyFont="1" applyFill="1" applyBorder="1" applyProtection="1"/>
    <xf numFmtId="164" fontId="8" fillId="2" borderId="26" xfId="1" applyNumberFormat="1" applyFont="1" applyFill="1" applyBorder="1"/>
    <xf numFmtId="164" fontId="8" fillId="2" borderId="27" xfId="1" applyNumberFormat="1" applyFont="1" applyFill="1" applyBorder="1"/>
    <xf numFmtId="164" fontId="8" fillId="2" borderId="28" xfId="1" applyNumberFormat="1" applyFont="1" applyFill="1" applyBorder="1" applyAlignment="1">
      <alignment horizontal="center"/>
    </xf>
    <xf numFmtId="0" fontId="8" fillId="2" borderId="0" xfId="1" applyFont="1" applyFill="1" applyBorder="1" applyAlignment="1" applyProtection="1">
      <alignment horizontal="center"/>
    </xf>
    <xf numFmtId="164" fontId="8" fillId="2" borderId="0" xfId="1" applyNumberFormat="1" applyFont="1" applyFill="1"/>
    <xf numFmtId="164" fontId="8" fillId="2" borderId="24" xfId="1" applyNumberFormat="1" applyFont="1" applyFill="1" applyBorder="1"/>
    <xf numFmtId="164" fontId="8" fillId="2" borderId="0" xfId="1" applyNumberFormat="1" applyFont="1" applyFill="1" applyBorder="1"/>
    <xf numFmtId="164" fontId="3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</cellXfs>
  <cellStyles count="3">
    <cellStyle name="Comma 3" xfId="2"/>
    <cellStyle name="Normal" xfId="0" builtinId="0"/>
    <cellStyle name="Normal_QEI-Q1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OtherNA\QEI\2009\QEI%20Q4%202009\Raw%20data\QEI_Q4_%202009_MFG_comp_emp_on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3%202010\Raw%20data\CPI-78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PI-781_Q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3%202011\Raw%20data\CPI-781_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4%202011\Final%20tables\MQ_Q4_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1%202012\Raw%20data\CPI-781_Q1%20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2%202012\Raw%20data\CPI-781_Q2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Raw%20data\CPI-781_Q3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4%202012\Raw%20data\CPI-781_Q4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4%202009\Raw%20data\CPI-78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Raw%20data\CPI-781_Q1%20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2%202013\Raw%20data\CPI-781_Q2%20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1%202014\Raw%20data\CPI-781_Q1%2020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2%202014\Raw%20data\CPI-781_Q2%20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3%202014\Raw%20data\CPI-781_Q3%20201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4%202014\Raw%20data\CPI-781_Q4%20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1%202015\Raw%20data\CPI-781_Q1%2020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2%202015\Raw%20Data\CPI-781_Q2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3%202015\Raw%20Data\CPI-781_Q3%20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4%202015\Raw%20Data\CPI-781_Q4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inal%20Tables\MFG_EMP%20Q1_201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1%202016\Raw%20Data\CPI-781_Q1%20201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2%202016\Raw%20Data\CPI-781_Q2%20201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3%202016\Raw%20Data\CPI-781_Q2%20201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4%202016\Raw%20Data\CPI-781_Q4%20201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Raw%20Data\CPI-781_Q1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Raw%20Data\CPI-7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Raw%20Data\CPI-78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CPI-7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Raw%20data\CPI-78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1%202010\Raw%20data\CPI-78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2%202010\Raw%20data\CPI-7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EI-MFG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4">
          <cell r="E194">
            <v>1918.8022630730861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5">
          <cell r="E195">
            <v>1907.3056248448197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0">
          <cell r="E200">
            <v>2006.4223143409938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/>
      <sheetData sheetId="1"/>
      <sheetData sheetId="2">
        <row r="183">
          <cell r="BW183">
            <v>1997.3517270536292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4">
          <cell r="E204">
            <v>2028.817330939718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5">
          <cell r="E205">
            <v>2046.6542191541571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6">
          <cell r="E206">
            <v>2077.175101215123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5">
          <cell r="E205">
            <v>2046.6542191541571</v>
          </cell>
        </row>
        <row r="207">
          <cell r="E207">
            <v>2056.3276207450485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72">
          <cell r="E172">
            <v>1562.2220434761632</v>
          </cell>
        </row>
        <row r="173">
          <cell r="E173">
            <v>1575.3085788034537</v>
          </cell>
        </row>
        <row r="174">
          <cell r="E174">
            <v>1591.535570654499</v>
          </cell>
        </row>
        <row r="175">
          <cell r="E175">
            <v>1589.6746482770372</v>
          </cell>
        </row>
        <row r="177">
          <cell r="E177">
            <v>1607.4372019579357</v>
          </cell>
        </row>
        <row r="178">
          <cell r="E178">
            <v>1612.3971545665447</v>
          </cell>
        </row>
        <row r="179">
          <cell r="E179">
            <v>1644.0288566846907</v>
          </cell>
        </row>
        <row r="180">
          <cell r="E180">
            <v>1642.1065558922933</v>
          </cell>
        </row>
        <row r="182">
          <cell r="E182">
            <v>1696.3348016848056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210">
          <cell r="E210">
            <v>2093.7015045501139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1">
          <cell r="E211">
            <v>2101.8980991056187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  <row r="213">
          <cell r="E213">
            <v>2122.0883517637985</v>
          </cell>
        </row>
        <row r="216">
          <cell r="E216">
            <v>2179.686222424054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7">
          <cell r="E217">
            <v>2193.4451001680413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CPI-781_Q3 2014"/>
    </sheetNames>
    <sheetDataSet>
      <sheetData sheetId="0">
        <row r="218">
          <cell r="E218">
            <v>2228.7127865350881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9">
          <cell r="E219">
            <v>2204.0283102554158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0">
          <cell r="E230">
            <v>2232.4375830829131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1">
          <cell r="E231">
            <v>2229.7482212790023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2">
          <cell r="E232">
            <v>2241.9129333399624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3">
          <cell r="E233">
            <v>2225.9485539283323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/>
      <sheetData sheetId="2">
        <row r="62">
          <cell r="D62">
            <v>1.0087453315090782</v>
          </cell>
          <cell r="F62">
            <v>1.0128966223132037</v>
          </cell>
          <cell r="H62">
            <v>1.1373060973736753</v>
          </cell>
          <cell r="J62">
            <v>0.8727544910179641</v>
          </cell>
          <cell r="L62">
            <v>0.93043181430278199</v>
          </cell>
          <cell r="N62">
            <v>0.82916490038151758</v>
          </cell>
          <cell r="P62">
            <v>0.92294569235143586</v>
          </cell>
          <cell r="R62">
            <v>1.1103491271820449</v>
          </cell>
          <cell r="T62">
            <v>1.0138768430182135</v>
          </cell>
          <cell r="W62">
            <v>1.196320447135538</v>
          </cell>
          <cell r="Y62">
            <v>1.0347452018530774</v>
          </cell>
          <cell r="AA62">
            <v>1.0184312044577797</v>
          </cell>
          <cell r="AC62">
            <v>1.0492307692307692</v>
          </cell>
          <cell r="AE62">
            <v>0.86882933709449928</v>
          </cell>
          <cell r="AG62">
            <v>0.93427230046948362</v>
          </cell>
          <cell r="AI62">
            <v>0.99611650485436898</v>
          </cell>
          <cell r="AK62">
            <v>0.9048498845265589</v>
          </cell>
          <cell r="AM62">
            <v>0.99497434823578679</v>
          </cell>
          <cell r="AO62">
            <v>0.84798367232036032</v>
          </cell>
          <cell r="AR62">
            <v>1.0620585316973012</v>
          </cell>
          <cell r="AT62">
            <v>1.0706059146075664</v>
          </cell>
          <cell r="AV62">
            <v>0.9438796258641724</v>
          </cell>
          <cell r="AX62">
            <v>1</v>
          </cell>
          <cell r="AZ62">
            <v>1.2897196261682242</v>
          </cell>
          <cell r="BB62">
            <v>1.012475264561645</v>
          </cell>
          <cell r="BD62">
            <v>1.1168952884041918</v>
          </cell>
          <cell r="BF62">
            <v>0.91132062096831357</v>
          </cell>
          <cell r="BK62">
            <v>1.1775711566206513</v>
          </cell>
          <cell r="BM62">
            <v>0.97340626315782486</v>
          </cell>
          <cell r="BO62">
            <v>1.0515170314825055</v>
          </cell>
          <cell r="BQ62">
            <v>0.68661393367812595</v>
          </cell>
          <cell r="BS62">
            <v>1.1703562434341999</v>
          </cell>
          <cell r="BU62">
            <v>0.82182785303649541</v>
          </cell>
          <cell r="BW62">
            <v>0.92621935672480782</v>
          </cell>
          <cell r="BY62">
            <v>1.1529813957079091</v>
          </cell>
          <cell r="CA62">
            <v>1.4107732628685519</v>
          </cell>
          <cell r="CD62">
            <v>1.2349957364369677</v>
          </cell>
          <cell r="CF62">
            <v>1.104092910475942</v>
          </cell>
          <cell r="CH62">
            <v>1.069493671985944</v>
          </cell>
          <cell r="CJ62">
            <v>1.0794913826668804</v>
          </cell>
          <cell r="CL62">
            <v>1.289958341265051</v>
          </cell>
          <cell r="CN62">
            <v>1.0169436911668162</v>
          </cell>
          <cell r="CP62">
            <v>0.98229183219450178</v>
          </cell>
          <cell r="CR62">
            <v>1.0575413424435216</v>
          </cell>
          <cell r="CT62">
            <v>1.0566024047162281</v>
          </cell>
          <cell r="CV62">
            <v>0.93930169609266922</v>
          </cell>
          <cell r="CY62">
            <v>1.073169033350486</v>
          </cell>
          <cell r="DA62">
            <v>1.0845829587378015</v>
          </cell>
          <cell r="DC62">
            <v>1.0008287900128312</v>
          </cell>
          <cell r="DE62">
            <v>1</v>
          </cell>
          <cell r="DG62">
            <v>1.6661371841155235</v>
          </cell>
          <cell r="DI62">
            <v>0.95458647389747575</v>
          </cell>
          <cell r="DK62">
            <v>0.82201000782401756</v>
          </cell>
          <cell r="DM62">
            <v>0.97337546373726302</v>
          </cell>
        </row>
        <row r="63">
          <cell r="D63">
            <v>1.0214615707685846</v>
          </cell>
          <cell r="F63">
            <v>0.94945772349162894</v>
          </cell>
          <cell r="H63">
            <v>1.0109622411693058</v>
          </cell>
          <cell r="J63">
            <v>0.92724147808650814</v>
          </cell>
          <cell r="L63">
            <v>0.85963453680281621</v>
          </cell>
          <cell r="N63">
            <v>0.82067303400874769</v>
          </cell>
          <cell r="P63">
            <v>0.80974399458666968</v>
          </cell>
          <cell r="R63">
            <v>1.0740872662511132</v>
          </cell>
          <cell r="T63">
            <v>0.99248402856069151</v>
          </cell>
          <cell r="W63">
            <v>1.1225151253241141</v>
          </cell>
          <cell r="Y63">
            <v>1.0290849673202613</v>
          </cell>
          <cell r="AA63">
            <v>0.95078299776286357</v>
          </cell>
          <cell r="AC63">
            <v>1.0051679586563307</v>
          </cell>
          <cell r="AE63">
            <v>0.89568345323741005</v>
          </cell>
          <cell r="AG63">
            <v>0.95949008498583566</v>
          </cell>
          <cell r="AI63">
            <v>1.0778132482043097</v>
          </cell>
          <cell r="AK63">
            <v>0.669921875</v>
          </cell>
          <cell r="AM63">
            <v>0.94828392406247075</v>
          </cell>
          <cell r="AO63">
            <v>1.0106042086485416</v>
          </cell>
          <cell r="AR63">
            <v>0.94426000470321336</v>
          </cell>
          <cell r="AT63">
            <v>0.9491036374816707</v>
          </cell>
          <cell r="AV63">
            <v>0.9218025182239894</v>
          </cell>
          <cell r="AX63">
            <v>1</v>
          </cell>
          <cell r="AZ63">
            <v>1.1648936170212767</v>
          </cell>
          <cell r="BB63">
            <v>0.89387109529458286</v>
          </cell>
          <cell r="BD63">
            <v>1.0633561643835616</v>
          </cell>
          <cell r="BF63">
            <v>0.90008096394723058</v>
          </cell>
          <cell r="BK63">
            <v>1.1909633175753704</v>
          </cell>
          <cell r="BM63">
            <v>1.0038242689172894</v>
          </cell>
          <cell r="BO63">
            <v>0.97722150024499888</v>
          </cell>
          <cell r="BQ63">
            <v>0.99625133089808837</v>
          </cell>
          <cell r="BS63">
            <v>0.90058202040042734</v>
          </cell>
          <cell r="BU63">
            <v>0.85271185429026508</v>
          </cell>
          <cell r="BW63">
            <v>0.8452007906342347</v>
          </cell>
          <cell r="BY63">
            <v>1.0924894628560553</v>
          </cell>
          <cell r="CA63">
            <v>0.99149656819874588</v>
          </cell>
          <cell r="CD63">
            <v>1.0142921901392843</v>
          </cell>
          <cell r="CF63">
            <v>1.1168864793993889</v>
          </cell>
          <cell r="CH63">
            <v>1.0022865761844655</v>
          </cell>
          <cell r="CJ63">
            <v>0.99924922527003557</v>
          </cell>
          <cell r="CL63">
            <v>1.2632866256113129</v>
          </cell>
          <cell r="CN63">
            <v>0.93930700489110808</v>
          </cell>
          <cell r="CP63">
            <v>0.7320806398597568</v>
          </cell>
          <cell r="CR63">
            <v>1.1535190119375009</v>
          </cell>
          <cell r="CT63">
            <v>0.98736079089376649</v>
          </cell>
          <cell r="CV63">
            <v>1.0167744418663631</v>
          </cell>
          <cell r="CY63">
            <v>1.0819513334790531</v>
          </cell>
          <cell r="DA63">
            <v>1.0851333153089788</v>
          </cell>
          <cell r="DC63">
            <v>1.0221392078723577</v>
          </cell>
          <cell r="DE63">
            <v>1</v>
          </cell>
          <cell r="DG63">
            <v>1.0907141116256398</v>
          </cell>
          <cell r="DI63">
            <v>1.0549271199483767</v>
          </cell>
          <cell r="DK63">
            <v>1.135903537237956</v>
          </cell>
          <cell r="DM63">
            <v>1.0493959468227645</v>
          </cell>
        </row>
        <row r="64">
          <cell r="D64">
            <v>0.95473241072292658</v>
          </cell>
          <cell r="F64">
            <v>0.98339647871629154</v>
          </cell>
          <cell r="H64">
            <v>1.0415512465373962</v>
          </cell>
          <cell r="J64">
            <v>0.71262197041233866</v>
          </cell>
          <cell r="L64">
            <v>0.9066367713004484</v>
          </cell>
          <cell r="N64">
            <v>0.8510998307952623</v>
          </cell>
          <cell r="P64">
            <v>0.66717479674796742</v>
          </cell>
          <cell r="R64">
            <v>0.99938357219910623</v>
          </cell>
          <cell r="T64">
            <v>0.97590361445783136</v>
          </cell>
          <cell r="W64">
            <v>0.79343743822889901</v>
          </cell>
          <cell r="Y64">
            <v>0.89598715890850722</v>
          </cell>
          <cell r="AA64">
            <v>1.1641503195944456</v>
          </cell>
          <cell r="AC64">
            <v>0.99745222929936306</v>
          </cell>
          <cell r="AE64">
            <v>1.0190507472491377</v>
          </cell>
          <cell r="AG64">
            <v>1.3515375153751537</v>
          </cell>
          <cell r="AI64">
            <v>1.0029411764705882</v>
          </cell>
          <cell r="AK64">
            <v>1.4683087027914614</v>
          </cell>
          <cell r="AM64">
            <v>1.1051559177888022</v>
          </cell>
          <cell r="AO64">
            <v>0.87575975802967021</v>
          </cell>
          <cell r="AR64">
            <v>0.85696211073248085</v>
          </cell>
          <cell r="AT64">
            <v>0.85695472769307313</v>
          </cell>
          <cell r="AV64">
            <v>0.71159874608150475</v>
          </cell>
          <cell r="AX64">
            <v>1</v>
          </cell>
          <cell r="AZ64">
            <v>1.0635135135135134</v>
          </cell>
          <cell r="BB64">
            <v>0.87412751941024236</v>
          </cell>
          <cell r="BD64">
            <v>0.97136038186157514</v>
          </cell>
          <cell r="BF64">
            <v>0.89818464730290459</v>
          </cell>
          <cell r="BK64">
            <v>1.0750036098109286</v>
          </cell>
          <cell r="BM64">
            <v>0.94869167299101309</v>
          </cell>
          <cell r="BO64">
            <v>1.0248631886887556</v>
          </cell>
          <cell r="BQ64">
            <v>0.67445577800850098</v>
          </cell>
          <cell r="BS64">
            <v>0.98271663592862668</v>
          </cell>
          <cell r="BU64">
            <v>1.029596896828552</v>
          </cell>
          <cell r="BW64">
            <v>0.8854523561746146</v>
          </cell>
          <cell r="BY64">
            <v>0.97020967597581631</v>
          </cell>
          <cell r="CA64">
            <v>1.0515978985308305</v>
          </cell>
          <cell r="CD64">
            <v>0.72164673861354478</v>
          </cell>
          <cell r="CF64">
            <v>0.72415682353636734</v>
          </cell>
          <cell r="CH64">
            <v>0.82448300784008155</v>
          </cell>
          <cell r="CJ64">
            <v>0.9666428947759087</v>
          </cell>
          <cell r="CL64">
            <v>1.1842515827894109</v>
          </cell>
          <cell r="CN64">
            <v>0.95011138305010967</v>
          </cell>
          <cell r="CP64">
            <v>1.0568191963178621</v>
          </cell>
          <cell r="CR64">
            <v>0.8830466222259058</v>
          </cell>
          <cell r="CT64">
            <v>0.94844927193809447</v>
          </cell>
          <cell r="CV64">
            <v>1.002559745689465</v>
          </cell>
          <cell r="CY64">
            <v>0.824597737399971</v>
          </cell>
          <cell r="DA64">
            <v>0.82518149799384455</v>
          </cell>
          <cell r="DC64">
            <v>0.8379641048403933</v>
          </cell>
          <cell r="DE64">
            <v>1</v>
          </cell>
          <cell r="DG64">
            <v>0.93545139277324085</v>
          </cell>
          <cell r="DI64">
            <v>0.8082273036892702</v>
          </cell>
          <cell r="DK64">
            <v>0.98989738554089945</v>
          </cell>
          <cell r="DM64">
            <v>1.0004504150694764</v>
          </cell>
        </row>
        <row r="66">
          <cell r="D66">
            <v>0.94054307651817692</v>
          </cell>
          <cell r="F66">
            <v>0.93048659384309829</v>
          </cell>
          <cell r="H66">
            <v>1.0686863410812222</v>
          </cell>
          <cell r="J66">
            <v>0.59136989862230305</v>
          </cell>
          <cell r="L66">
            <v>0.94976124823458197</v>
          </cell>
          <cell r="N66">
            <v>0.92147664695084641</v>
          </cell>
          <cell r="P66">
            <v>0.47187678265830008</v>
          </cell>
          <cell r="R66">
            <v>0.9565850815850816</v>
          </cell>
          <cell r="T66">
            <v>0.9826568265682657</v>
          </cell>
          <cell r="W66">
            <v>0.60320830384524649</v>
          </cell>
          <cell r="Y66">
            <v>0.89139820657588842</v>
          </cell>
          <cell r="AA66">
            <v>0.97409098410253592</v>
          </cell>
          <cell r="AC66">
            <v>1.0063451776649746</v>
          </cell>
          <cell r="AE66">
            <v>0.98717591301923613</v>
          </cell>
          <cell r="AG66">
            <v>1.0678423236514523</v>
          </cell>
          <cell r="AI66">
            <v>1.0019455252918288</v>
          </cell>
          <cell r="AK66">
            <v>1.0857067510548524</v>
          </cell>
          <cell r="AM66">
            <v>0.83760300967395196</v>
          </cell>
          <cell r="AO66">
            <v>0.72069930691309758</v>
          </cell>
          <cell r="AR66">
            <v>0.76603442391145349</v>
          </cell>
          <cell r="AT66">
            <v>0.76050603460811406</v>
          </cell>
          <cell r="AV66">
            <v>0.97452229299363058</v>
          </cell>
          <cell r="AX66">
            <v>0.76603442391145349</v>
          </cell>
          <cell r="AZ66">
            <v>1.2597864768683273</v>
          </cell>
          <cell r="BB66">
            <v>0.78084507042253526</v>
          </cell>
          <cell r="BD66">
            <v>0.86515210608424342</v>
          </cell>
          <cell r="BF66">
            <v>0.92288779615556549</v>
          </cell>
          <cell r="BK66">
            <v>1.0257651159404342</v>
          </cell>
          <cell r="BM66">
            <v>0.83120578724430028</v>
          </cell>
          <cell r="BO66">
            <v>1.0915235476827463</v>
          </cell>
          <cell r="BQ66">
            <v>0.64133937746427971</v>
          </cell>
          <cell r="BS66">
            <v>0.98808844465761714</v>
          </cell>
          <cell r="BU66">
            <v>0.93525018274683924</v>
          </cell>
          <cell r="BW66">
            <v>0.49618964370750079</v>
          </cell>
          <cell r="BY66">
            <v>0.95337339370085472</v>
          </cell>
          <cell r="CA66">
            <v>0.98095948463897853</v>
          </cell>
          <cell r="CD66">
            <v>0.46578180870965452</v>
          </cell>
          <cell r="CF66">
            <v>0.89025090872826695</v>
          </cell>
          <cell r="CH66">
            <v>0.94636829368246289</v>
          </cell>
          <cell r="CJ66">
            <v>0.94189157481380503</v>
          </cell>
          <cell r="CL66">
            <v>0.89193011744422612</v>
          </cell>
          <cell r="CN66">
            <v>0.90259723383332624</v>
          </cell>
          <cell r="CP66">
            <v>1.0287563065349137</v>
          </cell>
          <cell r="CR66">
            <v>0.81873587591905828</v>
          </cell>
          <cell r="CT66">
            <v>0.88133695007717971</v>
          </cell>
          <cell r="CV66">
            <v>1.0658113353928378</v>
          </cell>
          <cell r="CY66">
            <v>0.71918456476065629</v>
          </cell>
          <cell r="DA66">
            <v>0.72422435550146447</v>
          </cell>
          <cell r="DC66">
            <v>1.1840043020003101</v>
          </cell>
          <cell r="DE66">
            <v>0.71918456476065629</v>
          </cell>
          <cell r="DG66">
            <v>1.1997505516645879</v>
          </cell>
          <cell r="DI66">
            <v>0.64241526632322521</v>
          </cell>
          <cell r="DK66">
            <v>1.0019112556757273</v>
          </cell>
          <cell r="DM66">
            <v>0.95009529458092623</v>
          </cell>
        </row>
        <row r="67">
          <cell r="D67">
            <v>0.9303780617678381</v>
          </cell>
          <cell r="F67">
            <v>0.908051948051948</v>
          </cell>
          <cell r="H67">
            <v>1.2324840764331211</v>
          </cell>
          <cell r="J67">
            <v>0.83475609756097557</v>
          </cell>
          <cell r="L67">
            <v>0.84397463898725589</v>
          </cell>
          <cell r="N67">
            <v>0.93510604621715732</v>
          </cell>
          <cell r="P67">
            <v>0.6134066777536139</v>
          </cell>
          <cell r="R67">
            <v>0.99693016116653876</v>
          </cell>
          <cell r="T67">
            <v>1.0128836680560818</v>
          </cell>
          <cell r="W67">
            <v>0.7027447926805529</v>
          </cell>
          <cell r="Y67">
            <v>0.96118859915100063</v>
          </cell>
          <cell r="AA67">
            <v>0.98408781912483001</v>
          </cell>
          <cell r="AC67">
            <v>1.0063051702395964</v>
          </cell>
          <cell r="AE67">
            <v>0.94427409678709506</v>
          </cell>
          <cell r="AG67">
            <v>0.96963982651329439</v>
          </cell>
          <cell r="AI67">
            <v>1.0019493177387915</v>
          </cell>
          <cell r="AK67">
            <v>0.96188917465513213</v>
          </cell>
          <cell r="AM67">
            <v>0.77725195822454307</v>
          </cell>
          <cell r="AO67">
            <v>0.7315812845666303</v>
          </cell>
          <cell r="AR67">
            <v>0.76537373010290055</v>
          </cell>
          <cell r="AT67">
            <v>0.77427013391697885</v>
          </cell>
          <cell r="AV67">
            <v>0.83731513083048914</v>
          </cell>
          <cell r="AX67">
            <v>0.76537373010290055</v>
          </cell>
          <cell r="AZ67">
            <v>0.66666666666666663</v>
          </cell>
          <cell r="BB67">
            <v>0.68041753653444681</v>
          </cell>
          <cell r="BD67">
            <v>0.79623926082023022</v>
          </cell>
          <cell r="BF67">
            <v>0.88883677298311448</v>
          </cell>
          <cell r="BK67">
            <v>0.9012123191775725</v>
          </cell>
          <cell r="BM67">
            <v>1.0324737485189075</v>
          </cell>
          <cell r="BO67">
            <v>1.0817530894698231</v>
          </cell>
          <cell r="BQ67">
            <v>0.84722087358663389</v>
          </cell>
          <cell r="BS67">
            <v>0.87072196507773059</v>
          </cell>
          <cell r="BU67">
            <v>0.88863700251091682</v>
          </cell>
          <cell r="BW67">
            <v>0.61367646910639539</v>
          </cell>
          <cell r="BY67">
            <v>0.96321223245972276</v>
          </cell>
          <cell r="CA67">
            <v>0.73915572482842817</v>
          </cell>
          <cell r="CD67">
            <v>0.68895132190594655</v>
          </cell>
          <cell r="CF67">
            <v>0.9262534592981958</v>
          </cell>
          <cell r="CH67">
            <v>1.0412034114899156</v>
          </cell>
          <cell r="CJ67">
            <v>1.0364060267006254</v>
          </cell>
          <cell r="CL67">
            <v>1.0023785049543197</v>
          </cell>
          <cell r="CN67">
            <v>0.88395361370063164</v>
          </cell>
          <cell r="CP67">
            <v>0.98096152873969966</v>
          </cell>
          <cell r="CR67">
            <v>0.83556654223257731</v>
          </cell>
          <cell r="CT67">
            <v>0.83732199702417998</v>
          </cell>
          <cell r="CV67">
            <v>0.70596615992529255</v>
          </cell>
          <cell r="CY67">
            <v>0.82049191513924591</v>
          </cell>
          <cell r="DA67">
            <v>0.83306875735225761</v>
          </cell>
          <cell r="DC67">
            <v>0.89822666666151552</v>
          </cell>
          <cell r="DE67">
            <v>0.82049191513924591</v>
          </cell>
          <cell r="DG67">
            <v>0.64101230715895308</v>
          </cell>
          <cell r="DI67">
            <v>0.64419353887600284</v>
          </cell>
          <cell r="DK67">
            <v>1.0259991901088943</v>
          </cell>
          <cell r="DM67">
            <v>0.87722843667264683</v>
          </cell>
        </row>
        <row r="68">
          <cell r="D68">
            <v>0.9479164282935536</v>
          </cell>
          <cell r="F68">
            <v>1.0281429545233227</v>
          </cell>
          <cell r="H68">
            <v>1.1552757793764987</v>
          </cell>
          <cell r="J68">
            <v>0.72074253430185631</v>
          </cell>
          <cell r="L68">
            <v>1.0027698829423382</v>
          </cell>
          <cell r="N68">
            <v>0.95747945205479457</v>
          </cell>
          <cell r="P68">
            <v>0.65585422589816489</v>
          </cell>
          <cell r="R68">
            <v>0.99690652320107598</v>
          </cell>
          <cell r="T68">
            <v>0.98521560574948663</v>
          </cell>
          <cell r="W68">
            <v>0.66010854816824971</v>
          </cell>
          <cell r="Y68">
            <v>0.81488933601609659</v>
          </cell>
          <cell r="AA68">
            <v>0.89767375481661194</v>
          </cell>
          <cell r="AC68">
            <v>1.0404699738903394</v>
          </cell>
          <cell r="AE68">
            <v>0.93452834986015765</v>
          </cell>
          <cell r="AG68">
            <v>1.0685906305593991</v>
          </cell>
          <cell r="AI68">
            <v>1.510204081632653</v>
          </cell>
          <cell r="AK68">
            <v>0.99931397210153217</v>
          </cell>
          <cell r="AM68">
            <v>0.8571428571428571</v>
          </cell>
          <cell r="AO68">
            <v>0.75177617342346659</v>
          </cell>
          <cell r="AR68">
            <v>0.83047783777045403</v>
          </cell>
          <cell r="AT68">
            <v>0.82864280348688923</v>
          </cell>
          <cell r="AV68">
            <v>0.83761682242990654</v>
          </cell>
          <cell r="AX68">
            <v>0.83047783777045403</v>
          </cell>
          <cell r="AZ68">
            <v>0.56164383561643838</v>
          </cell>
          <cell r="BB68">
            <v>0.86305898729772057</v>
          </cell>
          <cell r="BD68">
            <v>1.0124381528312258</v>
          </cell>
          <cell r="BF68">
            <v>0.91245622811405702</v>
          </cell>
          <cell r="BK68">
            <v>0.94691200323180991</v>
          </cell>
          <cell r="BM68">
            <v>1.0163685318820548</v>
          </cell>
          <cell r="BO68">
            <v>1.1767910065745624</v>
          </cell>
          <cell r="BQ68">
            <v>0.82890472777634405</v>
          </cell>
          <cell r="BS68">
            <v>0.82267205505973051</v>
          </cell>
          <cell r="BU68">
            <v>0.93682874273980565</v>
          </cell>
          <cell r="BW68">
            <v>0.70605913495623496</v>
          </cell>
          <cell r="BY68">
            <v>0.8881080976993837</v>
          </cell>
          <cell r="CA68">
            <v>0.96836359069999867</v>
          </cell>
          <cell r="CD68">
            <v>0.68668066838995567</v>
          </cell>
          <cell r="CF68">
            <v>0.83130032235341966</v>
          </cell>
          <cell r="CH68">
            <v>0.99317147708203879</v>
          </cell>
          <cell r="CJ68">
            <v>1.0837621403339841</v>
          </cell>
          <cell r="CL68">
            <v>0.91959367379321533</v>
          </cell>
          <cell r="CN68">
            <v>1.1095188713316133</v>
          </cell>
          <cell r="CP68">
            <v>1.5393238247751322</v>
          </cell>
          <cell r="CR68">
            <v>0.96147949304049729</v>
          </cell>
          <cell r="CT68">
            <v>0.9317552718005484</v>
          </cell>
          <cell r="CV68">
            <v>0.91061498482999192</v>
          </cell>
          <cell r="CY68">
            <v>0.84919910701348889</v>
          </cell>
          <cell r="DA68">
            <v>0.84880526251151589</v>
          </cell>
          <cell r="DC68">
            <v>0.85617449320256533</v>
          </cell>
          <cell r="DE68">
            <v>0.84919910701348889</v>
          </cell>
          <cell r="DG68">
            <v>0.49347515194851627</v>
          </cell>
          <cell r="DI68">
            <v>0.86689075257251125</v>
          </cell>
          <cell r="DK68">
            <v>1.0759364185715661</v>
          </cell>
          <cell r="DM68">
            <v>1.0519035186391612</v>
          </cell>
        </row>
        <row r="69">
          <cell r="D69">
            <v>0.90074756039435067</v>
          </cell>
          <cell r="F69">
            <v>1.0212720470336718</v>
          </cell>
          <cell r="H69">
            <v>1.1151662611516626</v>
          </cell>
          <cell r="J69">
            <v>0.89217342342342343</v>
          </cell>
          <cell r="L69">
            <v>0.99794228720828893</v>
          </cell>
          <cell r="N69">
            <v>0.97435579781962334</v>
          </cell>
          <cell r="P69">
            <v>0.82498571700628454</v>
          </cell>
          <cell r="R69">
            <v>1.1900078064012489</v>
          </cell>
          <cell r="T69">
            <v>1.0048634493078938</v>
          </cell>
          <cell r="W69">
            <v>0.808744635193133</v>
          </cell>
          <cell r="Y69">
            <v>0.98641136504014826</v>
          </cell>
          <cell r="AA69">
            <v>0.9074720493752213</v>
          </cell>
          <cell r="AC69">
            <v>1.0580645161290323</v>
          </cell>
          <cell r="AE69">
            <v>1.0025188916876575</v>
          </cell>
          <cell r="AG69">
            <v>1.2251109701965757</v>
          </cell>
          <cell r="AI69">
            <v>1.0923076923076922</v>
          </cell>
          <cell r="AK69">
            <v>1.321914594087283</v>
          </cell>
          <cell r="AM69">
            <v>0.79858168295425058</v>
          </cell>
          <cell r="AO69">
            <v>0.96744171665326817</v>
          </cell>
          <cell r="AR69">
            <v>0.99724556818984389</v>
          </cell>
          <cell r="AT69">
            <v>0.9883949493042522</v>
          </cell>
          <cell r="AV69">
            <v>0.8422301304863582</v>
          </cell>
          <cell r="AX69">
            <v>0.99724556818984389</v>
          </cell>
          <cell r="AZ69">
            <v>0.73824650571791617</v>
          </cell>
          <cell r="BB69">
            <v>1.1886849689064158</v>
          </cell>
          <cell r="BD69">
            <v>1.0060503209621485</v>
          </cell>
          <cell r="BF69">
            <v>0.87287685774946921</v>
          </cell>
          <cell r="BK69">
            <v>0.88416318117201975</v>
          </cell>
          <cell r="BM69">
            <v>1.0570181334770143</v>
          </cell>
          <cell r="BO69">
            <v>1.1152222651306956</v>
          </cell>
          <cell r="BQ69">
            <v>0.90734334013627282</v>
          </cell>
          <cell r="BS69">
            <v>0.73242055437275499</v>
          </cell>
          <cell r="BU69">
            <v>0.79758154884091015</v>
          </cell>
          <cell r="BW69">
            <v>0.78666579662915503</v>
          </cell>
          <cell r="BY69">
            <v>1.0447290383047971</v>
          </cell>
          <cell r="CA69">
            <v>1.2699595766777756</v>
          </cell>
          <cell r="CD69">
            <v>0.96215751138538219</v>
          </cell>
          <cell r="CF69">
            <v>1.1436737540628386</v>
          </cell>
          <cell r="CH69">
            <v>1.1212771886980939</v>
          </cell>
          <cell r="CJ69">
            <v>1.121771199276969</v>
          </cell>
          <cell r="CL69">
            <v>0.97685105146084861</v>
          </cell>
          <cell r="CN69">
            <v>1.2425764030754474</v>
          </cell>
          <cell r="CP69">
            <v>1.2791184448887263</v>
          </cell>
          <cell r="CR69">
            <v>1.2197622406222817</v>
          </cell>
          <cell r="CT69">
            <v>0.97856989452969401</v>
          </cell>
          <cell r="CV69">
            <v>0.91559930134088019</v>
          </cell>
          <cell r="CY69">
            <v>1.1203654687102724</v>
          </cell>
          <cell r="DA69">
            <v>1.0955465671333739</v>
          </cell>
          <cell r="DC69">
            <v>0.85072836552387177</v>
          </cell>
          <cell r="DE69">
            <v>1.1203654687102724</v>
          </cell>
          <cell r="DG69">
            <v>0.88655026708124052</v>
          </cell>
          <cell r="DI69">
            <v>1.7251282472758085</v>
          </cell>
          <cell r="DK69">
            <v>0.92702993978032111</v>
          </cell>
          <cell r="DM69">
            <v>0.93102982970061832</v>
          </cell>
        </row>
        <row r="71">
          <cell r="D71">
            <v>1.0157761771662008</v>
          </cell>
          <cell r="F71">
            <v>0.97440109514031481</v>
          </cell>
          <cell r="H71">
            <v>0.98846689202624771</v>
          </cell>
          <cell r="J71">
            <v>0.9873506676036542</v>
          </cell>
          <cell r="L71">
            <v>0.98953513989865605</v>
          </cell>
          <cell r="N71">
            <v>0.94378350111125642</v>
          </cell>
          <cell r="P71">
            <v>1.2550125313283209</v>
          </cell>
          <cell r="R71">
            <v>1.1592455765117635</v>
          </cell>
          <cell r="T71">
            <v>1.0389055151774262</v>
          </cell>
          <cell r="W71">
            <v>1.2491200625733281</v>
          </cell>
          <cell r="Y71">
            <v>1.0627530364372471</v>
          </cell>
          <cell r="AA71">
            <v>0.93524441762220878</v>
          </cell>
          <cell r="AC71">
            <v>1.053191489361702</v>
          </cell>
          <cell r="AE71">
            <v>0.9914074074074074</v>
          </cell>
          <cell r="AG71">
            <v>1.0833020429586564</v>
          </cell>
          <cell r="AI71">
            <v>1.0151149120145631</v>
          </cell>
          <cell r="AK71">
            <v>1.0980104712041885</v>
          </cell>
          <cell r="AM71">
            <v>1.064737965378231</v>
          </cell>
          <cell r="AO71">
            <v>1.0466245750364254</v>
          </cell>
          <cell r="AR71">
            <v>1.1078290598290599</v>
          </cell>
          <cell r="AT71">
            <v>1.0723872869205033</v>
          </cell>
          <cell r="AV71">
            <v>1.2086914765906362</v>
          </cell>
          <cell r="AX71">
            <v>1.0345950901438323</v>
          </cell>
          <cell r="AZ71">
            <v>0.8492957746478873</v>
          </cell>
          <cell r="BB71">
            <v>1.0080058224163027</v>
          </cell>
          <cell r="BD71">
            <v>1.1826122700647415</v>
          </cell>
          <cell r="BF71">
            <v>1.0006338641945962</v>
          </cell>
          <cell r="BK71">
            <v>1.0435345669708929</v>
          </cell>
          <cell r="BM71">
            <v>1.0109279356710152</v>
          </cell>
          <cell r="BO71">
            <v>1.0122962013748669</v>
          </cell>
          <cell r="BQ71">
            <v>0.96853419057692114</v>
          </cell>
          <cell r="BS71">
            <v>0.94569258430420211</v>
          </cell>
          <cell r="BU71">
            <v>0.96681702836177186</v>
          </cell>
          <cell r="BW71">
            <v>1.3393098765667983</v>
          </cell>
          <cell r="BY71">
            <v>1.0246298375302274</v>
          </cell>
          <cell r="CA71">
            <v>0.96882931354439128</v>
          </cell>
          <cell r="CD71">
            <v>1.6399247566028623</v>
          </cell>
          <cell r="CF71">
            <v>1.2883231217655107</v>
          </cell>
          <cell r="CH71">
            <v>1.0126026778760477</v>
          </cell>
          <cell r="CJ71">
            <v>1.0096985948355417</v>
          </cell>
          <cell r="CL71">
            <v>1.1049551521221304</v>
          </cell>
          <cell r="CN71">
            <v>1.2686736641279477</v>
          </cell>
          <cell r="CP71">
            <v>1.2001525760938012</v>
          </cell>
          <cell r="CR71">
            <v>1.3122143774743054</v>
          </cell>
          <cell r="CT71">
            <v>1.1012795459815654</v>
          </cell>
          <cell r="CV71">
            <v>1.0220887080908199</v>
          </cell>
          <cell r="CY71">
            <v>1.2574898024862371</v>
          </cell>
          <cell r="DA71">
            <v>1.1712766753484853</v>
          </cell>
          <cell r="DC71">
            <v>1.5812353019019278</v>
          </cell>
          <cell r="DE71">
            <v>1.1705613185700403</v>
          </cell>
          <cell r="DG71">
            <v>0.77469012395041981</v>
          </cell>
          <cell r="DI71">
            <v>1.1550431730793278</v>
          </cell>
          <cell r="DK71">
            <v>1.2149489796011979</v>
          </cell>
          <cell r="DM71">
            <v>1.1557365886752162</v>
          </cell>
        </row>
        <row r="72">
          <cell r="D72">
            <v>1.0230719870090752</v>
          </cell>
          <cell r="F72">
            <v>1.0243182457126792</v>
          </cell>
          <cell r="H72">
            <v>1.0414784394250514</v>
          </cell>
          <cell r="J72">
            <v>0.97847726661285983</v>
          </cell>
          <cell r="L72">
            <v>0.97846643572699188</v>
          </cell>
          <cell r="N72">
            <v>0.97669233887312523</v>
          </cell>
          <cell r="P72">
            <v>0.94081559003969684</v>
          </cell>
          <cell r="R72">
            <v>1.1438145263539214</v>
          </cell>
          <cell r="T72">
            <v>1.0316139767054908</v>
          </cell>
          <cell r="W72">
            <v>1.3462274990425125</v>
          </cell>
          <cell r="Y72">
            <v>1.1387795275590551</v>
          </cell>
          <cell r="AA72">
            <v>1.0358096451702605</v>
          </cell>
          <cell r="AC72">
            <v>1.0707831325301205</v>
          </cell>
          <cell r="AE72">
            <v>0.93305930710510865</v>
          </cell>
          <cell r="AG72">
            <v>1.1741751743021178</v>
          </cell>
          <cell r="AI72">
            <v>1.0182824060004658</v>
          </cell>
          <cell r="AK72">
            <v>1.2200286123032904</v>
          </cell>
          <cell r="AM72">
            <v>1.1004140786749483</v>
          </cell>
          <cell r="AO72">
            <v>1.1899403005558224</v>
          </cell>
          <cell r="AR72">
            <v>1.106086136973782</v>
          </cell>
          <cell r="AT72">
            <v>1.0467348972013404</v>
          </cell>
          <cell r="AV72">
            <v>1.2061740176756151</v>
          </cell>
          <cell r="AX72">
            <v>1.0345950901438323</v>
          </cell>
          <cell r="AZ72">
            <v>1.225108225108225</v>
          </cell>
          <cell r="BB72">
            <v>1.2244427363566488</v>
          </cell>
          <cell r="BD72">
            <v>1.2406695156695158</v>
          </cell>
          <cell r="BF72">
            <v>1.0592227518784842</v>
          </cell>
          <cell r="BK72">
            <v>1.2581183984251409</v>
          </cell>
          <cell r="BM72">
            <v>1.000717119551092</v>
          </cell>
          <cell r="BO72">
            <v>1.0486062832996792</v>
          </cell>
          <cell r="BQ72">
            <v>0.9944816324816963</v>
          </cell>
          <cell r="BS72">
            <v>1.098443363085204</v>
          </cell>
          <cell r="BU72">
            <v>0.98151953783251755</v>
          </cell>
          <cell r="BW72">
            <v>1.1590300115085381</v>
          </cell>
          <cell r="BY72">
            <v>1.0635327011566242</v>
          </cell>
          <cell r="CA72">
            <v>1.0797811969091491</v>
          </cell>
          <cell r="CD72">
            <v>1.5561819004617963</v>
          </cell>
          <cell r="CF72">
            <v>1.2674235308979662</v>
          </cell>
          <cell r="CH72">
            <v>1.0263724418823474</v>
          </cell>
          <cell r="CJ72">
            <v>1.0882993525041913</v>
          </cell>
          <cell r="CL72">
            <v>0.92677594726537726</v>
          </cell>
          <cell r="CN72">
            <v>1.4619691543865445</v>
          </cell>
          <cell r="CP72">
            <v>1.5253123567451796</v>
          </cell>
          <cell r="CR72">
            <v>1.4238060172251521</v>
          </cell>
          <cell r="CT72">
            <v>1.1120686567846712</v>
          </cell>
          <cell r="CV72">
            <v>1.1969530879603585</v>
          </cell>
          <cell r="CY72">
            <v>1.013176889138623</v>
          </cell>
          <cell r="DA72">
            <v>0.90126623662376859</v>
          </cell>
          <cell r="DC72">
            <v>1.2739183853763743</v>
          </cell>
          <cell r="DE72">
            <v>1.1705613185700403</v>
          </cell>
          <cell r="DG72">
            <v>1.1705651703623581</v>
          </cell>
          <cell r="DI72">
            <v>1.126385764804972</v>
          </cell>
          <cell r="DK72">
            <v>1.2230315692818476</v>
          </cell>
          <cell r="DM72">
            <v>1.1187068866242227</v>
          </cell>
        </row>
        <row r="73">
          <cell r="D73">
            <v>0.98242549086073372</v>
          </cell>
          <cell r="F73">
            <v>0.97030020870123612</v>
          </cell>
          <cell r="H73">
            <v>0.97317647058823531</v>
          </cell>
          <cell r="J73">
            <v>1.0320071791803769</v>
          </cell>
          <cell r="L73">
            <v>1.0797014828934191</v>
          </cell>
          <cell r="N73">
            <v>0.97782301264195415</v>
          </cell>
          <cell r="P73">
            <v>0.96270036991368679</v>
          </cell>
          <cell r="R73">
            <v>1.0669994240737186</v>
          </cell>
          <cell r="T73">
            <v>1.0160532498042287</v>
          </cell>
          <cell r="W73">
            <v>0.96206373292867986</v>
          </cell>
          <cell r="Y73">
            <v>1.0919324577861163</v>
          </cell>
          <cell r="AA73">
            <v>0.99267360373752389</v>
          </cell>
          <cell r="AC73">
            <v>1.0161054172767203</v>
          </cell>
          <cell r="AE73">
            <v>1.0151006711409396</v>
          </cell>
          <cell r="AG73">
            <v>1.0217154185961108</v>
          </cell>
          <cell r="AI73">
            <v>1.0064933574976187</v>
          </cell>
          <cell r="AK73">
            <v>1.0288158487167942</v>
          </cell>
          <cell r="AM73">
            <v>1.0963377653370656</v>
          </cell>
          <cell r="AO73">
            <v>1.0188668775317684</v>
          </cell>
          <cell r="AR73">
            <v>1.0731349368120668</v>
          </cell>
          <cell r="AT73">
            <v>1.0316431897723657</v>
          </cell>
          <cell r="AV73">
            <v>1.1511235492633138</v>
          </cell>
          <cell r="AX73">
            <v>1.07661955664017</v>
          </cell>
          <cell r="AZ73">
            <v>1.0452624333779807</v>
          </cell>
          <cell r="BB73">
            <v>1.0422062350119905</v>
          </cell>
          <cell r="BD73">
            <v>1.0306578840367568</v>
          </cell>
          <cell r="BF73">
            <v>1.02813319558134</v>
          </cell>
          <cell r="BK73">
            <v>1.0652188972329453</v>
          </cell>
          <cell r="BM73">
            <v>0.97716917010986926</v>
          </cell>
          <cell r="BO73">
            <v>1.1840415292131117</v>
          </cell>
          <cell r="BQ73">
            <v>1.1609160999248722</v>
          </cell>
          <cell r="BS73">
            <v>1.2969568280188597</v>
          </cell>
          <cell r="BU73">
            <v>0.99286723730825688</v>
          </cell>
          <cell r="BW73">
            <v>1.1474812010306568</v>
          </cell>
          <cell r="BY73">
            <v>1.2165943306625469</v>
          </cell>
          <cell r="CA73">
            <v>0.99882545293457736</v>
          </cell>
          <cell r="CD73">
            <v>0.87640289383657677</v>
          </cell>
          <cell r="CF73">
            <v>1.1399237449125241</v>
          </cell>
          <cell r="CH73">
            <v>1.211841851011402</v>
          </cell>
          <cell r="CJ73">
            <v>1.1218742127802501</v>
          </cell>
          <cell r="CL73">
            <v>1.1116570906908003</v>
          </cell>
          <cell r="CN73">
            <v>1.2566014119364763</v>
          </cell>
          <cell r="CP73">
            <v>1.4084634242317984</v>
          </cell>
          <cell r="CR73">
            <v>1.1303880550808836</v>
          </cell>
          <cell r="CT73">
            <v>1.0718320061701936</v>
          </cell>
          <cell r="CV73">
            <v>1.1187440173543228</v>
          </cell>
          <cell r="CY73">
            <v>1.1139931791301969</v>
          </cell>
          <cell r="DA73">
            <v>1.0354289527404386</v>
          </cell>
          <cell r="DC73">
            <v>1.2393151663676099</v>
          </cell>
          <cell r="DE73">
            <v>1.1536728127735001</v>
          </cell>
          <cell r="DG73">
            <v>1.1150618630158911</v>
          </cell>
          <cell r="DI73">
            <v>1.1802584179354163</v>
          </cell>
          <cell r="DK73">
            <v>1.1286408768537752</v>
          </cell>
          <cell r="DM73">
            <v>1.050439136921314</v>
          </cell>
        </row>
        <row r="74">
          <cell r="D74">
            <v>1.0594764311387141</v>
          </cell>
          <cell r="F74">
            <v>0.93480950024740228</v>
          </cell>
          <cell r="H74">
            <v>0.90759959825912284</v>
          </cell>
          <cell r="J74">
            <v>1.0600758238553514</v>
          </cell>
          <cell r="L74">
            <v>1.1152237437689796</v>
          </cell>
          <cell r="N74">
            <v>0.9500551441625964</v>
          </cell>
          <cell r="P74">
            <v>0.98504329572290739</v>
          </cell>
          <cell r="R74">
            <v>0.84138146585403972</v>
          </cell>
          <cell r="T74">
            <v>1.1358677685950413</v>
          </cell>
          <cell r="W74">
            <v>1.2520729684908789</v>
          </cell>
          <cell r="Y74">
            <v>1.0971322849213692</v>
          </cell>
          <cell r="AA74">
            <v>0.98042394014962597</v>
          </cell>
          <cell r="AC74">
            <v>0.98723404255319147</v>
          </cell>
          <cell r="AE74">
            <v>1.2665795491669389</v>
          </cell>
          <cell r="AG74">
            <v>0.80804212541886067</v>
          </cell>
          <cell r="AI74">
            <v>0.96370582617000955</v>
          </cell>
          <cell r="AK74">
            <v>0.75598850207601409</v>
          </cell>
          <cell r="AM74">
            <v>1.148659350605272</v>
          </cell>
          <cell r="AO74">
            <v>0.97686865021770686</v>
          </cell>
          <cell r="AR74">
            <v>0.91855606239792753</v>
          </cell>
          <cell r="AT74">
            <v>0.93436909587834982</v>
          </cell>
          <cell r="AV74">
            <v>0.89933033608954005</v>
          </cell>
          <cell r="AX74">
            <v>1.07661955664017</v>
          </cell>
          <cell r="AZ74">
            <v>1.1049913941480207</v>
          </cell>
          <cell r="BB74">
            <v>1.0691489361702127</v>
          </cell>
          <cell r="BD74">
            <v>1.0690485487439803</v>
          </cell>
          <cell r="BF74">
            <v>1.0018292682926828</v>
          </cell>
          <cell r="BK74">
            <v>1.0948516248433082</v>
          </cell>
          <cell r="BM74">
            <v>1.0701828652042795</v>
          </cell>
          <cell r="BO74">
            <v>0.95989728500062199</v>
          </cell>
          <cell r="BQ74">
            <v>1.2666376497377685</v>
          </cell>
          <cell r="BS74">
            <v>1.2322903831450345</v>
          </cell>
          <cell r="BU74">
            <v>0.96934515932433851</v>
          </cell>
          <cell r="BW74">
            <v>1.2331701592821627</v>
          </cell>
          <cell r="BY74">
            <v>1.0014857578399254</v>
          </cell>
          <cell r="CA74">
            <v>1.0371810319048089</v>
          </cell>
          <cell r="CD74">
            <v>1.335342930928153</v>
          </cell>
          <cell r="CF74">
            <v>1.0252455020569213</v>
          </cell>
          <cell r="CH74">
            <v>0.95625742936397962</v>
          </cell>
          <cell r="CJ74">
            <v>0.96371585021196415</v>
          </cell>
          <cell r="CL74">
            <v>1.1114433594179132</v>
          </cell>
          <cell r="CN74">
            <v>0.94665662352777835</v>
          </cell>
          <cell r="CP74">
            <v>1.117643605623881</v>
          </cell>
          <cell r="CR74">
            <v>0.83062934910161634</v>
          </cell>
          <cell r="CT74">
            <v>1.2146632857892081</v>
          </cell>
          <cell r="CV74">
            <v>1.144379771941141</v>
          </cell>
          <cell r="CY74">
            <v>1.0121726654707599</v>
          </cell>
          <cell r="DA74">
            <v>1.090339561026537</v>
          </cell>
          <cell r="DC74">
            <v>0.87861339058998433</v>
          </cell>
          <cell r="DE74">
            <v>1.1536728127735001</v>
          </cell>
          <cell r="DG74">
            <v>1.0009442446043166</v>
          </cell>
          <cell r="DI74">
            <v>1.2285210132409285</v>
          </cell>
          <cell r="DK74">
            <v>1.2924646847275389</v>
          </cell>
          <cell r="DM74">
            <v>1.0514606117699974</v>
          </cell>
        </row>
        <row r="76">
          <cell r="D76">
            <v>1.0112173925452905</v>
          </cell>
          <cell r="F76">
            <v>1.0160459587955626</v>
          </cell>
          <cell r="H76">
            <v>0.89329976762199848</v>
          </cell>
          <cell r="J76">
            <v>0.95669642857142856</v>
          </cell>
          <cell r="L76">
            <v>1.1456393266475644</v>
          </cell>
          <cell r="N76">
            <v>0.98706021452826675</v>
          </cell>
          <cell r="P76">
            <v>1.0355685131195336</v>
          </cell>
          <cell r="R76">
            <v>1.020106445890006</v>
          </cell>
          <cell r="T76">
            <v>0.990914990266061</v>
          </cell>
          <cell r="W76">
            <v>1.1158088235294117</v>
          </cell>
          <cell r="Y76">
            <v>1.1219165085388993</v>
          </cell>
          <cell r="AA76">
            <v>1.0496874276380013</v>
          </cell>
          <cell r="AC76">
            <v>1.0085197018104366</v>
          </cell>
          <cell r="AE76">
            <v>1.0076062272871622</v>
          </cell>
          <cell r="AG76">
            <v>1.0109457011456784</v>
          </cell>
          <cell r="AI76">
            <v>1</v>
          </cell>
          <cell r="AK76">
            <v>1.0309191020753918</v>
          </cell>
          <cell r="AM76">
            <v>0.99262550817812234</v>
          </cell>
          <cell r="AO76">
            <v>1.2112994350282487</v>
          </cell>
          <cell r="AR76">
            <v>1.0324346057023921</v>
          </cell>
          <cell r="AT76">
            <v>1.0364537141808619</v>
          </cell>
          <cell r="AV76">
            <v>0.69728729963008629</v>
          </cell>
          <cell r="AX76">
            <v>1</v>
          </cell>
          <cell r="AZ76">
            <v>1.2172470978441128</v>
          </cell>
          <cell r="BB76">
            <v>1.0579710144927537</v>
          </cell>
          <cell r="BD76">
            <v>1.0269387755102042</v>
          </cell>
          <cell r="BF76">
            <v>1.0355685131195336</v>
          </cell>
          <cell r="BK76">
            <v>1.0370644684372106</v>
          </cell>
          <cell r="BM76">
            <v>1.0208470709699149</v>
          </cell>
          <cell r="BO76">
            <v>0.85879833174883946</v>
          </cell>
          <cell r="BQ76">
            <v>1.2153911258738448</v>
          </cell>
          <cell r="BS76">
            <v>1.127243621707062</v>
          </cell>
          <cell r="BU76">
            <v>0.97888973585490202</v>
          </cell>
          <cell r="BW76">
            <v>1.0324523766570628</v>
          </cell>
          <cell r="BY76">
            <v>1.0561451279190068</v>
          </cell>
          <cell r="CA76">
            <v>1.0100738971939542</v>
          </cell>
          <cell r="CD76">
            <v>1.1644616253975211</v>
          </cell>
          <cell r="CF76">
            <v>1.1087969166694933</v>
          </cell>
          <cell r="CH76">
            <v>1.068044765113112</v>
          </cell>
          <cell r="CJ76">
            <v>1.1067316643241849</v>
          </cell>
          <cell r="CL76">
            <v>1.0017359363556539</v>
          </cell>
          <cell r="CN76">
            <v>1.0279364695101261</v>
          </cell>
          <cell r="CP76">
            <v>1</v>
          </cell>
          <cell r="CR76">
            <v>1.0789141363274561</v>
          </cell>
          <cell r="CT76">
            <v>1.0535305815219114</v>
          </cell>
          <cell r="CV76">
            <v>1.2153354680007711</v>
          </cell>
          <cell r="CY76">
            <v>0.99276319076257391</v>
          </cell>
          <cell r="DA76">
            <v>0.99441478605821565</v>
          </cell>
          <cell r="DC76">
            <v>0.72244726177342888</v>
          </cell>
          <cell r="DE76">
            <v>1</v>
          </cell>
          <cell r="DG76">
            <v>1.3940645161290321</v>
          </cell>
          <cell r="DI76">
            <v>1.0174907193164939</v>
          </cell>
          <cell r="DK76">
            <v>1.0183486169786098</v>
          </cell>
          <cell r="DM76">
            <v>1.0324523766570628</v>
          </cell>
        </row>
        <row r="77">
          <cell r="D77">
            <v>0.95165976250690509</v>
          </cell>
          <cell r="F77">
            <v>1.300014528548598</v>
          </cell>
          <cell r="H77">
            <v>0.84279705573080965</v>
          </cell>
          <cell r="J77">
            <v>0.99017763845350049</v>
          </cell>
          <cell r="L77">
            <v>0.93182195704594051</v>
          </cell>
          <cell r="N77">
            <v>0.94725274725274722</v>
          </cell>
          <cell r="P77">
            <v>0.99320113314447589</v>
          </cell>
          <cell r="R77">
            <v>0.85177970603860453</v>
          </cell>
          <cell r="T77">
            <v>1.0418109846610588</v>
          </cell>
          <cell r="W77">
            <v>0.87250172294968986</v>
          </cell>
          <cell r="Y77">
            <v>0.76361279170267937</v>
          </cell>
          <cell r="AA77">
            <v>1.0585901591755769</v>
          </cell>
          <cell r="AC77">
            <v>1.0281293952180028</v>
          </cell>
          <cell r="AE77">
            <v>1.120076481835564</v>
          </cell>
          <cell r="AG77">
            <v>0.89248159831756047</v>
          </cell>
          <cell r="AK77">
            <v>0.9132467532467532</v>
          </cell>
          <cell r="AM77">
            <v>0.98503421824471682</v>
          </cell>
          <cell r="AO77">
            <v>1.1630237663453278</v>
          </cell>
          <cell r="AR77">
            <v>1.0484067560508445</v>
          </cell>
          <cell r="AT77">
            <v>1.0178818643285648</v>
          </cell>
          <cell r="AV77">
            <v>1.0178818643285648</v>
          </cell>
          <cell r="AX77">
            <v>1.0484067560508445</v>
          </cell>
          <cell r="AZ77">
            <v>1.0424028268551238</v>
          </cell>
          <cell r="BB77">
            <v>1.048507022306149</v>
          </cell>
          <cell r="BD77">
            <v>0.94985718819422404</v>
          </cell>
          <cell r="BF77">
            <v>0.89966863033873345</v>
          </cell>
          <cell r="BK77">
            <v>1.0242308264656186</v>
          </cell>
          <cell r="BM77">
            <v>1.4670310627098218</v>
          </cell>
          <cell r="BO77">
            <v>0.77990151807343888</v>
          </cell>
          <cell r="BQ77">
            <v>1.0091873282596855</v>
          </cell>
          <cell r="BS77">
            <v>0.83118412150273935</v>
          </cell>
          <cell r="BU77">
            <v>0.94975495526057185</v>
          </cell>
          <cell r="BW77">
            <v>1.0774787686114571</v>
          </cell>
          <cell r="BY77">
            <v>1.0323973790730669</v>
          </cell>
          <cell r="CA77">
            <v>1.1066663882239689</v>
          </cell>
          <cell r="CD77">
            <v>0.65118205191170253</v>
          </cell>
          <cell r="CF77">
            <v>0.80963748748029163</v>
          </cell>
          <cell r="CH77">
            <v>0.98343988791236892</v>
          </cell>
          <cell r="CJ77">
            <v>1.0258539295894904</v>
          </cell>
          <cell r="CL77">
            <v>1.0244060770896477</v>
          </cell>
          <cell r="CN77">
            <v>0.97860273633816952</v>
          </cell>
          <cell r="CP77">
            <v>1.0274382838797529</v>
          </cell>
          <cell r="CR77">
            <v>0.87559956954706886</v>
          </cell>
          <cell r="CT77">
            <v>1.0084770111493444</v>
          </cell>
          <cell r="CV77">
            <v>1.1489762475347656</v>
          </cell>
          <cell r="CY77">
            <v>0.90143090744447485</v>
          </cell>
          <cell r="DA77">
            <v>0.95607435064615098</v>
          </cell>
          <cell r="DC77">
            <v>0.95607435064615098</v>
          </cell>
          <cell r="DE77">
            <v>0.90143090744447485</v>
          </cell>
          <cell r="DG77">
            <v>0.91625758013283276</v>
          </cell>
          <cell r="DI77">
            <v>0.9012712033186957</v>
          </cell>
          <cell r="DK77">
            <v>0.94740093799725</v>
          </cell>
          <cell r="DM77">
            <v>1.0270515407608765</v>
          </cell>
        </row>
        <row r="78">
          <cell r="D78">
            <v>0.95015849792733476</v>
          </cell>
          <cell r="F78">
            <v>0.99784946236559136</v>
          </cell>
          <cell r="H78">
            <v>1.0158940397350993</v>
          </cell>
          <cell r="J78">
            <v>0.92642912073827222</v>
          </cell>
          <cell r="L78">
            <v>1.0119538623207993</v>
          </cell>
          <cell r="N78">
            <v>1.0900692840646651</v>
          </cell>
          <cell r="P78">
            <v>1.1120477695820161</v>
          </cell>
          <cell r="R78">
            <v>0.85488689714041832</v>
          </cell>
          <cell r="T78">
            <v>1.1244870041039672</v>
          </cell>
          <cell r="W78">
            <v>1.0119521328438161</v>
          </cell>
          <cell r="Y78">
            <v>0.87501620640477118</v>
          </cell>
          <cell r="AA78">
            <v>1.0267386797924634</v>
          </cell>
          <cell r="AC78">
            <v>0.93333333333333335</v>
          </cell>
          <cell r="AE78">
            <v>0.91404958677685955</v>
          </cell>
          <cell r="AG78">
            <v>1.0441569274930869</v>
          </cell>
          <cell r="AI78">
            <v>0.96900012704865968</v>
          </cell>
          <cell r="AK78">
            <v>1.0442311851354671</v>
          </cell>
          <cell r="AM78">
            <v>0.9628962896289629</v>
          </cell>
          <cell r="AO78">
            <v>1.2876307692307691</v>
          </cell>
          <cell r="AR78">
            <v>1.2446164199192462</v>
          </cell>
          <cell r="AT78">
            <v>1.0617451947610137</v>
          </cell>
          <cell r="AV78">
            <v>0.87817258883248728</v>
          </cell>
          <cell r="AX78">
            <v>1.4039283040472101</v>
          </cell>
          <cell r="AZ78">
            <v>1.1462082921917314</v>
          </cell>
          <cell r="BB78">
            <v>1.0457604306864066</v>
          </cell>
          <cell r="BD78">
            <v>1.0256484427731174</v>
          </cell>
          <cell r="BF78">
            <v>0.89056862013188998</v>
          </cell>
          <cell r="BK78">
            <v>0.97889866834612993</v>
          </cell>
          <cell r="BM78">
            <v>1.0214727062822477</v>
          </cell>
          <cell r="BO78">
            <v>0.96413389333940314</v>
          </cell>
          <cell r="BQ78">
            <v>0.92139483596990568</v>
          </cell>
          <cell r="BS78">
            <v>1.0119538623207993</v>
          </cell>
          <cell r="BU78">
            <v>0.88165461766456654</v>
          </cell>
          <cell r="BW78">
            <v>1.1571105977030334</v>
          </cell>
          <cell r="BY78">
            <v>1.1271524157614412</v>
          </cell>
          <cell r="CA78">
            <v>1.2450298644313018</v>
          </cell>
          <cell r="CD78">
            <v>1.0119521328438161</v>
          </cell>
          <cell r="CF78">
            <v>0.98722466845721979</v>
          </cell>
          <cell r="CH78">
            <v>1.0252401673517533</v>
          </cell>
          <cell r="CJ78">
            <v>0.8468009740978526</v>
          </cell>
          <cell r="CL78">
            <v>0.96520320833361362</v>
          </cell>
          <cell r="CN78">
            <v>1.0441569274930869</v>
          </cell>
          <cell r="CP78">
            <v>1.6218789163637826</v>
          </cell>
          <cell r="CR78">
            <v>1.0442311851354671</v>
          </cell>
          <cell r="CT78">
            <v>0.96198882265330576</v>
          </cell>
          <cell r="CV78">
            <v>1.2150883857274657</v>
          </cell>
          <cell r="CY78">
            <v>1.143266399852277</v>
          </cell>
          <cell r="DA78">
            <v>1.1163058241027106</v>
          </cell>
          <cell r="DC78">
            <v>1.0063315303713285</v>
          </cell>
          <cell r="DE78">
            <v>1.4039283040472101</v>
          </cell>
          <cell r="DG78">
            <v>1.1462082921917314</v>
          </cell>
          <cell r="DI78">
            <v>1.0319347423670309</v>
          </cell>
          <cell r="DK78">
            <v>1.07175445114324</v>
          </cell>
          <cell r="DM78">
            <v>0.93444521815326587</v>
          </cell>
        </row>
        <row r="79">
          <cell r="D79">
            <v>0.96061732986240234</v>
          </cell>
          <cell r="F79">
            <v>0.96028108768713716</v>
          </cell>
          <cell r="H79">
            <v>1.0225806451612902</v>
          </cell>
          <cell r="J79">
            <v>0.88273491214667688</v>
          </cell>
          <cell r="L79">
            <v>1.0225862659950846</v>
          </cell>
          <cell r="N79">
            <v>1.0282588878760255</v>
          </cell>
          <cell r="P79">
            <v>1.2133550488599349</v>
          </cell>
          <cell r="R79">
            <v>0.9614760746147607</v>
          </cell>
          <cell r="T79">
            <v>1.1961313540260909</v>
          </cell>
          <cell r="W79">
            <v>0.96869422476471223</v>
          </cell>
          <cell r="Y79">
            <v>0.97825469016486644</v>
          </cell>
          <cell r="AA79">
            <v>1.0237367802585193</v>
          </cell>
          <cell r="AC79">
            <v>1</v>
          </cell>
          <cell r="AE79">
            <v>1.198945688186156</v>
          </cell>
          <cell r="AG79">
            <v>1.1099656357388317</v>
          </cell>
          <cell r="AI79">
            <v>1.1099656357388317</v>
          </cell>
          <cell r="AK79">
            <v>1.1099656357388317</v>
          </cell>
          <cell r="AM79">
            <v>1.0833802816901408</v>
          </cell>
          <cell r="AO79">
            <v>1.0464756003098374</v>
          </cell>
          <cell r="AR79">
            <v>1.0442632498543971</v>
          </cell>
          <cell r="AT79">
            <v>1.0763440860215054</v>
          </cell>
          <cell r="AV79">
            <v>1.0476190476190477</v>
          </cell>
          <cell r="AX79">
            <v>1.0442632498543971</v>
          </cell>
          <cell r="AZ79">
            <v>1.0442632498543971</v>
          </cell>
          <cell r="BB79">
            <v>1.0442632498543971</v>
          </cell>
          <cell r="BD79">
            <v>1.0628258602711158</v>
          </cell>
          <cell r="BF79">
            <v>1.0020622808826563</v>
          </cell>
          <cell r="BK79">
            <v>1.0828349251998397</v>
          </cell>
          <cell r="BM79">
            <v>0.95844970903013982</v>
          </cell>
          <cell r="BO79">
            <v>0.89623001533648616</v>
          </cell>
          <cell r="BQ79">
            <v>0.8877593409154233</v>
          </cell>
          <cell r="BS79">
            <v>1.0089981733971616</v>
          </cell>
          <cell r="BU79">
            <v>0.90685345297556585</v>
          </cell>
          <cell r="BW79">
            <v>1.2008548220608726</v>
          </cell>
          <cell r="BY79">
            <v>1.0408337240275145</v>
          </cell>
          <cell r="CA79">
            <v>1.1409065895311701</v>
          </cell>
          <cell r="CD79">
            <v>0.96616775411245703</v>
          </cell>
          <cell r="CF79">
            <v>1.0889676200570801</v>
          </cell>
          <cell r="CH79">
            <v>0.90853895314047861</v>
          </cell>
          <cell r="CJ79">
            <v>0.89668546233547586</v>
          </cell>
          <cell r="CL79">
            <v>1.0441771823577117</v>
          </cell>
          <cell r="CN79">
            <v>1.1369302245019557</v>
          </cell>
          <cell r="CP79">
            <v>1.1369302245019557</v>
          </cell>
          <cell r="CR79">
            <v>1.1369302245019557</v>
          </cell>
          <cell r="CT79">
            <v>1.1491701735006064</v>
          </cell>
          <cell r="CV79">
            <v>0.97950661682079876</v>
          </cell>
          <cell r="CY79">
            <v>1.251830356880296</v>
          </cell>
          <cell r="DA79">
            <v>1.0136046320637759</v>
          </cell>
          <cell r="DC79">
            <v>0.49157134074103009</v>
          </cell>
          <cell r="DE79">
            <v>1.251830356880296</v>
          </cell>
          <cell r="DG79">
            <v>1.251830356880296</v>
          </cell>
          <cell r="DI79">
            <v>1.251830356880296</v>
          </cell>
          <cell r="DK79">
            <v>1.0833341857858965</v>
          </cell>
          <cell r="DM79">
            <v>1.0873874078043002</v>
          </cell>
        </row>
        <row r="81">
          <cell r="D81">
            <v>1.0064044213263978</v>
          </cell>
          <cell r="F81">
            <v>1.1568858743733412</v>
          </cell>
          <cell r="H81">
            <v>1.1536463782971014</v>
          </cell>
          <cell r="J81">
            <v>1.0419384902143523</v>
          </cell>
          <cell r="L81">
            <v>1.0248796770687782</v>
          </cell>
          <cell r="N81">
            <v>1.1907449209932279</v>
          </cell>
          <cell r="P81">
            <v>1.4329113924050634</v>
          </cell>
          <cell r="R81">
            <v>0.93545325106786903</v>
          </cell>
          <cell r="T81">
            <v>1.1145888594164457</v>
          </cell>
          <cell r="W81">
            <v>1.0400326797385622</v>
          </cell>
          <cell r="Y81">
            <v>0.60286225402504467</v>
          </cell>
          <cell r="AA81">
            <v>0.99555555555555553</v>
          </cell>
          <cell r="AC81">
            <v>0.98484848484848486</v>
          </cell>
          <cell r="AE81">
            <v>0.96351648351648356</v>
          </cell>
          <cell r="AG81">
            <v>1.0051282051282051</v>
          </cell>
          <cell r="AI81">
            <v>1.0051282051282051</v>
          </cell>
          <cell r="AK81">
            <v>1.0051282051282051</v>
          </cell>
          <cell r="AM81">
            <v>1.0244225672093903</v>
          </cell>
          <cell r="AO81">
            <v>1.3000342114266166</v>
          </cell>
          <cell r="AR81">
            <v>1.0223461974680441</v>
          </cell>
          <cell r="AT81">
            <v>1.0279438189885952</v>
          </cell>
          <cell r="AV81">
            <v>0.981476436938164</v>
          </cell>
          <cell r="AX81">
            <v>1.0223461974680441</v>
          </cell>
          <cell r="AZ81">
            <v>1.0223461974680441</v>
          </cell>
          <cell r="BB81">
            <v>1.0223461974680441</v>
          </cell>
          <cell r="BD81">
            <v>1.2687626774847871</v>
          </cell>
          <cell r="BF81">
            <v>0.96113989637305697</v>
          </cell>
          <cell r="BK81">
            <v>1.1055711772922847</v>
          </cell>
          <cell r="BM81">
            <v>1.2155099166375414</v>
          </cell>
          <cell r="BO81">
            <v>1.1536463782971014</v>
          </cell>
          <cell r="BQ81">
            <v>0.79686172137990985</v>
          </cell>
          <cell r="BS81">
            <v>1.0557200979551089</v>
          </cell>
          <cell r="BU81">
            <v>1.1780652246578984</v>
          </cell>
          <cell r="BW81">
            <v>1.4320557945475019</v>
          </cell>
          <cell r="BY81">
            <v>0.9902997202549112</v>
          </cell>
          <cell r="CA81">
            <v>0.99199695054497805</v>
          </cell>
          <cell r="CD81">
            <v>0.51305674218040642</v>
          </cell>
          <cell r="CF81">
            <v>0.86021167994387671</v>
          </cell>
          <cell r="CH81">
            <v>1.1018211193602037</v>
          </cell>
          <cell r="CJ81">
            <v>0.89173689975730508</v>
          </cell>
          <cell r="CL81">
            <v>1.0384572332506778</v>
          </cell>
          <cell r="CN81">
            <v>0.95056814207348905</v>
          </cell>
          <cell r="CP81">
            <v>0.95056814207348905</v>
          </cell>
          <cell r="CR81">
            <v>0.95056814207348905</v>
          </cell>
          <cell r="CT81">
            <v>1.1207264601250566</v>
          </cell>
          <cell r="CV81">
            <v>1.3851139144732476</v>
          </cell>
          <cell r="CY81">
            <v>1.03120798717436</v>
          </cell>
          <cell r="DA81">
            <v>1.0369472333487297</v>
          </cell>
          <cell r="DC81">
            <v>0.95151179687527854</v>
          </cell>
          <cell r="DE81">
            <v>1.03120798717436</v>
          </cell>
          <cell r="DG81">
            <v>1.03120798717436</v>
          </cell>
          <cell r="DI81">
            <v>1.03120798717436</v>
          </cell>
          <cell r="DK81">
            <v>1.3139389858636341</v>
          </cell>
          <cell r="DM81">
            <v>1.021428770031616</v>
          </cell>
        </row>
        <row r="82">
          <cell r="D82">
            <v>1.0184938442679743</v>
          </cell>
          <cell r="F82">
            <v>1.1050660961259267</v>
          </cell>
          <cell r="H82">
            <v>0.68586212652311795</v>
          </cell>
          <cell r="J82">
            <v>1.0434224437396165</v>
          </cell>
          <cell r="L82">
            <v>1.0013338913009364</v>
          </cell>
          <cell r="N82">
            <v>1.095708829476522</v>
          </cell>
          <cell r="P82">
            <v>1.3203139957878616</v>
          </cell>
          <cell r="R82">
            <v>0.99028287626862432</v>
          </cell>
          <cell r="T82">
            <v>1.0110606920022689</v>
          </cell>
          <cell r="W82">
            <v>2.6931348221670799</v>
          </cell>
          <cell r="Y82">
            <v>0.5173351461590755</v>
          </cell>
          <cell r="AA82">
            <v>1.0445674044265594</v>
          </cell>
          <cell r="AC82">
            <v>0.99319727891156462</v>
          </cell>
          <cell r="AE82">
            <v>1.0237728417457681</v>
          </cell>
          <cell r="AG82">
            <v>1.5474215650919583</v>
          </cell>
          <cell r="AI82">
            <v>1.1522935779816514</v>
          </cell>
          <cell r="AK82">
            <v>1.0263876251137396</v>
          </cell>
          <cell r="AM82">
            <v>1.1205984965651186</v>
          </cell>
          <cell r="AO82">
            <v>0.99861742372879092</v>
          </cell>
          <cell r="AR82">
            <v>1.0785297229657551</v>
          </cell>
          <cell r="AT82">
            <v>0.99657213346143336</v>
          </cell>
          <cell r="AV82">
            <v>0.99723164232818873</v>
          </cell>
          <cell r="AX82">
            <v>0.81389626660194714</v>
          </cell>
          <cell r="AZ82">
            <v>1.6408275014244009</v>
          </cell>
          <cell r="BB82">
            <v>0.94412107101280562</v>
          </cell>
          <cell r="BD82">
            <v>1.2696342665043761</v>
          </cell>
          <cell r="BF82">
            <v>1.0099423793921589</v>
          </cell>
          <cell r="BK82">
            <v>1.1063569354372915</v>
          </cell>
          <cell r="BM82">
            <v>1.0924319131577938</v>
          </cell>
          <cell r="BO82">
            <v>0.52587738074691026</v>
          </cell>
          <cell r="BQ82">
            <v>0.9693104685137105</v>
          </cell>
          <cell r="BS82">
            <v>1.0068750253742396</v>
          </cell>
          <cell r="BU82">
            <v>1.2180541963812257</v>
          </cell>
          <cell r="BW82">
            <v>1.220568498399853</v>
          </cell>
          <cell r="BY82">
            <v>0.96729737668777849</v>
          </cell>
          <cell r="CA82">
            <v>0.98675868069238959</v>
          </cell>
          <cell r="CD82">
            <v>1.3125</v>
          </cell>
          <cell r="CF82">
            <v>0.55235274105717791</v>
          </cell>
          <cell r="CH82">
            <v>1.100022175832867</v>
          </cell>
          <cell r="CJ82">
            <v>1.0719734417344173</v>
          </cell>
          <cell r="CL82">
            <v>1.0820769703026603</v>
          </cell>
          <cell r="CN82">
            <v>1.1813221625640915</v>
          </cell>
          <cell r="CP82">
            <v>1.1932468303101214</v>
          </cell>
          <cell r="CR82">
            <v>1.0989096229199531</v>
          </cell>
          <cell r="CT82">
            <v>1.0852527549355433</v>
          </cell>
          <cell r="CV82">
            <v>1.1547804092051561</v>
          </cell>
          <cell r="CY82">
            <v>1.0807012588866649</v>
          </cell>
          <cell r="DA82">
            <v>1.0304561597433661</v>
          </cell>
          <cell r="DC82">
            <v>0.93493418934655725</v>
          </cell>
          <cell r="DE82">
            <v>0.62050068786239176</v>
          </cell>
          <cell r="DG82">
            <v>1.8608975400960723</v>
          </cell>
          <cell r="DI82">
            <v>0.95671771738493694</v>
          </cell>
          <cell r="DK82">
            <v>1.1977917195085537</v>
          </cell>
          <cell r="DM82">
            <v>1.0210284029363712</v>
          </cell>
        </row>
        <row r="83">
          <cell r="D83">
            <v>1.0330669966899522</v>
          </cell>
          <cell r="F83">
            <v>0.90169067000626169</v>
          </cell>
          <cell r="H83">
            <v>0.96962529241287987</v>
          </cell>
          <cell r="J83">
            <v>0.99797863124458563</v>
          </cell>
          <cell r="L83">
            <v>0.97420591053135819</v>
          </cell>
          <cell r="N83">
            <v>0.9269050541653806</v>
          </cell>
          <cell r="P83">
            <v>1.0002626740215392</v>
          </cell>
          <cell r="R83">
            <v>0.98641588296760707</v>
          </cell>
          <cell r="T83">
            <v>1.0059369202226345</v>
          </cell>
          <cell r="W83">
            <v>1.0687714461743272</v>
          </cell>
          <cell r="Y83">
            <v>0.59737417943107218</v>
          </cell>
          <cell r="AA83">
            <v>1.0445674044265594</v>
          </cell>
          <cell r="AC83">
            <v>0.92469567626832949</v>
          </cell>
          <cell r="AE83">
            <v>1.2438904913201989</v>
          </cell>
          <cell r="AG83">
            <v>0.77341739731207737</v>
          </cell>
          <cell r="AI83">
            <v>0.68256886664631544</v>
          </cell>
          <cell r="AK83">
            <v>0.8642659279778393</v>
          </cell>
          <cell r="AM83">
            <v>1.0269682470639407</v>
          </cell>
          <cell r="AO83">
            <v>1.0704710367728447</v>
          </cell>
          <cell r="AR83">
            <v>1.0472146920527028</v>
          </cell>
          <cell r="AT83">
            <v>0.99092423336465363</v>
          </cell>
          <cell r="AV83">
            <v>1.0091116173120729</v>
          </cell>
          <cell r="AX83">
            <v>1.073831363033704</v>
          </cell>
          <cell r="AZ83">
            <v>1.0961560484024888</v>
          </cell>
          <cell r="BB83">
            <v>1.0660501981505945</v>
          </cell>
          <cell r="BD83">
            <v>1.1503478236960047</v>
          </cell>
          <cell r="BF83">
            <v>0.92436631234668842</v>
          </cell>
          <cell r="BK83">
            <v>0.97189637068720458</v>
          </cell>
          <cell r="BM83">
            <v>1.0924319131577938</v>
          </cell>
          <cell r="BO83">
            <v>0.97839520902161037</v>
          </cell>
          <cell r="BQ83">
            <v>0.91839238482187502</v>
          </cell>
          <cell r="BS83">
            <v>0.95241920176004413</v>
          </cell>
          <cell r="BU83">
            <v>0.96901216091028741</v>
          </cell>
          <cell r="BW83">
            <v>1.02495183198191</v>
          </cell>
          <cell r="BY83">
            <v>0.82302758833349321</v>
          </cell>
          <cell r="CA83">
            <v>0.92778168003381178</v>
          </cell>
          <cell r="CD83">
            <v>0.90184489058975215</v>
          </cell>
          <cell r="CF83">
            <v>0.60753381471450241</v>
          </cell>
          <cell r="CH83">
            <v>0.99670788481685313</v>
          </cell>
          <cell r="CJ83">
            <v>0.91189287815974696</v>
          </cell>
          <cell r="CL83">
            <v>1.230252816287025</v>
          </cell>
          <cell r="CN83">
            <v>0.79883213654351948</v>
          </cell>
          <cell r="CP83">
            <v>0.6564847250475</v>
          </cell>
          <cell r="CR83">
            <v>0.94117954803953896</v>
          </cell>
          <cell r="CT83">
            <v>1.1892682948751496</v>
          </cell>
          <cell r="CV83">
            <v>1.1099364925610855</v>
          </cell>
          <cell r="CY83">
            <v>1.0236667988950559</v>
          </cell>
          <cell r="DA83">
            <v>0.99262646289532364</v>
          </cell>
          <cell r="DC83">
            <v>0.99466227318119282</v>
          </cell>
          <cell r="DE83">
            <v>1.0742394438293479</v>
          </cell>
          <cell r="DG83">
            <v>0.94736062550794498</v>
          </cell>
          <cell r="DI83">
            <v>1.1094451890614694</v>
          </cell>
          <cell r="DK83">
            <v>1.1847196549386143</v>
          </cell>
          <cell r="DM83">
            <v>0.99390816160086815</v>
          </cell>
        </row>
        <row r="84">
          <cell r="D84">
            <v>0.98979762329513044</v>
          </cell>
          <cell r="F84">
            <v>0.97739829231541941</v>
          </cell>
          <cell r="H84">
            <v>0.80615912396250955</v>
          </cell>
          <cell r="J84">
            <v>1.0898940738620098</v>
          </cell>
          <cell r="L84">
            <v>0.92485314335708035</v>
          </cell>
          <cell r="N84">
            <v>1.0480250041864954</v>
          </cell>
          <cell r="P84">
            <v>0.99197973828619668</v>
          </cell>
          <cell r="R84">
            <v>0.9712918660287081</v>
          </cell>
          <cell r="T84">
            <v>1.1207070707070708</v>
          </cell>
          <cell r="W84">
            <v>0.88522727272727275</v>
          </cell>
          <cell r="Y84">
            <v>0.52307692307692311</v>
          </cell>
          <cell r="AA84">
            <v>1.0011361085101076</v>
          </cell>
          <cell r="AC84">
            <v>0.99489795918367352</v>
          </cell>
          <cell r="AE84">
            <v>1.1937362544781542</v>
          </cell>
          <cell r="AG84">
            <v>1.5587504880327125</v>
          </cell>
          <cell r="AI84">
            <v>1.1175009760654251</v>
          </cell>
          <cell r="AK84">
            <v>2</v>
          </cell>
          <cell r="AM84">
            <v>1.2315959161740999</v>
          </cell>
          <cell r="AO84">
            <v>0.91238477022221653</v>
          </cell>
          <cell r="AR84">
            <v>1.0515448384017443</v>
          </cell>
          <cell r="AT84">
            <v>0.93851816097502117</v>
          </cell>
          <cell r="AV84">
            <v>0.8288886779918383</v>
          </cell>
          <cell r="AX84">
            <v>1.2886437736634906</v>
          </cell>
          <cell r="AZ84">
            <v>1.1356233812277772</v>
          </cell>
          <cell r="BB84">
            <v>1.0660501981505945</v>
          </cell>
          <cell r="BD84">
            <v>1.081242532855436</v>
          </cell>
          <cell r="BF84">
            <v>0.96795140343527442</v>
          </cell>
          <cell r="BK84">
            <v>1.0349510710181264</v>
          </cell>
          <cell r="BM84">
            <v>1.0424993893471195</v>
          </cell>
          <cell r="BO84">
            <v>0.80615912396250955</v>
          </cell>
          <cell r="BQ84">
            <v>0.97779615708455836</v>
          </cell>
          <cell r="BS84">
            <v>0.93262558982296073</v>
          </cell>
          <cell r="BU84">
            <v>1.0415852803543684</v>
          </cell>
          <cell r="BW84">
            <v>1.0391321499411561</v>
          </cell>
          <cell r="BY84">
            <v>1.0496587148556205</v>
          </cell>
          <cell r="CA84">
            <v>1.299628796046447</v>
          </cell>
          <cell r="CD84">
            <v>0.97076284418965797</v>
          </cell>
          <cell r="CF84">
            <v>0.57386596601963757</v>
          </cell>
          <cell r="CH84">
            <v>1.0026634355188684</v>
          </cell>
          <cell r="CJ84">
            <v>0.93773969118031708</v>
          </cell>
          <cell r="CL84">
            <v>1.1849108307623288</v>
          </cell>
          <cell r="CN84">
            <v>1.1306804988191104</v>
          </cell>
          <cell r="CP84">
            <v>1.1308991745741719</v>
          </cell>
          <cell r="CR84">
            <v>1.1304618230640489</v>
          </cell>
          <cell r="CT84">
            <v>1.0606730188502442</v>
          </cell>
          <cell r="CV84">
            <v>1.0592189574499491</v>
          </cell>
          <cell r="CY84">
            <v>1.0936095880932968</v>
          </cell>
          <cell r="DA84">
            <v>0.99931530171702043</v>
          </cell>
          <cell r="DC84">
            <v>1.0367726530615624</v>
          </cell>
          <cell r="DE84">
            <v>1.3884829693898091</v>
          </cell>
          <cell r="DG84">
            <v>1.0935841098147607</v>
          </cell>
          <cell r="DI84">
            <v>0.94989290648333091</v>
          </cell>
          <cell r="DK84">
            <v>1.134704438446523</v>
          </cell>
          <cell r="DM84">
            <v>0.99179814763719376</v>
          </cell>
        </row>
        <row r="86">
          <cell r="D86">
            <v>1.0133890305497855</v>
          </cell>
          <cell r="F86">
            <v>0.89625286770328827</v>
          </cell>
          <cell r="H86">
            <v>0.93083874910951925</v>
          </cell>
          <cell r="J86">
            <v>1.0265912305516265</v>
          </cell>
          <cell r="L86">
            <v>0.97905962190984008</v>
          </cell>
          <cell r="N86">
            <v>1.0075372608343534</v>
          </cell>
          <cell r="P86">
            <v>0.92731277533039647</v>
          </cell>
          <cell r="R86">
            <v>0.87872340425531914</v>
          </cell>
          <cell r="T86">
            <v>1.0847880299251871</v>
          </cell>
          <cell r="W86">
            <v>0.84528301886792456</v>
          </cell>
          <cell r="Y86">
            <v>0.79148696188770395</v>
          </cell>
          <cell r="AA86">
            <v>1.0116706599642549</v>
          </cell>
          <cell r="AC86">
            <v>0.74815630764042385</v>
          </cell>
          <cell r="AE86">
            <v>1.1541326704160888</v>
          </cell>
          <cell r="AG86">
            <v>1.2680869477608991</v>
          </cell>
          <cell r="AI86">
            <v>1.6433167526646555</v>
          </cell>
          <cell r="AK86">
            <v>0.8928571428571429</v>
          </cell>
          <cell r="AM86">
            <v>1.1677360219981667</v>
          </cell>
          <cell r="AO86">
            <v>1.2023460410557185</v>
          </cell>
          <cell r="AR86">
            <v>1.0201247134194631</v>
          </cell>
          <cell r="AT86">
            <v>1.0262722383119569</v>
          </cell>
          <cell r="AV86">
            <v>0.9540746389939474</v>
          </cell>
          <cell r="AX86">
            <v>1.3562943687732663</v>
          </cell>
          <cell r="AZ86">
            <v>0.9553865322291526</v>
          </cell>
          <cell r="BB86">
            <v>0.80859578878899274</v>
          </cell>
          <cell r="BD86">
            <v>0.99788985017936271</v>
          </cell>
          <cell r="BF86">
            <v>0.9066147859922179</v>
          </cell>
          <cell r="BK86">
            <v>1.0544476018699311</v>
          </cell>
          <cell r="BM86">
            <v>0.9312014465683085</v>
          </cell>
          <cell r="BO86">
            <v>0.93083874910951925</v>
          </cell>
          <cell r="BQ86">
            <v>1.2151860375092616</v>
          </cell>
          <cell r="BS86">
            <v>1.0382000029253158</v>
          </cell>
          <cell r="BU86">
            <v>0.82957442268111803</v>
          </cell>
          <cell r="BW86">
            <v>0.92111605090542503</v>
          </cell>
          <cell r="BY86">
            <v>1.094505353268961</v>
          </cell>
          <cell r="CA86">
            <v>1.0749068764950707</v>
          </cell>
          <cell r="CD86">
            <v>0.80272101122406525</v>
          </cell>
          <cell r="CF86">
            <v>0.79148696188770395</v>
          </cell>
          <cell r="CH86">
            <v>1.01881252590166</v>
          </cell>
          <cell r="CJ86">
            <v>0.74815630764042385</v>
          </cell>
          <cell r="CL86">
            <v>1.1726443514191751</v>
          </cell>
          <cell r="CN86">
            <v>1.2695581814611607</v>
          </cell>
          <cell r="CP86">
            <v>1.7694282504303587</v>
          </cell>
          <cell r="CR86">
            <v>0.76968811249196289</v>
          </cell>
          <cell r="CT86">
            <v>1.2761086023973587</v>
          </cell>
          <cell r="CV86">
            <v>1.2977737450655045</v>
          </cell>
          <cell r="CY86">
            <v>1.0198453432391847</v>
          </cell>
          <cell r="DA86">
            <v>1.0217153362644655</v>
          </cell>
          <cell r="DC86">
            <v>0.92260805517927602</v>
          </cell>
          <cell r="DE86">
            <v>1.5259376498482542</v>
          </cell>
          <cell r="DG86">
            <v>0.92457589503208393</v>
          </cell>
          <cell r="DI86">
            <v>0.70438977987184392</v>
          </cell>
          <cell r="DK86">
            <v>1.6939834725219924</v>
          </cell>
          <cell r="DM86">
            <v>0.93335621781440492</v>
          </cell>
        </row>
        <row r="87">
          <cell r="D87">
            <v>1.0551971728074243</v>
          </cell>
          <cell r="F87">
            <v>1.0051546391752577</v>
          </cell>
          <cell r="H87">
            <v>0.93129239867803093</v>
          </cell>
          <cell r="J87">
            <v>0.91933240611961053</v>
          </cell>
          <cell r="L87">
            <v>1.0138301959277756</v>
          </cell>
          <cell r="N87">
            <v>0.93647118694284259</v>
          </cell>
          <cell r="P87">
            <v>0.86210109480549735</v>
          </cell>
          <cell r="R87">
            <v>0.88503253796095449</v>
          </cell>
          <cell r="T87">
            <v>1.0175438596491229</v>
          </cell>
          <cell r="W87">
            <v>0.23963133640552994</v>
          </cell>
          <cell r="Y87">
            <v>1</v>
          </cell>
          <cell r="AA87">
            <v>1.0305417932299707</v>
          </cell>
          <cell r="AC87">
            <v>1</v>
          </cell>
          <cell r="AE87">
            <v>1.0076062272871622</v>
          </cell>
          <cell r="AG87">
            <v>1.0131285783823847</v>
          </cell>
          <cell r="AI87">
            <v>1</v>
          </cell>
          <cell r="AK87">
            <v>1.037085230969421</v>
          </cell>
          <cell r="AM87">
            <v>0.91026210573078636</v>
          </cell>
          <cell r="AO87">
            <v>0.96955503512880559</v>
          </cell>
          <cell r="AR87">
            <v>1.0097026551821759</v>
          </cell>
          <cell r="AT87">
            <v>1.0300949900867042</v>
          </cell>
          <cell r="AV87">
            <v>0.8591492776886035</v>
          </cell>
          <cell r="AX87">
            <v>1</v>
          </cell>
          <cell r="AZ87">
            <v>0.84519572953736655</v>
          </cell>
          <cell r="BB87">
            <v>0.84519572953736655</v>
          </cell>
          <cell r="BD87">
            <v>0.98841344499254336</v>
          </cell>
          <cell r="BF87">
            <v>0.98747370434117421</v>
          </cell>
          <cell r="BK87">
            <v>1.0326728897343518</v>
          </cell>
          <cell r="BM87">
            <v>0.9516368589922638</v>
          </cell>
          <cell r="BO87">
            <v>1.0405437437387159</v>
          </cell>
          <cell r="BQ87">
            <v>1.0828635360164329</v>
          </cell>
          <cell r="BS87">
            <v>1.0415276033608949</v>
          </cell>
          <cell r="BU87">
            <v>0.97189264747606585</v>
          </cell>
          <cell r="BW87">
            <v>0.95462520413897123</v>
          </cell>
          <cell r="BY87">
            <v>1.0261550332759459</v>
          </cell>
          <cell r="CA87">
            <v>1.1661462062602237</v>
          </cell>
          <cell r="CD87">
            <v>0.89699662082889597</v>
          </cell>
          <cell r="CF87">
            <v>1</v>
          </cell>
          <cell r="CH87">
            <v>1.0823692462006749</v>
          </cell>
          <cell r="CJ87">
            <v>1</v>
          </cell>
          <cell r="CL87">
            <v>1.0017359363556539</v>
          </cell>
          <cell r="CN87">
            <v>1.1115012919656218</v>
          </cell>
          <cell r="CP87">
            <v>1</v>
          </cell>
          <cell r="CR87">
            <v>1.3149656455935921</v>
          </cell>
          <cell r="CT87">
            <v>0.8936088838017342</v>
          </cell>
          <cell r="CV87">
            <v>1.0477031128193428</v>
          </cell>
          <cell r="CY87">
            <v>1.0180969532389295</v>
          </cell>
          <cell r="DA87">
            <v>1.0279243924849024</v>
          </cell>
          <cell r="DC87">
            <v>0.97337572235370917</v>
          </cell>
          <cell r="DE87">
            <v>1</v>
          </cell>
          <cell r="DG87">
            <v>0.93338676726712033</v>
          </cell>
          <cell r="DI87">
            <v>0.93338676726712033</v>
          </cell>
          <cell r="DK87">
            <v>0.76274681507761499</v>
          </cell>
          <cell r="DM87">
            <v>0.9538252584615815</v>
          </cell>
        </row>
        <row r="88">
          <cell r="D88">
            <v>1.0200828400820561</v>
          </cell>
          <cell r="F88">
            <v>1.005688282138794</v>
          </cell>
          <cell r="H88">
            <v>0.89487216111984003</v>
          </cell>
          <cell r="J88">
            <v>0.84420041180507888</v>
          </cell>
          <cell r="L88">
            <v>1.0037579324281207</v>
          </cell>
          <cell r="N88">
            <v>0.98235442399798334</v>
          </cell>
          <cell r="P88">
            <v>0.92149758454106279</v>
          </cell>
          <cell r="R88">
            <v>0.94024950755088643</v>
          </cell>
          <cell r="T88">
            <v>1.0352768250857423</v>
          </cell>
          <cell r="W88">
            <v>1.1054594777890809</v>
          </cell>
          <cell r="Y88">
            <v>1.0500863557858378</v>
          </cell>
          <cell r="AA88">
            <v>1.0207346595095252</v>
          </cell>
          <cell r="AC88">
            <v>1.0116003163722647</v>
          </cell>
          <cell r="AE88">
            <v>1.0051906011050957</v>
          </cell>
          <cell r="AG88">
            <v>1.0239665787159191</v>
          </cell>
          <cell r="AI88">
            <v>1.0171091445427729</v>
          </cell>
          <cell r="AK88">
            <v>1.0280406589554854</v>
          </cell>
          <cell r="AM88">
            <v>1.1601615074024225</v>
          </cell>
          <cell r="AO88">
            <v>1.0279893604159109</v>
          </cell>
          <cell r="AR88">
            <v>1.0384508082382866</v>
          </cell>
          <cell r="AT88">
            <v>1.009451919921234</v>
          </cell>
          <cell r="AV88">
            <v>0.97638095238095235</v>
          </cell>
          <cell r="AX88">
            <v>1</v>
          </cell>
          <cell r="AZ88">
            <v>1.1088134299885539</v>
          </cell>
          <cell r="BB88">
            <v>0.93342210386151803</v>
          </cell>
          <cell r="BD88">
            <v>1.0250137438152831</v>
          </cell>
          <cell r="BF88">
            <v>1.0123385012919897</v>
          </cell>
          <cell r="BK88">
            <v>1.0243871076346878</v>
          </cell>
          <cell r="BM88">
            <v>0.896173181727563</v>
          </cell>
          <cell r="BO88">
            <v>0.96406024885796893</v>
          </cell>
          <cell r="BQ88">
            <v>0.81865933747026209</v>
          </cell>
          <cell r="BS88">
            <v>1.0006690741813686</v>
          </cell>
          <cell r="BU88">
            <v>1.051365732441419</v>
          </cell>
          <cell r="BW88">
            <v>1.2710465099267492</v>
          </cell>
          <cell r="BY88">
            <v>1.0100612665891713</v>
          </cell>
          <cell r="CA88">
            <v>0.93621506384864095</v>
          </cell>
          <cell r="CD88">
            <v>1.1971207936864379</v>
          </cell>
          <cell r="CF88">
            <v>2.0842390724446314</v>
          </cell>
          <cell r="CH88">
            <v>1.385080344739104</v>
          </cell>
          <cell r="CJ88">
            <v>0.87820299028347726</v>
          </cell>
          <cell r="CL88">
            <v>0.97080757263540607</v>
          </cell>
          <cell r="CN88">
            <v>0.92231414720926819</v>
          </cell>
          <cell r="CP88">
            <v>0.90070642563875392</v>
          </cell>
          <cell r="CR88">
            <v>0.94371985208160347</v>
          </cell>
          <cell r="CT88">
            <v>1.156798507694331</v>
          </cell>
          <cell r="CV88">
            <v>0.98646175955722815</v>
          </cell>
          <cell r="CY88">
            <v>1.1661421852049338</v>
          </cell>
          <cell r="DA88">
            <v>1.0529291008960067</v>
          </cell>
          <cell r="DC88">
            <v>0.99513524190946812</v>
          </cell>
          <cell r="DE88">
            <v>1</v>
          </cell>
          <cell r="DG88">
            <v>1.4353510447388944</v>
          </cell>
          <cell r="DI88">
            <v>0.93361815610509535</v>
          </cell>
          <cell r="DK88">
            <v>1.0581549570356992</v>
          </cell>
          <cell r="DM88">
            <v>0.97111394135020679</v>
          </cell>
        </row>
        <row r="89">
          <cell r="D89">
            <v>1.0014719134875338</v>
          </cell>
          <cell r="F89">
            <v>1.0022750775594622</v>
          </cell>
          <cell r="H89">
            <v>2.0246967071057194</v>
          </cell>
          <cell r="J89">
            <v>0.94430894308943092</v>
          </cell>
          <cell r="L89">
            <v>1.0181898846495119</v>
          </cell>
          <cell r="N89">
            <v>1.0082726671078757</v>
          </cell>
          <cell r="P89">
            <v>1.1144366197183098</v>
          </cell>
          <cell r="R89">
            <v>0.9850746268656716</v>
          </cell>
          <cell r="T89">
            <v>1.05</v>
          </cell>
          <cell r="W89">
            <v>1.0526234805354671</v>
          </cell>
          <cell r="Y89">
            <v>1.0374193548387096</v>
          </cell>
          <cell r="AA89">
            <v>1.0473798015772069</v>
          </cell>
          <cell r="AC89">
            <v>1.0061291843470062</v>
          </cell>
          <cell r="AE89">
            <v>1.0297929285814904</v>
          </cell>
          <cell r="AG89">
            <v>1.0024624476729869</v>
          </cell>
          <cell r="AI89">
            <v>1.006336405529954</v>
          </cell>
          <cell r="AK89">
            <v>0.99956989247311823</v>
          </cell>
          <cell r="AM89">
            <v>1.0705927859974858</v>
          </cell>
          <cell r="AO89">
            <v>1.0167235612565084</v>
          </cell>
          <cell r="AR89">
            <v>1.0534932308206586</v>
          </cell>
          <cell r="AT89">
            <v>1.08822419692692</v>
          </cell>
          <cell r="AV89">
            <v>0.98551724137931029</v>
          </cell>
          <cell r="AX89">
            <v>1</v>
          </cell>
          <cell r="AZ89">
            <v>0.99295755932924079</v>
          </cell>
          <cell r="BB89">
            <v>0.96784140969162991</v>
          </cell>
          <cell r="BD89">
            <v>0.95302104856837944</v>
          </cell>
          <cell r="BF89">
            <v>1.0070766227428014</v>
          </cell>
          <cell r="BK89">
            <v>1.0504587779235397</v>
          </cell>
          <cell r="BM89">
            <v>1.0651726930215204</v>
          </cell>
          <cell r="BO89">
            <v>1.54</v>
          </cell>
          <cell r="BQ89">
            <v>1.0505856329932113</v>
          </cell>
          <cell r="BS89">
            <v>1.0625991621977722</v>
          </cell>
          <cell r="BU89">
            <v>1.0237139530134809</v>
          </cell>
          <cell r="BW89">
            <v>1.0274277941425347</v>
          </cell>
          <cell r="BY89">
            <v>1.0331502862566255</v>
          </cell>
          <cell r="CA89">
            <v>1.3221933085473363</v>
          </cell>
          <cell r="CD89">
            <v>1.0700273090447867</v>
          </cell>
          <cell r="CF89">
            <v>0.94037954077570785</v>
          </cell>
          <cell r="CH89">
            <v>1.3758345151686824</v>
          </cell>
          <cell r="CJ89">
            <v>1.05</v>
          </cell>
          <cell r="CL89">
            <v>1.1425296118998949</v>
          </cell>
          <cell r="CN89">
            <v>1.0470054835668599</v>
          </cell>
          <cell r="CP89">
            <v>1.42008527731817</v>
          </cell>
          <cell r="CR89">
            <v>1.0470054835668599</v>
          </cell>
          <cell r="CT89">
            <v>1.0815487809349071</v>
          </cell>
          <cell r="CV89">
            <v>1.0450539562912009</v>
          </cell>
          <cell r="CY89">
            <v>1.0580668091976781</v>
          </cell>
          <cell r="DA89">
            <v>1.0802157916881518</v>
          </cell>
          <cell r="DC89">
            <v>1.1901017056929328</v>
          </cell>
          <cell r="DE89">
            <v>1</v>
          </cell>
          <cell r="DG89">
            <v>0.99854319891839505</v>
          </cell>
          <cell r="DI89">
            <v>0.96606312409460915</v>
          </cell>
          <cell r="DK89">
            <v>1.003212098662579</v>
          </cell>
          <cell r="DM89">
            <v>1.0707984338692413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4">
          <cell r="E244">
            <v>2257.7582361991654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5">
          <cell r="E245">
            <v>2263.946813629907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6">
          <cell r="E246">
            <v>2286.7934324765374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7">
          <cell r="E247">
            <v>2280.749163110625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58">
          <cell r="E258">
            <v>2328.9725730886248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3">
          <cell r="E183">
            <v>1769.545655995724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7">
          <cell r="E187">
            <v>1813.5876702900798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8">
          <cell r="E188">
            <v>1825.7520543171097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190">
          <cell r="E190">
            <v>1854.1138345105019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2">
          <cell r="E192">
            <v>1890.9898907419281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3">
          <cell r="E193">
            <v>1902.223344550287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2" transitionEvaluation="1" transitionEntry="1"/>
  <dimension ref="A1:IO122"/>
  <sheetViews>
    <sheetView showGridLines="0" tabSelected="1" view="pageBreakPreview" zoomScale="120" zoomScaleNormal="100" zoomScaleSheetLayoutView="120" workbookViewId="0">
      <pane ySplit="8" topLeftCell="A112" activePane="bottomLeft" state="frozen"/>
      <selection pane="bottomLeft" activeCell="F122" sqref="F122"/>
    </sheetView>
  </sheetViews>
  <sheetFormatPr defaultColWidth="11" defaultRowHeight="11.25" x14ac:dyDescent="0.2"/>
  <cols>
    <col min="1" max="1" width="12.140625" style="106" customWidth="1"/>
    <col min="2" max="2" width="11" style="77" customWidth="1"/>
    <col min="3" max="3" width="1.85546875" style="10" customWidth="1"/>
    <col min="4" max="4" width="11" style="77"/>
    <col min="5" max="5" width="2" style="10" customWidth="1"/>
    <col min="6" max="6" width="11" style="77"/>
    <col min="7" max="7" width="1.85546875" style="10" customWidth="1"/>
    <col min="8" max="8" width="11" style="77"/>
    <col min="9" max="9" width="2" style="10" customWidth="1"/>
    <col min="10" max="10" width="11" style="77"/>
    <col min="11" max="11" width="1.85546875" style="10" customWidth="1"/>
    <col min="12" max="12" width="11" style="77" customWidth="1"/>
    <col min="13" max="13" width="1.85546875" style="10" customWidth="1"/>
    <col min="14" max="14" width="11" style="77"/>
    <col min="15" max="15" width="1.85546875" style="10" customWidth="1"/>
    <col min="16" max="16" width="11" style="77" customWidth="1"/>
    <col min="17" max="17" width="1.85546875" style="10" customWidth="1"/>
    <col min="18" max="18" width="11" style="77" customWidth="1"/>
    <col min="19" max="19" width="1.85546875" style="10" customWidth="1"/>
    <col min="20" max="20" width="11" style="77" customWidth="1"/>
    <col min="21" max="21" width="1.85546875" style="10" customWidth="1"/>
    <col min="22" max="22" width="12.140625" style="106" customWidth="1"/>
    <col min="23" max="23" width="11" style="77" customWidth="1"/>
    <col min="24" max="24" width="1.85546875" style="10" customWidth="1"/>
    <col min="25" max="25" width="11" style="77" customWidth="1"/>
    <col min="26" max="26" width="1.85546875" style="10" customWidth="1"/>
    <col min="27" max="27" width="11" style="77" customWidth="1"/>
    <col min="28" max="28" width="1.85546875" style="10" customWidth="1"/>
    <col min="29" max="29" width="11" style="77" customWidth="1"/>
    <col min="30" max="30" width="1.85546875" style="10" customWidth="1"/>
    <col min="31" max="31" width="11" style="77" customWidth="1"/>
    <col min="32" max="32" width="1.85546875" style="77" customWidth="1"/>
    <col min="33" max="33" width="11" style="77" customWidth="1"/>
    <col min="34" max="34" width="1.85546875" style="77" customWidth="1"/>
    <col min="35" max="35" width="11" style="77" customWidth="1"/>
    <col min="36" max="36" width="1.85546875" style="77" customWidth="1"/>
    <col min="37" max="37" width="11" style="77" customWidth="1"/>
    <col min="38" max="38" width="1.85546875" style="77" customWidth="1"/>
    <col min="39" max="39" width="11" style="77" customWidth="1"/>
    <col min="40" max="40" width="1.85546875" style="10" customWidth="1"/>
    <col min="41" max="41" width="11" style="77" customWidth="1"/>
    <col min="42" max="42" width="1.85546875" style="10" customWidth="1"/>
    <col min="43" max="43" width="12.28515625" style="107" customWidth="1"/>
    <col min="44" max="44" width="11" style="77" customWidth="1"/>
    <col min="45" max="45" width="1.85546875" style="77" customWidth="1"/>
    <col min="46" max="46" width="11" style="77" customWidth="1"/>
    <col min="47" max="47" width="1.85546875" style="77" customWidth="1"/>
    <col min="48" max="48" width="11" style="77" customWidth="1"/>
    <col min="49" max="49" width="1.85546875" style="77" customWidth="1"/>
    <col min="50" max="50" width="11" style="77" customWidth="1"/>
    <col min="51" max="51" width="0.5703125" style="77" customWidth="1"/>
    <col min="52" max="52" width="11.28515625" style="77" customWidth="1"/>
    <col min="53" max="53" width="1.85546875" style="77" customWidth="1"/>
    <col min="54" max="54" width="11" style="77" customWidth="1"/>
    <col min="55" max="55" width="2" style="77" customWidth="1"/>
    <col min="56" max="56" width="11" style="77" customWidth="1"/>
    <col min="57" max="57" width="1.85546875" style="10" customWidth="1"/>
    <col min="58" max="58" width="13" style="77" customWidth="1"/>
    <col min="59" max="59" width="1.85546875" style="10" customWidth="1"/>
    <col min="60" max="60" width="12.140625" style="106" customWidth="1"/>
    <col min="61" max="61" width="11" style="77" customWidth="1"/>
    <col min="62" max="62" width="1.85546875" style="10" customWidth="1"/>
    <col min="63" max="63" width="11" style="77" customWidth="1"/>
    <col min="64" max="64" width="1.85546875" style="10" customWidth="1"/>
    <col min="65" max="65" width="11" style="77" customWidth="1"/>
    <col min="66" max="66" width="1.85546875" style="10" customWidth="1"/>
    <col min="67" max="67" width="11" style="77" customWidth="1"/>
    <col min="68" max="68" width="1.85546875" style="10" customWidth="1"/>
    <col min="69" max="69" width="11" style="77" customWidth="1"/>
    <col min="70" max="70" width="1.85546875" style="10" customWidth="1"/>
    <col min="71" max="71" width="11" style="77" customWidth="1"/>
    <col min="72" max="72" width="1.85546875" style="10" customWidth="1"/>
    <col min="73" max="73" width="11" style="77" customWidth="1"/>
    <col min="74" max="74" width="1.85546875" style="10" customWidth="1"/>
    <col min="75" max="75" width="11" style="77" customWidth="1"/>
    <col min="76" max="76" width="1.85546875" style="10" customWidth="1"/>
    <col min="77" max="77" width="11" style="77" customWidth="1"/>
    <col min="78" max="78" width="1.85546875" style="10" customWidth="1"/>
    <col min="79" max="79" width="11" style="77" customWidth="1"/>
    <col min="80" max="80" width="1.85546875" style="10" customWidth="1"/>
    <col min="81" max="81" width="12.140625" style="106" customWidth="1"/>
    <col min="82" max="82" width="11" style="77" customWidth="1"/>
    <col min="83" max="83" width="1.85546875" style="10" customWidth="1"/>
    <col min="84" max="84" width="11" style="77" customWidth="1"/>
    <col min="85" max="85" width="1.85546875" style="10" customWidth="1"/>
    <col min="86" max="86" width="11" style="77" customWidth="1"/>
    <col min="87" max="87" width="1.85546875" style="10" customWidth="1"/>
    <col min="88" max="88" width="11" style="77" customWidth="1"/>
    <col min="89" max="89" width="1.85546875" style="10" customWidth="1"/>
    <col min="90" max="90" width="11" style="77" customWidth="1"/>
    <col min="91" max="91" width="1.85546875" style="10" customWidth="1"/>
    <col min="92" max="92" width="11" style="77" customWidth="1"/>
    <col min="93" max="93" width="1.85546875" style="77" customWidth="1"/>
    <col min="94" max="94" width="11" style="77" customWidth="1"/>
    <col min="95" max="95" width="1.85546875" style="10" customWidth="1"/>
    <col min="96" max="96" width="11" style="77" customWidth="1"/>
    <col min="97" max="97" width="1.85546875" style="77" customWidth="1"/>
    <col min="98" max="98" width="11" style="77" customWidth="1"/>
    <col min="99" max="99" width="1.85546875" style="10" customWidth="1"/>
    <col min="100" max="100" width="11" style="77" customWidth="1"/>
    <col min="101" max="101" width="1.85546875" style="10" customWidth="1"/>
    <col min="102" max="102" width="12.140625" style="106" customWidth="1"/>
    <col min="103" max="103" width="11" style="77" customWidth="1"/>
    <col min="104" max="104" width="1.85546875" style="77" customWidth="1"/>
    <col min="105" max="105" width="11" style="77" customWidth="1"/>
    <col min="106" max="106" width="1.85546875" style="77" customWidth="1"/>
    <col min="107" max="107" width="11" style="77" customWidth="1"/>
    <col min="108" max="108" width="1.85546875" style="77" customWidth="1"/>
    <col min="109" max="109" width="11" style="77" customWidth="1"/>
    <col min="110" max="110" width="1.85546875" style="77" customWidth="1"/>
    <col min="111" max="111" width="11" style="77" customWidth="1"/>
    <col min="112" max="112" width="1.85546875" style="77" customWidth="1"/>
    <col min="113" max="113" width="11" style="77" customWidth="1"/>
    <col min="114" max="114" width="1.85546875" style="77" customWidth="1"/>
    <col min="115" max="115" width="11" style="77" customWidth="1"/>
    <col min="116" max="116" width="1.85546875" style="10" customWidth="1"/>
    <col min="117" max="117" width="13" style="77" customWidth="1"/>
    <col min="118" max="118" width="1.85546875" style="10" customWidth="1"/>
    <col min="119" max="119" width="12.140625" style="106" customWidth="1"/>
    <col min="120" max="120" width="11" style="77" customWidth="1"/>
    <col min="121" max="121" width="1.85546875" style="10" customWidth="1"/>
    <col min="122" max="122" width="11" style="77" customWidth="1"/>
    <col min="123" max="123" width="1.85546875" style="10" customWidth="1"/>
    <col min="124" max="124" width="11" style="77" customWidth="1"/>
    <col min="125" max="125" width="1.85546875" style="10" customWidth="1"/>
    <col min="126" max="126" width="11" style="77" customWidth="1"/>
    <col min="127" max="127" width="1.85546875" style="10" customWidth="1"/>
    <col min="128" max="128" width="11" style="77" customWidth="1"/>
    <col min="129" max="129" width="1.85546875" style="10" customWidth="1"/>
    <col min="130" max="130" width="11" style="77" customWidth="1"/>
    <col min="131" max="131" width="1.85546875" style="10" customWidth="1"/>
    <col min="132" max="132" width="11" style="77" customWidth="1"/>
    <col min="133" max="133" width="1.85546875" style="10" customWidth="1"/>
    <col min="134" max="134" width="11" style="77" customWidth="1"/>
    <col min="135" max="135" width="1.85546875" style="10" customWidth="1"/>
    <col min="136" max="136" width="11" style="77" customWidth="1"/>
    <col min="137" max="137" width="1.85546875" style="10" customWidth="1"/>
    <col min="138" max="138" width="11" style="77" customWidth="1"/>
    <col min="139" max="139" width="1.85546875" style="10" customWidth="1"/>
    <col min="140" max="140" width="12.140625" style="106" customWidth="1"/>
    <col min="141" max="141" width="11" style="77" customWidth="1"/>
    <col min="142" max="142" width="1.85546875" style="10" customWidth="1"/>
    <col min="143" max="143" width="11" style="77" customWidth="1"/>
    <col min="144" max="144" width="1.85546875" style="10" customWidth="1"/>
    <col min="145" max="145" width="11" style="77" customWidth="1"/>
    <col min="146" max="146" width="1.85546875" style="10" customWidth="1"/>
    <col min="147" max="147" width="11" style="77" customWidth="1"/>
    <col min="148" max="148" width="1.7109375" style="10" customWidth="1"/>
    <col min="149" max="149" width="11" style="77" customWidth="1"/>
    <col min="150" max="150" width="1.85546875" style="10" customWidth="1"/>
    <col min="151" max="151" width="11" style="77" customWidth="1"/>
    <col min="152" max="152" width="1.85546875" style="77" customWidth="1"/>
    <col min="153" max="153" width="11" style="77" customWidth="1"/>
    <col min="154" max="154" width="1.85546875" style="77" customWidth="1"/>
    <col min="155" max="155" width="11" style="77" customWidth="1"/>
    <col min="156" max="156" width="1.85546875" style="77" customWidth="1"/>
    <col min="157" max="157" width="11" style="77" customWidth="1"/>
    <col min="158" max="158" width="1.85546875" style="10" customWidth="1"/>
    <col min="159" max="159" width="11" style="77" customWidth="1"/>
    <col min="160" max="160" width="1.85546875" style="10" customWidth="1"/>
    <col min="161" max="161" width="12.140625" style="106" customWidth="1"/>
    <col min="162" max="162" width="11" style="77" customWidth="1"/>
    <col min="163" max="163" width="1.85546875" style="77" customWidth="1"/>
    <col min="164" max="164" width="11" style="77" customWidth="1"/>
    <col min="165" max="165" width="1.85546875" style="77" customWidth="1"/>
    <col min="166" max="166" width="11" style="77" customWidth="1"/>
    <col min="167" max="167" width="1.85546875" style="77" customWidth="1"/>
    <col min="168" max="168" width="11" style="77" customWidth="1"/>
    <col min="169" max="169" width="1.85546875" style="77" customWidth="1"/>
    <col min="170" max="170" width="11" style="77" customWidth="1"/>
    <col min="171" max="171" width="1.85546875" style="77" customWidth="1"/>
    <col min="172" max="172" width="11" style="77" customWidth="1"/>
    <col min="173" max="173" width="1.85546875" style="10" customWidth="1"/>
    <col min="174" max="174" width="11" style="77" customWidth="1"/>
    <col min="175" max="175" width="1.85546875" style="10" customWidth="1"/>
    <col min="176" max="176" width="13" style="77" customWidth="1"/>
    <col min="177" max="177" width="1.85546875" style="10" customWidth="1"/>
    <col min="178" max="178" width="12.140625" style="106" customWidth="1"/>
    <col min="179" max="179" width="11" style="77" customWidth="1"/>
    <col min="180" max="180" width="1.85546875" style="10" customWidth="1"/>
    <col min="181" max="181" width="11" style="77" customWidth="1"/>
    <col min="182" max="182" width="1.85546875" style="10" customWidth="1"/>
    <col min="183" max="183" width="11" style="77" customWidth="1"/>
    <col min="184" max="184" width="1.85546875" style="10" customWidth="1"/>
    <col min="185" max="185" width="11" style="77" customWidth="1"/>
    <col min="186" max="186" width="1.85546875" style="10" customWidth="1"/>
    <col min="187" max="187" width="11" style="77" customWidth="1"/>
    <col min="188" max="188" width="1.85546875" style="10" customWidth="1"/>
    <col min="189" max="189" width="11" style="77" customWidth="1"/>
    <col min="190" max="190" width="1.85546875" style="10" customWidth="1"/>
    <col min="191" max="191" width="11" style="77" customWidth="1"/>
    <col min="192" max="192" width="1.85546875" style="10" customWidth="1"/>
    <col min="193" max="193" width="11" style="77" customWidth="1"/>
    <col min="194" max="194" width="1.85546875" style="10" customWidth="1"/>
    <col min="195" max="195" width="11" style="77" customWidth="1"/>
    <col min="196" max="196" width="1.85546875" style="10" customWidth="1"/>
    <col min="197" max="197" width="11" style="77" customWidth="1"/>
    <col min="198" max="198" width="1.85546875" style="10" customWidth="1"/>
    <col min="199" max="199" width="12.140625" style="106" customWidth="1"/>
    <col min="200" max="200" width="11" style="77" customWidth="1"/>
    <col min="201" max="201" width="1.85546875" style="10" customWidth="1"/>
    <col min="202" max="202" width="11" style="77" customWidth="1"/>
    <col min="203" max="203" width="1.85546875" style="10" customWidth="1"/>
    <col min="204" max="204" width="11" style="77" customWidth="1"/>
    <col min="205" max="205" width="1.85546875" style="10" customWidth="1"/>
    <col min="206" max="206" width="11" style="77" customWidth="1"/>
    <col min="207" max="207" width="1.85546875" style="10" customWidth="1"/>
    <col min="208" max="208" width="11" style="77" customWidth="1"/>
    <col min="209" max="209" width="1.85546875" style="10" customWidth="1"/>
    <col min="210" max="210" width="11" style="77" customWidth="1"/>
    <col min="211" max="211" width="1.85546875" style="77" customWidth="1"/>
    <col min="212" max="212" width="11" style="77" customWidth="1"/>
    <col min="213" max="213" width="1.85546875" style="77" customWidth="1"/>
    <col min="214" max="214" width="11" style="77" customWidth="1"/>
    <col min="215" max="215" width="1.85546875" style="77" customWidth="1"/>
    <col min="216" max="216" width="11" style="77" customWidth="1"/>
    <col min="217" max="217" width="1.85546875" style="10" customWidth="1"/>
    <col min="218" max="218" width="11" style="77" customWidth="1"/>
    <col min="219" max="219" width="1.85546875" style="10" customWidth="1"/>
    <col min="220" max="220" width="12.140625" style="106" customWidth="1"/>
    <col min="221" max="221" width="11" style="77" customWidth="1"/>
    <col min="222" max="222" width="1.85546875" style="77" customWidth="1"/>
    <col min="223" max="223" width="11" style="77" customWidth="1"/>
    <col min="224" max="224" width="1.85546875" style="77" customWidth="1"/>
    <col min="225" max="225" width="11" style="77" customWidth="1"/>
    <col min="226" max="226" width="1.85546875" style="77" customWidth="1"/>
    <col min="227" max="227" width="11" style="77" customWidth="1"/>
    <col min="228" max="228" width="1.85546875" style="77" customWidth="1"/>
    <col min="229" max="229" width="11" style="77" customWidth="1"/>
    <col min="230" max="230" width="1.85546875" style="77" customWidth="1"/>
    <col min="231" max="231" width="11" style="77" customWidth="1"/>
    <col min="232" max="232" width="1.85546875" style="77" customWidth="1"/>
    <col min="233" max="233" width="10.5703125" style="77" customWidth="1"/>
    <col min="234" max="234" width="2" style="10" customWidth="1"/>
    <col min="235" max="235" width="12.5703125" style="77" customWidth="1"/>
    <col min="236" max="236" width="1.85546875" style="77" customWidth="1"/>
    <col min="237" max="237" width="11" style="77" hidden="1" customWidth="1"/>
    <col min="238" max="238" width="0" style="77" hidden="1" customWidth="1"/>
    <col min="239" max="256" width="11" style="77"/>
    <col min="257" max="257" width="12.140625" style="77" customWidth="1"/>
    <col min="258" max="258" width="11" style="77"/>
    <col min="259" max="259" width="1.85546875" style="77" customWidth="1"/>
    <col min="260" max="260" width="11" style="77"/>
    <col min="261" max="261" width="2" style="77" customWidth="1"/>
    <col min="262" max="262" width="11" style="77"/>
    <col min="263" max="263" width="1.85546875" style="77" customWidth="1"/>
    <col min="264" max="264" width="11" style="77"/>
    <col min="265" max="265" width="2" style="77" customWidth="1"/>
    <col min="266" max="266" width="11" style="77"/>
    <col min="267" max="267" width="1.85546875" style="77" customWidth="1"/>
    <col min="268" max="268" width="11" style="77"/>
    <col min="269" max="269" width="1.85546875" style="77" customWidth="1"/>
    <col min="270" max="270" width="11" style="77"/>
    <col min="271" max="271" width="1.85546875" style="77" customWidth="1"/>
    <col min="272" max="272" width="11" style="77"/>
    <col min="273" max="273" width="1.85546875" style="77" customWidth="1"/>
    <col min="274" max="274" width="11" style="77"/>
    <col min="275" max="275" width="1.85546875" style="77" customWidth="1"/>
    <col min="276" max="276" width="11" style="77"/>
    <col min="277" max="277" width="1.85546875" style="77" customWidth="1"/>
    <col min="278" max="278" width="12.140625" style="77" customWidth="1"/>
    <col min="279" max="279" width="11" style="77"/>
    <col min="280" max="280" width="1.85546875" style="77" customWidth="1"/>
    <col min="281" max="281" width="11" style="77"/>
    <col min="282" max="282" width="1.85546875" style="77" customWidth="1"/>
    <col min="283" max="283" width="11" style="77"/>
    <col min="284" max="284" width="1.85546875" style="77" customWidth="1"/>
    <col min="285" max="285" width="11" style="77"/>
    <col min="286" max="286" width="1.85546875" style="77" customWidth="1"/>
    <col min="287" max="287" width="11" style="77"/>
    <col min="288" max="288" width="1.85546875" style="77" customWidth="1"/>
    <col min="289" max="289" width="11" style="77"/>
    <col min="290" max="290" width="1.85546875" style="77" customWidth="1"/>
    <col min="291" max="291" width="11" style="77"/>
    <col min="292" max="292" width="1.85546875" style="77" customWidth="1"/>
    <col min="293" max="293" width="11" style="77"/>
    <col min="294" max="294" width="1.85546875" style="77" customWidth="1"/>
    <col min="295" max="295" width="11" style="77"/>
    <col min="296" max="296" width="1.85546875" style="77" customWidth="1"/>
    <col min="297" max="297" width="11" style="77"/>
    <col min="298" max="298" width="1.85546875" style="77" customWidth="1"/>
    <col min="299" max="299" width="12.28515625" style="77" customWidth="1"/>
    <col min="300" max="300" width="11" style="77"/>
    <col min="301" max="301" width="1.85546875" style="77" customWidth="1"/>
    <col min="302" max="302" width="11" style="77"/>
    <col min="303" max="303" width="1.85546875" style="77" customWidth="1"/>
    <col min="304" max="304" width="11" style="77"/>
    <col min="305" max="305" width="1.85546875" style="77" customWidth="1"/>
    <col min="306" max="306" width="11" style="77"/>
    <col min="307" max="307" width="0.5703125" style="77" customWidth="1"/>
    <col min="308" max="308" width="11.28515625" style="77" customWidth="1"/>
    <col min="309" max="309" width="1.85546875" style="77" customWidth="1"/>
    <col min="310" max="310" width="11" style="77"/>
    <col min="311" max="311" width="2" style="77" customWidth="1"/>
    <col min="312" max="312" width="11" style="77"/>
    <col min="313" max="313" width="1.85546875" style="77" customWidth="1"/>
    <col min="314" max="314" width="13" style="77" customWidth="1"/>
    <col min="315" max="315" width="1.85546875" style="77" customWidth="1"/>
    <col min="316" max="316" width="12.140625" style="77" customWidth="1"/>
    <col min="317" max="317" width="11" style="77"/>
    <col min="318" max="318" width="1.85546875" style="77" customWidth="1"/>
    <col min="319" max="319" width="11" style="77"/>
    <col min="320" max="320" width="1.85546875" style="77" customWidth="1"/>
    <col min="321" max="321" width="11" style="77"/>
    <col min="322" max="322" width="1.85546875" style="77" customWidth="1"/>
    <col min="323" max="323" width="11" style="77"/>
    <col min="324" max="324" width="1.85546875" style="77" customWidth="1"/>
    <col min="325" max="325" width="11" style="77"/>
    <col min="326" max="326" width="1.85546875" style="77" customWidth="1"/>
    <col min="327" max="327" width="11" style="77"/>
    <col min="328" max="328" width="1.85546875" style="77" customWidth="1"/>
    <col min="329" max="329" width="11" style="77"/>
    <col min="330" max="330" width="1.85546875" style="77" customWidth="1"/>
    <col min="331" max="331" width="11" style="77"/>
    <col min="332" max="332" width="1.85546875" style="77" customWidth="1"/>
    <col min="333" max="333" width="11" style="77"/>
    <col min="334" max="334" width="1.85546875" style="77" customWidth="1"/>
    <col min="335" max="335" width="11" style="77"/>
    <col min="336" max="336" width="1.85546875" style="77" customWidth="1"/>
    <col min="337" max="337" width="12.140625" style="77" customWidth="1"/>
    <col min="338" max="338" width="11" style="77"/>
    <col min="339" max="339" width="1.85546875" style="77" customWidth="1"/>
    <col min="340" max="340" width="11" style="77"/>
    <col min="341" max="341" width="1.85546875" style="77" customWidth="1"/>
    <col min="342" max="342" width="11" style="77"/>
    <col min="343" max="343" width="1.85546875" style="77" customWidth="1"/>
    <col min="344" max="344" width="11" style="77"/>
    <col min="345" max="345" width="1.85546875" style="77" customWidth="1"/>
    <col min="346" max="346" width="11" style="77"/>
    <col min="347" max="347" width="1.85546875" style="77" customWidth="1"/>
    <col min="348" max="348" width="11" style="77"/>
    <col min="349" max="349" width="1.85546875" style="77" customWidth="1"/>
    <col min="350" max="350" width="11" style="77"/>
    <col min="351" max="351" width="1.85546875" style="77" customWidth="1"/>
    <col min="352" max="352" width="11" style="77"/>
    <col min="353" max="353" width="1.85546875" style="77" customWidth="1"/>
    <col min="354" max="354" width="11" style="77"/>
    <col min="355" max="355" width="1.85546875" style="77" customWidth="1"/>
    <col min="356" max="356" width="11" style="77"/>
    <col min="357" max="357" width="1.85546875" style="77" customWidth="1"/>
    <col min="358" max="358" width="12.140625" style="77" customWidth="1"/>
    <col min="359" max="359" width="11" style="77"/>
    <col min="360" max="360" width="1.85546875" style="77" customWidth="1"/>
    <col min="361" max="361" width="11" style="77"/>
    <col min="362" max="362" width="1.85546875" style="77" customWidth="1"/>
    <col min="363" max="363" width="11" style="77"/>
    <col min="364" max="364" width="1.85546875" style="77" customWidth="1"/>
    <col min="365" max="365" width="11" style="77"/>
    <col min="366" max="366" width="1.85546875" style="77" customWidth="1"/>
    <col min="367" max="367" width="11" style="77"/>
    <col min="368" max="368" width="1.85546875" style="77" customWidth="1"/>
    <col min="369" max="369" width="11" style="77"/>
    <col min="370" max="370" width="1.85546875" style="77" customWidth="1"/>
    <col min="371" max="371" width="11" style="77"/>
    <col min="372" max="372" width="1.85546875" style="77" customWidth="1"/>
    <col min="373" max="373" width="13" style="77" customWidth="1"/>
    <col min="374" max="374" width="1.85546875" style="77" customWidth="1"/>
    <col min="375" max="375" width="12.140625" style="77" customWidth="1"/>
    <col min="376" max="376" width="11" style="77"/>
    <col min="377" max="377" width="1.85546875" style="77" customWidth="1"/>
    <col min="378" max="378" width="11" style="77"/>
    <col min="379" max="379" width="1.85546875" style="77" customWidth="1"/>
    <col min="380" max="380" width="11" style="77"/>
    <col min="381" max="381" width="1.85546875" style="77" customWidth="1"/>
    <col min="382" max="382" width="11" style="77"/>
    <col min="383" max="383" width="1.85546875" style="77" customWidth="1"/>
    <col min="384" max="384" width="11" style="77"/>
    <col min="385" max="385" width="1.85546875" style="77" customWidth="1"/>
    <col min="386" max="386" width="11" style="77"/>
    <col min="387" max="387" width="1.85546875" style="77" customWidth="1"/>
    <col min="388" max="388" width="11" style="77"/>
    <col min="389" max="389" width="1.85546875" style="77" customWidth="1"/>
    <col min="390" max="390" width="11" style="77"/>
    <col min="391" max="391" width="1.85546875" style="77" customWidth="1"/>
    <col min="392" max="392" width="11" style="77"/>
    <col min="393" max="393" width="1.85546875" style="77" customWidth="1"/>
    <col min="394" max="394" width="11" style="77"/>
    <col min="395" max="395" width="1.85546875" style="77" customWidth="1"/>
    <col min="396" max="396" width="12.140625" style="77" customWidth="1"/>
    <col min="397" max="397" width="11" style="77"/>
    <col min="398" max="398" width="1.85546875" style="77" customWidth="1"/>
    <col min="399" max="399" width="11" style="77"/>
    <col min="400" max="400" width="1.85546875" style="77" customWidth="1"/>
    <col min="401" max="401" width="11" style="77"/>
    <col min="402" max="402" width="1.85546875" style="77" customWidth="1"/>
    <col min="403" max="403" width="11" style="77"/>
    <col min="404" max="404" width="1.7109375" style="77" customWidth="1"/>
    <col min="405" max="405" width="11" style="77"/>
    <col min="406" max="406" width="1.85546875" style="77" customWidth="1"/>
    <col min="407" max="407" width="11" style="77"/>
    <col min="408" max="408" width="1.85546875" style="77" customWidth="1"/>
    <col min="409" max="409" width="11" style="77"/>
    <col min="410" max="410" width="1.85546875" style="77" customWidth="1"/>
    <col min="411" max="411" width="11" style="77"/>
    <col min="412" max="412" width="1.85546875" style="77" customWidth="1"/>
    <col min="413" max="413" width="11" style="77"/>
    <col min="414" max="414" width="1.85546875" style="77" customWidth="1"/>
    <col min="415" max="415" width="11" style="77"/>
    <col min="416" max="416" width="1.85546875" style="77" customWidth="1"/>
    <col min="417" max="417" width="12.140625" style="77" customWidth="1"/>
    <col min="418" max="418" width="11" style="77"/>
    <col min="419" max="419" width="1.85546875" style="77" customWidth="1"/>
    <col min="420" max="420" width="11" style="77"/>
    <col min="421" max="421" width="1.85546875" style="77" customWidth="1"/>
    <col min="422" max="422" width="11" style="77"/>
    <col min="423" max="423" width="1.85546875" style="77" customWidth="1"/>
    <col min="424" max="424" width="11" style="77"/>
    <col min="425" max="425" width="1.85546875" style="77" customWidth="1"/>
    <col min="426" max="426" width="11" style="77"/>
    <col min="427" max="427" width="1.85546875" style="77" customWidth="1"/>
    <col min="428" max="428" width="11" style="77"/>
    <col min="429" max="429" width="1.85546875" style="77" customWidth="1"/>
    <col min="430" max="430" width="11" style="77"/>
    <col min="431" max="431" width="1.85546875" style="77" customWidth="1"/>
    <col min="432" max="432" width="13" style="77" customWidth="1"/>
    <col min="433" max="433" width="1.85546875" style="77" customWidth="1"/>
    <col min="434" max="434" width="12.140625" style="77" customWidth="1"/>
    <col min="435" max="435" width="11" style="77"/>
    <col min="436" max="436" width="1.85546875" style="77" customWidth="1"/>
    <col min="437" max="437" width="11" style="77"/>
    <col min="438" max="438" width="1.85546875" style="77" customWidth="1"/>
    <col min="439" max="439" width="11" style="77"/>
    <col min="440" max="440" width="1.85546875" style="77" customWidth="1"/>
    <col min="441" max="441" width="11" style="77"/>
    <col min="442" max="442" width="1.85546875" style="77" customWidth="1"/>
    <col min="443" max="443" width="11" style="77"/>
    <col min="444" max="444" width="1.85546875" style="77" customWidth="1"/>
    <col min="445" max="445" width="11" style="77"/>
    <col min="446" max="446" width="1.85546875" style="77" customWidth="1"/>
    <col min="447" max="447" width="11" style="77"/>
    <col min="448" max="448" width="1.85546875" style="77" customWidth="1"/>
    <col min="449" max="449" width="11" style="77"/>
    <col min="450" max="450" width="1.85546875" style="77" customWidth="1"/>
    <col min="451" max="451" width="11" style="77"/>
    <col min="452" max="452" width="1.85546875" style="77" customWidth="1"/>
    <col min="453" max="453" width="11" style="77"/>
    <col min="454" max="454" width="1.85546875" style="77" customWidth="1"/>
    <col min="455" max="455" width="12.140625" style="77" customWidth="1"/>
    <col min="456" max="456" width="11" style="77"/>
    <col min="457" max="457" width="1.85546875" style="77" customWidth="1"/>
    <col min="458" max="458" width="11" style="77"/>
    <col min="459" max="459" width="1.85546875" style="77" customWidth="1"/>
    <col min="460" max="460" width="11" style="77"/>
    <col min="461" max="461" width="1.85546875" style="77" customWidth="1"/>
    <col min="462" max="462" width="11" style="77"/>
    <col min="463" max="463" width="1.85546875" style="77" customWidth="1"/>
    <col min="464" max="464" width="11" style="77"/>
    <col min="465" max="465" width="1.85546875" style="77" customWidth="1"/>
    <col min="466" max="466" width="11" style="77"/>
    <col min="467" max="467" width="1.85546875" style="77" customWidth="1"/>
    <col min="468" max="468" width="11" style="77"/>
    <col min="469" max="469" width="1.85546875" style="77" customWidth="1"/>
    <col min="470" max="470" width="11" style="77"/>
    <col min="471" max="471" width="1.85546875" style="77" customWidth="1"/>
    <col min="472" max="472" width="11" style="77"/>
    <col min="473" max="473" width="1.85546875" style="77" customWidth="1"/>
    <col min="474" max="474" width="11" style="77"/>
    <col min="475" max="475" width="1.85546875" style="77" customWidth="1"/>
    <col min="476" max="476" width="12.140625" style="77" customWidth="1"/>
    <col min="477" max="477" width="11" style="77"/>
    <col min="478" max="478" width="1.85546875" style="77" customWidth="1"/>
    <col min="479" max="479" width="11" style="77"/>
    <col min="480" max="480" width="1.85546875" style="77" customWidth="1"/>
    <col min="481" max="481" width="11" style="77"/>
    <col min="482" max="482" width="1.85546875" style="77" customWidth="1"/>
    <col min="483" max="483" width="11" style="77"/>
    <col min="484" max="484" width="1.85546875" style="77" customWidth="1"/>
    <col min="485" max="485" width="11" style="77"/>
    <col min="486" max="486" width="1.85546875" style="77" customWidth="1"/>
    <col min="487" max="487" width="11" style="77"/>
    <col min="488" max="488" width="1.85546875" style="77" customWidth="1"/>
    <col min="489" max="489" width="10.5703125" style="77" customWidth="1"/>
    <col min="490" max="490" width="2" style="77" customWidth="1"/>
    <col min="491" max="491" width="12.5703125" style="77" customWidth="1"/>
    <col min="492" max="492" width="1.85546875" style="77" customWidth="1"/>
    <col min="493" max="494" width="0" style="77" hidden="1" customWidth="1"/>
    <col min="495" max="512" width="11" style="77"/>
    <col min="513" max="513" width="12.140625" style="77" customWidth="1"/>
    <col min="514" max="514" width="11" style="77"/>
    <col min="515" max="515" width="1.85546875" style="77" customWidth="1"/>
    <col min="516" max="516" width="11" style="77"/>
    <col min="517" max="517" width="2" style="77" customWidth="1"/>
    <col min="518" max="518" width="11" style="77"/>
    <col min="519" max="519" width="1.85546875" style="77" customWidth="1"/>
    <col min="520" max="520" width="11" style="77"/>
    <col min="521" max="521" width="2" style="77" customWidth="1"/>
    <col min="522" max="522" width="11" style="77"/>
    <col min="523" max="523" width="1.85546875" style="77" customWidth="1"/>
    <col min="524" max="524" width="11" style="77"/>
    <col min="525" max="525" width="1.85546875" style="77" customWidth="1"/>
    <col min="526" max="526" width="11" style="77"/>
    <col min="527" max="527" width="1.85546875" style="77" customWidth="1"/>
    <col min="528" max="528" width="11" style="77"/>
    <col min="529" max="529" width="1.85546875" style="77" customWidth="1"/>
    <col min="530" max="530" width="11" style="77"/>
    <col min="531" max="531" width="1.85546875" style="77" customWidth="1"/>
    <col min="532" max="532" width="11" style="77"/>
    <col min="533" max="533" width="1.85546875" style="77" customWidth="1"/>
    <col min="534" max="534" width="12.140625" style="77" customWidth="1"/>
    <col min="535" max="535" width="11" style="77"/>
    <col min="536" max="536" width="1.85546875" style="77" customWidth="1"/>
    <col min="537" max="537" width="11" style="77"/>
    <col min="538" max="538" width="1.85546875" style="77" customWidth="1"/>
    <col min="539" max="539" width="11" style="77"/>
    <col min="540" max="540" width="1.85546875" style="77" customWidth="1"/>
    <col min="541" max="541" width="11" style="77"/>
    <col min="542" max="542" width="1.85546875" style="77" customWidth="1"/>
    <col min="543" max="543" width="11" style="77"/>
    <col min="544" max="544" width="1.85546875" style="77" customWidth="1"/>
    <col min="545" max="545" width="11" style="77"/>
    <col min="546" max="546" width="1.85546875" style="77" customWidth="1"/>
    <col min="547" max="547" width="11" style="77"/>
    <col min="548" max="548" width="1.85546875" style="77" customWidth="1"/>
    <col min="549" max="549" width="11" style="77"/>
    <col min="550" max="550" width="1.85546875" style="77" customWidth="1"/>
    <col min="551" max="551" width="11" style="77"/>
    <col min="552" max="552" width="1.85546875" style="77" customWidth="1"/>
    <col min="553" max="553" width="11" style="77"/>
    <col min="554" max="554" width="1.85546875" style="77" customWidth="1"/>
    <col min="555" max="555" width="12.28515625" style="77" customWidth="1"/>
    <col min="556" max="556" width="11" style="77"/>
    <col min="557" max="557" width="1.85546875" style="77" customWidth="1"/>
    <col min="558" max="558" width="11" style="77"/>
    <col min="559" max="559" width="1.85546875" style="77" customWidth="1"/>
    <col min="560" max="560" width="11" style="77"/>
    <col min="561" max="561" width="1.85546875" style="77" customWidth="1"/>
    <col min="562" max="562" width="11" style="77"/>
    <col min="563" max="563" width="0.5703125" style="77" customWidth="1"/>
    <col min="564" max="564" width="11.28515625" style="77" customWidth="1"/>
    <col min="565" max="565" width="1.85546875" style="77" customWidth="1"/>
    <col min="566" max="566" width="11" style="77"/>
    <col min="567" max="567" width="2" style="77" customWidth="1"/>
    <col min="568" max="568" width="11" style="77"/>
    <col min="569" max="569" width="1.85546875" style="77" customWidth="1"/>
    <col min="570" max="570" width="13" style="77" customWidth="1"/>
    <col min="571" max="571" width="1.85546875" style="77" customWidth="1"/>
    <col min="572" max="572" width="12.140625" style="77" customWidth="1"/>
    <col min="573" max="573" width="11" style="77"/>
    <col min="574" max="574" width="1.85546875" style="77" customWidth="1"/>
    <col min="575" max="575" width="11" style="77"/>
    <col min="576" max="576" width="1.85546875" style="77" customWidth="1"/>
    <col min="577" max="577" width="11" style="77"/>
    <col min="578" max="578" width="1.85546875" style="77" customWidth="1"/>
    <col min="579" max="579" width="11" style="77"/>
    <col min="580" max="580" width="1.85546875" style="77" customWidth="1"/>
    <col min="581" max="581" width="11" style="77"/>
    <col min="582" max="582" width="1.85546875" style="77" customWidth="1"/>
    <col min="583" max="583" width="11" style="77"/>
    <col min="584" max="584" width="1.85546875" style="77" customWidth="1"/>
    <col min="585" max="585" width="11" style="77"/>
    <col min="586" max="586" width="1.85546875" style="77" customWidth="1"/>
    <col min="587" max="587" width="11" style="77"/>
    <col min="588" max="588" width="1.85546875" style="77" customWidth="1"/>
    <col min="589" max="589" width="11" style="77"/>
    <col min="590" max="590" width="1.85546875" style="77" customWidth="1"/>
    <col min="591" max="591" width="11" style="77"/>
    <col min="592" max="592" width="1.85546875" style="77" customWidth="1"/>
    <col min="593" max="593" width="12.140625" style="77" customWidth="1"/>
    <col min="594" max="594" width="11" style="77"/>
    <col min="595" max="595" width="1.85546875" style="77" customWidth="1"/>
    <col min="596" max="596" width="11" style="77"/>
    <col min="597" max="597" width="1.85546875" style="77" customWidth="1"/>
    <col min="598" max="598" width="11" style="77"/>
    <col min="599" max="599" width="1.85546875" style="77" customWidth="1"/>
    <col min="600" max="600" width="11" style="77"/>
    <col min="601" max="601" width="1.85546875" style="77" customWidth="1"/>
    <col min="602" max="602" width="11" style="77"/>
    <col min="603" max="603" width="1.85546875" style="77" customWidth="1"/>
    <col min="604" max="604" width="11" style="77"/>
    <col min="605" max="605" width="1.85546875" style="77" customWidth="1"/>
    <col min="606" max="606" width="11" style="77"/>
    <col min="607" max="607" width="1.85546875" style="77" customWidth="1"/>
    <col min="608" max="608" width="11" style="77"/>
    <col min="609" max="609" width="1.85546875" style="77" customWidth="1"/>
    <col min="610" max="610" width="11" style="77"/>
    <col min="611" max="611" width="1.85546875" style="77" customWidth="1"/>
    <col min="612" max="612" width="11" style="77"/>
    <col min="613" max="613" width="1.85546875" style="77" customWidth="1"/>
    <col min="614" max="614" width="12.140625" style="77" customWidth="1"/>
    <col min="615" max="615" width="11" style="77"/>
    <col min="616" max="616" width="1.85546875" style="77" customWidth="1"/>
    <col min="617" max="617" width="11" style="77"/>
    <col min="618" max="618" width="1.85546875" style="77" customWidth="1"/>
    <col min="619" max="619" width="11" style="77"/>
    <col min="620" max="620" width="1.85546875" style="77" customWidth="1"/>
    <col min="621" max="621" width="11" style="77"/>
    <col min="622" max="622" width="1.85546875" style="77" customWidth="1"/>
    <col min="623" max="623" width="11" style="77"/>
    <col min="624" max="624" width="1.85546875" style="77" customWidth="1"/>
    <col min="625" max="625" width="11" style="77"/>
    <col min="626" max="626" width="1.85546875" style="77" customWidth="1"/>
    <col min="627" max="627" width="11" style="77"/>
    <col min="628" max="628" width="1.85546875" style="77" customWidth="1"/>
    <col min="629" max="629" width="13" style="77" customWidth="1"/>
    <col min="630" max="630" width="1.85546875" style="77" customWidth="1"/>
    <col min="631" max="631" width="12.140625" style="77" customWidth="1"/>
    <col min="632" max="632" width="11" style="77"/>
    <col min="633" max="633" width="1.85546875" style="77" customWidth="1"/>
    <col min="634" max="634" width="11" style="77"/>
    <col min="635" max="635" width="1.85546875" style="77" customWidth="1"/>
    <col min="636" max="636" width="11" style="77"/>
    <col min="637" max="637" width="1.85546875" style="77" customWidth="1"/>
    <col min="638" max="638" width="11" style="77"/>
    <col min="639" max="639" width="1.85546875" style="77" customWidth="1"/>
    <col min="640" max="640" width="11" style="77"/>
    <col min="641" max="641" width="1.85546875" style="77" customWidth="1"/>
    <col min="642" max="642" width="11" style="77"/>
    <col min="643" max="643" width="1.85546875" style="77" customWidth="1"/>
    <col min="644" max="644" width="11" style="77"/>
    <col min="645" max="645" width="1.85546875" style="77" customWidth="1"/>
    <col min="646" max="646" width="11" style="77"/>
    <col min="647" max="647" width="1.85546875" style="77" customWidth="1"/>
    <col min="648" max="648" width="11" style="77"/>
    <col min="649" max="649" width="1.85546875" style="77" customWidth="1"/>
    <col min="650" max="650" width="11" style="77"/>
    <col min="651" max="651" width="1.85546875" style="77" customWidth="1"/>
    <col min="652" max="652" width="12.140625" style="77" customWidth="1"/>
    <col min="653" max="653" width="11" style="77"/>
    <col min="654" max="654" width="1.85546875" style="77" customWidth="1"/>
    <col min="655" max="655" width="11" style="77"/>
    <col min="656" max="656" width="1.85546875" style="77" customWidth="1"/>
    <col min="657" max="657" width="11" style="77"/>
    <col min="658" max="658" width="1.85546875" style="77" customWidth="1"/>
    <col min="659" max="659" width="11" style="77"/>
    <col min="660" max="660" width="1.7109375" style="77" customWidth="1"/>
    <col min="661" max="661" width="11" style="77"/>
    <col min="662" max="662" width="1.85546875" style="77" customWidth="1"/>
    <col min="663" max="663" width="11" style="77"/>
    <col min="664" max="664" width="1.85546875" style="77" customWidth="1"/>
    <col min="665" max="665" width="11" style="77"/>
    <col min="666" max="666" width="1.85546875" style="77" customWidth="1"/>
    <col min="667" max="667" width="11" style="77"/>
    <col min="668" max="668" width="1.85546875" style="77" customWidth="1"/>
    <col min="669" max="669" width="11" style="77"/>
    <col min="670" max="670" width="1.85546875" style="77" customWidth="1"/>
    <col min="671" max="671" width="11" style="77"/>
    <col min="672" max="672" width="1.85546875" style="77" customWidth="1"/>
    <col min="673" max="673" width="12.140625" style="77" customWidth="1"/>
    <col min="674" max="674" width="11" style="77"/>
    <col min="675" max="675" width="1.85546875" style="77" customWidth="1"/>
    <col min="676" max="676" width="11" style="77"/>
    <col min="677" max="677" width="1.85546875" style="77" customWidth="1"/>
    <col min="678" max="678" width="11" style="77"/>
    <col min="679" max="679" width="1.85546875" style="77" customWidth="1"/>
    <col min="680" max="680" width="11" style="77"/>
    <col min="681" max="681" width="1.85546875" style="77" customWidth="1"/>
    <col min="682" max="682" width="11" style="77"/>
    <col min="683" max="683" width="1.85546875" style="77" customWidth="1"/>
    <col min="684" max="684" width="11" style="77"/>
    <col min="685" max="685" width="1.85546875" style="77" customWidth="1"/>
    <col min="686" max="686" width="11" style="77"/>
    <col min="687" max="687" width="1.85546875" style="77" customWidth="1"/>
    <col min="688" max="688" width="13" style="77" customWidth="1"/>
    <col min="689" max="689" width="1.85546875" style="77" customWidth="1"/>
    <col min="690" max="690" width="12.140625" style="77" customWidth="1"/>
    <col min="691" max="691" width="11" style="77"/>
    <col min="692" max="692" width="1.85546875" style="77" customWidth="1"/>
    <col min="693" max="693" width="11" style="77"/>
    <col min="694" max="694" width="1.85546875" style="77" customWidth="1"/>
    <col min="695" max="695" width="11" style="77"/>
    <col min="696" max="696" width="1.85546875" style="77" customWidth="1"/>
    <col min="697" max="697" width="11" style="77"/>
    <col min="698" max="698" width="1.85546875" style="77" customWidth="1"/>
    <col min="699" max="699" width="11" style="77"/>
    <col min="700" max="700" width="1.85546875" style="77" customWidth="1"/>
    <col min="701" max="701" width="11" style="77"/>
    <col min="702" max="702" width="1.85546875" style="77" customWidth="1"/>
    <col min="703" max="703" width="11" style="77"/>
    <col min="704" max="704" width="1.85546875" style="77" customWidth="1"/>
    <col min="705" max="705" width="11" style="77"/>
    <col min="706" max="706" width="1.85546875" style="77" customWidth="1"/>
    <col min="707" max="707" width="11" style="77"/>
    <col min="708" max="708" width="1.85546875" style="77" customWidth="1"/>
    <col min="709" max="709" width="11" style="77"/>
    <col min="710" max="710" width="1.85546875" style="77" customWidth="1"/>
    <col min="711" max="711" width="12.140625" style="77" customWidth="1"/>
    <col min="712" max="712" width="11" style="77"/>
    <col min="713" max="713" width="1.85546875" style="77" customWidth="1"/>
    <col min="714" max="714" width="11" style="77"/>
    <col min="715" max="715" width="1.85546875" style="77" customWidth="1"/>
    <col min="716" max="716" width="11" style="77"/>
    <col min="717" max="717" width="1.85546875" style="77" customWidth="1"/>
    <col min="718" max="718" width="11" style="77"/>
    <col min="719" max="719" width="1.85546875" style="77" customWidth="1"/>
    <col min="720" max="720" width="11" style="77"/>
    <col min="721" max="721" width="1.85546875" style="77" customWidth="1"/>
    <col min="722" max="722" width="11" style="77"/>
    <col min="723" max="723" width="1.85546875" style="77" customWidth="1"/>
    <col min="724" max="724" width="11" style="77"/>
    <col min="725" max="725" width="1.85546875" style="77" customWidth="1"/>
    <col min="726" max="726" width="11" style="77"/>
    <col min="727" max="727" width="1.85546875" style="77" customWidth="1"/>
    <col min="728" max="728" width="11" style="77"/>
    <col min="729" max="729" width="1.85546875" style="77" customWidth="1"/>
    <col min="730" max="730" width="11" style="77"/>
    <col min="731" max="731" width="1.85546875" style="77" customWidth="1"/>
    <col min="732" max="732" width="12.140625" style="77" customWidth="1"/>
    <col min="733" max="733" width="11" style="77"/>
    <col min="734" max="734" width="1.85546875" style="77" customWidth="1"/>
    <col min="735" max="735" width="11" style="77"/>
    <col min="736" max="736" width="1.85546875" style="77" customWidth="1"/>
    <col min="737" max="737" width="11" style="77"/>
    <col min="738" max="738" width="1.85546875" style="77" customWidth="1"/>
    <col min="739" max="739" width="11" style="77"/>
    <col min="740" max="740" width="1.85546875" style="77" customWidth="1"/>
    <col min="741" max="741" width="11" style="77"/>
    <col min="742" max="742" width="1.85546875" style="77" customWidth="1"/>
    <col min="743" max="743" width="11" style="77"/>
    <col min="744" max="744" width="1.85546875" style="77" customWidth="1"/>
    <col min="745" max="745" width="10.5703125" style="77" customWidth="1"/>
    <col min="746" max="746" width="2" style="77" customWidth="1"/>
    <col min="747" max="747" width="12.5703125" style="77" customWidth="1"/>
    <col min="748" max="748" width="1.85546875" style="77" customWidth="1"/>
    <col min="749" max="750" width="0" style="77" hidden="1" customWidth="1"/>
    <col min="751" max="768" width="11" style="77"/>
    <col min="769" max="769" width="12.140625" style="77" customWidth="1"/>
    <col min="770" max="770" width="11" style="77"/>
    <col min="771" max="771" width="1.85546875" style="77" customWidth="1"/>
    <col min="772" max="772" width="11" style="77"/>
    <col min="773" max="773" width="2" style="77" customWidth="1"/>
    <col min="774" max="774" width="11" style="77"/>
    <col min="775" max="775" width="1.85546875" style="77" customWidth="1"/>
    <col min="776" max="776" width="11" style="77"/>
    <col min="777" max="777" width="2" style="77" customWidth="1"/>
    <col min="778" max="778" width="11" style="77"/>
    <col min="779" max="779" width="1.85546875" style="77" customWidth="1"/>
    <col min="780" max="780" width="11" style="77"/>
    <col min="781" max="781" width="1.85546875" style="77" customWidth="1"/>
    <col min="782" max="782" width="11" style="77"/>
    <col min="783" max="783" width="1.85546875" style="77" customWidth="1"/>
    <col min="784" max="784" width="11" style="77"/>
    <col min="785" max="785" width="1.85546875" style="77" customWidth="1"/>
    <col min="786" max="786" width="11" style="77"/>
    <col min="787" max="787" width="1.85546875" style="77" customWidth="1"/>
    <col min="788" max="788" width="11" style="77"/>
    <col min="789" max="789" width="1.85546875" style="77" customWidth="1"/>
    <col min="790" max="790" width="12.140625" style="77" customWidth="1"/>
    <col min="791" max="791" width="11" style="77"/>
    <col min="792" max="792" width="1.85546875" style="77" customWidth="1"/>
    <col min="793" max="793" width="11" style="77"/>
    <col min="794" max="794" width="1.85546875" style="77" customWidth="1"/>
    <col min="795" max="795" width="11" style="77"/>
    <col min="796" max="796" width="1.85546875" style="77" customWidth="1"/>
    <col min="797" max="797" width="11" style="77"/>
    <col min="798" max="798" width="1.85546875" style="77" customWidth="1"/>
    <col min="799" max="799" width="11" style="77"/>
    <col min="800" max="800" width="1.85546875" style="77" customWidth="1"/>
    <col min="801" max="801" width="11" style="77"/>
    <col min="802" max="802" width="1.85546875" style="77" customWidth="1"/>
    <col min="803" max="803" width="11" style="77"/>
    <col min="804" max="804" width="1.85546875" style="77" customWidth="1"/>
    <col min="805" max="805" width="11" style="77"/>
    <col min="806" max="806" width="1.85546875" style="77" customWidth="1"/>
    <col min="807" max="807" width="11" style="77"/>
    <col min="808" max="808" width="1.85546875" style="77" customWidth="1"/>
    <col min="809" max="809" width="11" style="77"/>
    <col min="810" max="810" width="1.85546875" style="77" customWidth="1"/>
    <col min="811" max="811" width="12.28515625" style="77" customWidth="1"/>
    <col min="812" max="812" width="11" style="77"/>
    <col min="813" max="813" width="1.85546875" style="77" customWidth="1"/>
    <col min="814" max="814" width="11" style="77"/>
    <col min="815" max="815" width="1.85546875" style="77" customWidth="1"/>
    <col min="816" max="816" width="11" style="77"/>
    <col min="817" max="817" width="1.85546875" style="77" customWidth="1"/>
    <col min="818" max="818" width="11" style="77"/>
    <col min="819" max="819" width="0.5703125" style="77" customWidth="1"/>
    <col min="820" max="820" width="11.28515625" style="77" customWidth="1"/>
    <col min="821" max="821" width="1.85546875" style="77" customWidth="1"/>
    <col min="822" max="822" width="11" style="77"/>
    <col min="823" max="823" width="2" style="77" customWidth="1"/>
    <col min="824" max="824" width="11" style="77"/>
    <col min="825" max="825" width="1.85546875" style="77" customWidth="1"/>
    <col min="826" max="826" width="13" style="77" customWidth="1"/>
    <col min="827" max="827" width="1.85546875" style="77" customWidth="1"/>
    <col min="828" max="828" width="12.140625" style="77" customWidth="1"/>
    <col min="829" max="829" width="11" style="77"/>
    <col min="830" max="830" width="1.85546875" style="77" customWidth="1"/>
    <col min="831" max="831" width="11" style="77"/>
    <col min="832" max="832" width="1.85546875" style="77" customWidth="1"/>
    <col min="833" max="833" width="11" style="77"/>
    <col min="834" max="834" width="1.85546875" style="77" customWidth="1"/>
    <col min="835" max="835" width="11" style="77"/>
    <col min="836" max="836" width="1.85546875" style="77" customWidth="1"/>
    <col min="837" max="837" width="11" style="77"/>
    <col min="838" max="838" width="1.85546875" style="77" customWidth="1"/>
    <col min="839" max="839" width="11" style="77"/>
    <col min="840" max="840" width="1.85546875" style="77" customWidth="1"/>
    <col min="841" max="841" width="11" style="77"/>
    <col min="842" max="842" width="1.85546875" style="77" customWidth="1"/>
    <col min="843" max="843" width="11" style="77"/>
    <col min="844" max="844" width="1.85546875" style="77" customWidth="1"/>
    <col min="845" max="845" width="11" style="77"/>
    <col min="846" max="846" width="1.85546875" style="77" customWidth="1"/>
    <col min="847" max="847" width="11" style="77"/>
    <col min="848" max="848" width="1.85546875" style="77" customWidth="1"/>
    <col min="849" max="849" width="12.140625" style="77" customWidth="1"/>
    <col min="850" max="850" width="11" style="77"/>
    <col min="851" max="851" width="1.85546875" style="77" customWidth="1"/>
    <col min="852" max="852" width="11" style="77"/>
    <col min="853" max="853" width="1.85546875" style="77" customWidth="1"/>
    <col min="854" max="854" width="11" style="77"/>
    <col min="855" max="855" width="1.85546875" style="77" customWidth="1"/>
    <col min="856" max="856" width="11" style="77"/>
    <col min="857" max="857" width="1.85546875" style="77" customWidth="1"/>
    <col min="858" max="858" width="11" style="77"/>
    <col min="859" max="859" width="1.85546875" style="77" customWidth="1"/>
    <col min="860" max="860" width="11" style="77"/>
    <col min="861" max="861" width="1.85546875" style="77" customWidth="1"/>
    <col min="862" max="862" width="11" style="77"/>
    <col min="863" max="863" width="1.85546875" style="77" customWidth="1"/>
    <col min="864" max="864" width="11" style="77"/>
    <col min="865" max="865" width="1.85546875" style="77" customWidth="1"/>
    <col min="866" max="866" width="11" style="77"/>
    <col min="867" max="867" width="1.85546875" style="77" customWidth="1"/>
    <col min="868" max="868" width="11" style="77"/>
    <col min="869" max="869" width="1.85546875" style="77" customWidth="1"/>
    <col min="870" max="870" width="12.140625" style="77" customWidth="1"/>
    <col min="871" max="871" width="11" style="77"/>
    <col min="872" max="872" width="1.85546875" style="77" customWidth="1"/>
    <col min="873" max="873" width="11" style="77"/>
    <col min="874" max="874" width="1.85546875" style="77" customWidth="1"/>
    <col min="875" max="875" width="11" style="77"/>
    <col min="876" max="876" width="1.85546875" style="77" customWidth="1"/>
    <col min="877" max="877" width="11" style="77"/>
    <col min="878" max="878" width="1.85546875" style="77" customWidth="1"/>
    <col min="879" max="879" width="11" style="77"/>
    <col min="880" max="880" width="1.85546875" style="77" customWidth="1"/>
    <col min="881" max="881" width="11" style="77"/>
    <col min="882" max="882" width="1.85546875" style="77" customWidth="1"/>
    <col min="883" max="883" width="11" style="77"/>
    <col min="884" max="884" width="1.85546875" style="77" customWidth="1"/>
    <col min="885" max="885" width="13" style="77" customWidth="1"/>
    <col min="886" max="886" width="1.85546875" style="77" customWidth="1"/>
    <col min="887" max="887" width="12.140625" style="77" customWidth="1"/>
    <col min="888" max="888" width="11" style="77"/>
    <col min="889" max="889" width="1.85546875" style="77" customWidth="1"/>
    <col min="890" max="890" width="11" style="77"/>
    <col min="891" max="891" width="1.85546875" style="77" customWidth="1"/>
    <col min="892" max="892" width="11" style="77"/>
    <col min="893" max="893" width="1.85546875" style="77" customWidth="1"/>
    <col min="894" max="894" width="11" style="77"/>
    <col min="895" max="895" width="1.85546875" style="77" customWidth="1"/>
    <col min="896" max="896" width="11" style="77"/>
    <col min="897" max="897" width="1.85546875" style="77" customWidth="1"/>
    <col min="898" max="898" width="11" style="77"/>
    <col min="899" max="899" width="1.85546875" style="77" customWidth="1"/>
    <col min="900" max="900" width="11" style="77"/>
    <col min="901" max="901" width="1.85546875" style="77" customWidth="1"/>
    <col min="902" max="902" width="11" style="77"/>
    <col min="903" max="903" width="1.85546875" style="77" customWidth="1"/>
    <col min="904" max="904" width="11" style="77"/>
    <col min="905" max="905" width="1.85546875" style="77" customWidth="1"/>
    <col min="906" max="906" width="11" style="77"/>
    <col min="907" max="907" width="1.85546875" style="77" customWidth="1"/>
    <col min="908" max="908" width="12.140625" style="77" customWidth="1"/>
    <col min="909" max="909" width="11" style="77"/>
    <col min="910" max="910" width="1.85546875" style="77" customWidth="1"/>
    <col min="911" max="911" width="11" style="77"/>
    <col min="912" max="912" width="1.85546875" style="77" customWidth="1"/>
    <col min="913" max="913" width="11" style="77"/>
    <col min="914" max="914" width="1.85546875" style="77" customWidth="1"/>
    <col min="915" max="915" width="11" style="77"/>
    <col min="916" max="916" width="1.7109375" style="77" customWidth="1"/>
    <col min="917" max="917" width="11" style="77"/>
    <col min="918" max="918" width="1.85546875" style="77" customWidth="1"/>
    <col min="919" max="919" width="11" style="77"/>
    <col min="920" max="920" width="1.85546875" style="77" customWidth="1"/>
    <col min="921" max="921" width="11" style="77"/>
    <col min="922" max="922" width="1.85546875" style="77" customWidth="1"/>
    <col min="923" max="923" width="11" style="77"/>
    <col min="924" max="924" width="1.85546875" style="77" customWidth="1"/>
    <col min="925" max="925" width="11" style="77"/>
    <col min="926" max="926" width="1.85546875" style="77" customWidth="1"/>
    <col min="927" max="927" width="11" style="77"/>
    <col min="928" max="928" width="1.85546875" style="77" customWidth="1"/>
    <col min="929" max="929" width="12.140625" style="77" customWidth="1"/>
    <col min="930" max="930" width="11" style="77"/>
    <col min="931" max="931" width="1.85546875" style="77" customWidth="1"/>
    <col min="932" max="932" width="11" style="77"/>
    <col min="933" max="933" width="1.85546875" style="77" customWidth="1"/>
    <col min="934" max="934" width="11" style="77"/>
    <col min="935" max="935" width="1.85546875" style="77" customWidth="1"/>
    <col min="936" max="936" width="11" style="77"/>
    <col min="937" max="937" width="1.85546875" style="77" customWidth="1"/>
    <col min="938" max="938" width="11" style="77"/>
    <col min="939" max="939" width="1.85546875" style="77" customWidth="1"/>
    <col min="940" max="940" width="11" style="77"/>
    <col min="941" max="941" width="1.85546875" style="77" customWidth="1"/>
    <col min="942" max="942" width="11" style="77"/>
    <col min="943" max="943" width="1.85546875" style="77" customWidth="1"/>
    <col min="944" max="944" width="13" style="77" customWidth="1"/>
    <col min="945" max="945" width="1.85546875" style="77" customWidth="1"/>
    <col min="946" max="946" width="12.140625" style="77" customWidth="1"/>
    <col min="947" max="947" width="11" style="77"/>
    <col min="948" max="948" width="1.85546875" style="77" customWidth="1"/>
    <col min="949" max="949" width="11" style="77"/>
    <col min="950" max="950" width="1.85546875" style="77" customWidth="1"/>
    <col min="951" max="951" width="11" style="77"/>
    <col min="952" max="952" width="1.85546875" style="77" customWidth="1"/>
    <col min="953" max="953" width="11" style="77"/>
    <col min="954" max="954" width="1.85546875" style="77" customWidth="1"/>
    <col min="955" max="955" width="11" style="77"/>
    <col min="956" max="956" width="1.85546875" style="77" customWidth="1"/>
    <col min="957" max="957" width="11" style="77"/>
    <col min="958" max="958" width="1.85546875" style="77" customWidth="1"/>
    <col min="959" max="959" width="11" style="77"/>
    <col min="960" max="960" width="1.85546875" style="77" customWidth="1"/>
    <col min="961" max="961" width="11" style="77"/>
    <col min="962" max="962" width="1.85546875" style="77" customWidth="1"/>
    <col min="963" max="963" width="11" style="77"/>
    <col min="964" max="964" width="1.85546875" style="77" customWidth="1"/>
    <col min="965" max="965" width="11" style="77"/>
    <col min="966" max="966" width="1.85546875" style="77" customWidth="1"/>
    <col min="967" max="967" width="12.140625" style="77" customWidth="1"/>
    <col min="968" max="968" width="11" style="77"/>
    <col min="969" max="969" width="1.85546875" style="77" customWidth="1"/>
    <col min="970" max="970" width="11" style="77"/>
    <col min="971" max="971" width="1.85546875" style="77" customWidth="1"/>
    <col min="972" max="972" width="11" style="77"/>
    <col min="973" max="973" width="1.85546875" style="77" customWidth="1"/>
    <col min="974" max="974" width="11" style="77"/>
    <col min="975" max="975" width="1.85546875" style="77" customWidth="1"/>
    <col min="976" max="976" width="11" style="77"/>
    <col min="977" max="977" width="1.85546875" style="77" customWidth="1"/>
    <col min="978" max="978" width="11" style="77"/>
    <col min="979" max="979" width="1.85546875" style="77" customWidth="1"/>
    <col min="980" max="980" width="11" style="77"/>
    <col min="981" max="981" width="1.85546875" style="77" customWidth="1"/>
    <col min="982" max="982" width="11" style="77"/>
    <col min="983" max="983" width="1.85546875" style="77" customWidth="1"/>
    <col min="984" max="984" width="11" style="77"/>
    <col min="985" max="985" width="1.85546875" style="77" customWidth="1"/>
    <col min="986" max="986" width="11" style="77"/>
    <col min="987" max="987" width="1.85546875" style="77" customWidth="1"/>
    <col min="988" max="988" width="12.140625" style="77" customWidth="1"/>
    <col min="989" max="989" width="11" style="77"/>
    <col min="990" max="990" width="1.85546875" style="77" customWidth="1"/>
    <col min="991" max="991" width="11" style="77"/>
    <col min="992" max="992" width="1.85546875" style="77" customWidth="1"/>
    <col min="993" max="993" width="11" style="77"/>
    <col min="994" max="994" width="1.85546875" style="77" customWidth="1"/>
    <col min="995" max="995" width="11" style="77"/>
    <col min="996" max="996" width="1.85546875" style="77" customWidth="1"/>
    <col min="997" max="997" width="11" style="77"/>
    <col min="998" max="998" width="1.85546875" style="77" customWidth="1"/>
    <col min="999" max="999" width="11" style="77"/>
    <col min="1000" max="1000" width="1.85546875" style="77" customWidth="1"/>
    <col min="1001" max="1001" width="10.5703125" style="77" customWidth="1"/>
    <col min="1002" max="1002" width="2" style="77" customWidth="1"/>
    <col min="1003" max="1003" width="12.5703125" style="77" customWidth="1"/>
    <col min="1004" max="1004" width="1.85546875" style="77" customWidth="1"/>
    <col min="1005" max="1006" width="0" style="77" hidden="1" customWidth="1"/>
    <col min="1007" max="1024" width="11" style="77"/>
    <col min="1025" max="1025" width="12.140625" style="77" customWidth="1"/>
    <col min="1026" max="1026" width="11" style="77"/>
    <col min="1027" max="1027" width="1.85546875" style="77" customWidth="1"/>
    <col min="1028" max="1028" width="11" style="77"/>
    <col min="1029" max="1029" width="2" style="77" customWidth="1"/>
    <col min="1030" max="1030" width="11" style="77"/>
    <col min="1031" max="1031" width="1.85546875" style="77" customWidth="1"/>
    <col min="1032" max="1032" width="11" style="77"/>
    <col min="1033" max="1033" width="2" style="77" customWidth="1"/>
    <col min="1034" max="1034" width="11" style="77"/>
    <col min="1035" max="1035" width="1.85546875" style="77" customWidth="1"/>
    <col min="1036" max="1036" width="11" style="77"/>
    <col min="1037" max="1037" width="1.85546875" style="77" customWidth="1"/>
    <col min="1038" max="1038" width="11" style="77"/>
    <col min="1039" max="1039" width="1.85546875" style="77" customWidth="1"/>
    <col min="1040" max="1040" width="11" style="77"/>
    <col min="1041" max="1041" width="1.85546875" style="77" customWidth="1"/>
    <col min="1042" max="1042" width="11" style="77"/>
    <col min="1043" max="1043" width="1.85546875" style="77" customWidth="1"/>
    <col min="1044" max="1044" width="11" style="77"/>
    <col min="1045" max="1045" width="1.85546875" style="77" customWidth="1"/>
    <col min="1046" max="1046" width="12.140625" style="77" customWidth="1"/>
    <col min="1047" max="1047" width="11" style="77"/>
    <col min="1048" max="1048" width="1.85546875" style="77" customWidth="1"/>
    <col min="1049" max="1049" width="11" style="77"/>
    <col min="1050" max="1050" width="1.85546875" style="77" customWidth="1"/>
    <col min="1051" max="1051" width="11" style="77"/>
    <col min="1052" max="1052" width="1.85546875" style="77" customWidth="1"/>
    <col min="1053" max="1053" width="11" style="77"/>
    <col min="1054" max="1054" width="1.85546875" style="77" customWidth="1"/>
    <col min="1055" max="1055" width="11" style="77"/>
    <col min="1056" max="1056" width="1.85546875" style="77" customWidth="1"/>
    <col min="1057" max="1057" width="11" style="77"/>
    <col min="1058" max="1058" width="1.85546875" style="77" customWidth="1"/>
    <col min="1059" max="1059" width="11" style="77"/>
    <col min="1060" max="1060" width="1.85546875" style="77" customWidth="1"/>
    <col min="1061" max="1061" width="11" style="77"/>
    <col min="1062" max="1062" width="1.85546875" style="77" customWidth="1"/>
    <col min="1063" max="1063" width="11" style="77"/>
    <col min="1064" max="1064" width="1.85546875" style="77" customWidth="1"/>
    <col min="1065" max="1065" width="11" style="77"/>
    <col min="1066" max="1066" width="1.85546875" style="77" customWidth="1"/>
    <col min="1067" max="1067" width="12.28515625" style="77" customWidth="1"/>
    <col min="1068" max="1068" width="11" style="77"/>
    <col min="1069" max="1069" width="1.85546875" style="77" customWidth="1"/>
    <col min="1070" max="1070" width="11" style="77"/>
    <col min="1071" max="1071" width="1.85546875" style="77" customWidth="1"/>
    <col min="1072" max="1072" width="11" style="77"/>
    <col min="1073" max="1073" width="1.85546875" style="77" customWidth="1"/>
    <col min="1074" max="1074" width="11" style="77"/>
    <col min="1075" max="1075" width="0.5703125" style="77" customWidth="1"/>
    <col min="1076" max="1076" width="11.28515625" style="77" customWidth="1"/>
    <col min="1077" max="1077" width="1.85546875" style="77" customWidth="1"/>
    <col min="1078" max="1078" width="11" style="77"/>
    <col min="1079" max="1079" width="2" style="77" customWidth="1"/>
    <col min="1080" max="1080" width="11" style="77"/>
    <col min="1081" max="1081" width="1.85546875" style="77" customWidth="1"/>
    <col min="1082" max="1082" width="13" style="77" customWidth="1"/>
    <col min="1083" max="1083" width="1.85546875" style="77" customWidth="1"/>
    <col min="1084" max="1084" width="12.140625" style="77" customWidth="1"/>
    <col min="1085" max="1085" width="11" style="77"/>
    <col min="1086" max="1086" width="1.85546875" style="77" customWidth="1"/>
    <col min="1087" max="1087" width="11" style="77"/>
    <col min="1088" max="1088" width="1.85546875" style="77" customWidth="1"/>
    <col min="1089" max="1089" width="11" style="77"/>
    <col min="1090" max="1090" width="1.85546875" style="77" customWidth="1"/>
    <col min="1091" max="1091" width="11" style="77"/>
    <col min="1092" max="1092" width="1.85546875" style="77" customWidth="1"/>
    <col min="1093" max="1093" width="11" style="77"/>
    <col min="1094" max="1094" width="1.85546875" style="77" customWidth="1"/>
    <col min="1095" max="1095" width="11" style="77"/>
    <col min="1096" max="1096" width="1.85546875" style="77" customWidth="1"/>
    <col min="1097" max="1097" width="11" style="77"/>
    <col min="1098" max="1098" width="1.85546875" style="77" customWidth="1"/>
    <col min="1099" max="1099" width="11" style="77"/>
    <col min="1100" max="1100" width="1.85546875" style="77" customWidth="1"/>
    <col min="1101" max="1101" width="11" style="77"/>
    <col min="1102" max="1102" width="1.85546875" style="77" customWidth="1"/>
    <col min="1103" max="1103" width="11" style="77"/>
    <col min="1104" max="1104" width="1.85546875" style="77" customWidth="1"/>
    <col min="1105" max="1105" width="12.140625" style="77" customWidth="1"/>
    <col min="1106" max="1106" width="11" style="77"/>
    <col min="1107" max="1107" width="1.85546875" style="77" customWidth="1"/>
    <col min="1108" max="1108" width="11" style="77"/>
    <col min="1109" max="1109" width="1.85546875" style="77" customWidth="1"/>
    <col min="1110" max="1110" width="11" style="77"/>
    <col min="1111" max="1111" width="1.85546875" style="77" customWidth="1"/>
    <col min="1112" max="1112" width="11" style="77"/>
    <col min="1113" max="1113" width="1.85546875" style="77" customWidth="1"/>
    <col min="1114" max="1114" width="11" style="77"/>
    <col min="1115" max="1115" width="1.85546875" style="77" customWidth="1"/>
    <col min="1116" max="1116" width="11" style="77"/>
    <col min="1117" max="1117" width="1.85546875" style="77" customWidth="1"/>
    <col min="1118" max="1118" width="11" style="77"/>
    <col min="1119" max="1119" width="1.85546875" style="77" customWidth="1"/>
    <col min="1120" max="1120" width="11" style="77"/>
    <col min="1121" max="1121" width="1.85546875" style="77" customWidth="1"/>
    <col min="1122" max="1122" width="11" style="77"/>
    <col min="1123" max="1123" width="1.85546875" style="77" customWidth="1"/>
    <col min="1124" max="1124" width="11" style="77"/>
    <col min="1125" max="1125" width="1.85546875" style="77" customWidth="1"/>
    <col min="1126" max="1126" width="12.140625" style="77" customWidth="1"/>
    <col min="1127" max="1127" width="11" style="77"/>
    <col min="1128" max="1128" width="1.85546875" style="77" customWidth="1"/>
    <col min="1129" max="1129" width="11" style="77"/>
    <col min="1130" max="1130" width="1.85546875" style="77" customWidth="1"/>
    <col min="1131" max="1131" width="11" style="77"/>
    <col min="1132" max="1132" width="1.85546875" style="77" customWidth="1"/>
    <col min="1133" max="1133" width="11" style="77"/>
    <col min="1134" max="1134" width="1.85546875" style="77" customWidth="1"/>
    <col min="1135" max="1135" width="11" style="77"/>
    <col min="1136" max="1136" width="1.85546875" style="77" customWidth="1"/>
    <col min="1137" max="1137" width="11" style="77"/>
    <col min="1138" max="1138" width="1.85546875" style="77" customWidth="1"/>
    <col min="1139" max="1139" width="11" style="77"/>
    <col min="1140" max="1140" width="1.85546875" style="77" customWidth="1"/>
    <col min="1141" max="1141" width="13" style="77" customWidth="1"/>
    <col min="1142" max="1142" width="1.85546875" style="77" customWidth="1"/>
    <col min="1143" max="1143" width="12.140625" style="77" customWidth="1"/>
    <col min="1144" max="1144" width="11" style="77"/>
    <col min="1145" max="1145" width="1.85546875" style="77" customWidth="1"/>
    <col min="1146" max="1146" width="11" style="77"/>
    <col min="1147" max="1147" width="1.85546875" style="77" customWidth="1"/>
    <col min="1148" max="1148" width="11" style="77"/>
    <col min="1149" max="1149" width="1.85546875" style="77" customWidth="1"/>
    <col min="1150" max="1150" width="11" style="77"/>
    <col min="1151" max="1151" width="1.85546875" style="77" customWidth="1"/>
    <col min="1152" max="1152" width="11" style="77"/>
    <col min="1153" max="1153" width="1.85546875" style="77" customWidth="1"/>
    <col min="1154" max="1154" width="11" style="77"/>
    <col min="1155" max="1155" width="1.85546875" style="77" customWidth="1"/>
    <col min="1156" max="1156" width="11" style="77"/>
    <col min="1157" max="1157" width="1.85546875" style="77" customWidth="1"/>
    <col min="1158" max="1158" width="11" style="77"/>
    <col min="1159" max="1159" width="1.85546875" style="77" customWidth="1"/>
    <col min="1160" max="1160" width="11" style="77"/>
    <col min="1161" max="1161" width="1.85546875" style="77" customWidth="1"/>
    <col min="1162" max="1162" width="11" style="77"/>
    <col min="1163" max="1163" width="1.85546875" style="77" customWidth="1"/>
    <col min="1164" max="1164" width="12.140625" style="77" customWidth="1"/>
    <col min="1165" max="1165" width="11" style="77"/>
    <col min="1166" max="1166" width="1.85546875" style="77" customWidth="1"/>
    <col min="1167" max="1167" width="11" style="77"/>
    <col min="1168" max="1168" width="1.85546875" style="77" customWidth="1"/>
    <col min="1169" max="1169" width="11" style="77"/>
    <col min="1170" max="1170" width="1.85546875" style="77" customWidth="1"/>
    <col min="1171" max="1171" width="11" style="77"/>
    <col min="1172" max="1172" width="1.7109375" style="77" customWidth="1"/>
    <col min="1173" max="1173" width="11" style="77"/>
    <col min="1174" max="1174" width="1.85546875" style="77" customWidth="1"/>
    <col min="1175" max="1175" width="11" style="77"/>
    <col min="1176" max="1176" width="1.85546875" style="77" customWidth="1"/>
    <col min="1177" max="1177" width="11" style="77"/>
    <col min="1178" max="1178" width="1.85546875" style="77" customWidth="1"/>
    <col min="1179" max="1179" width="11" style="77"/>
    <col min="1180" max="1180" width="1.85546875" style="77" customWidth="1"/>
    <col min="1181" max="1181" width="11" style="77"/>
    <col min="1182" max="1182" width="1.85546875" style="77" customWidth="1"/>
    <col min="1183" max="1183" width="11" style="77"/>
    <col min="1184" max="1184" width="1.85546875" style="77" customWidth="1"/>
    <col min="1185" max="1185" width="12.140625" style="77" customWidth="1"/>
    <col min="1186" max="1186" width="11" style="77"/>
    <col min="1187" max="1187" width="1.85546875" style="77" customWidth="1"/>
    <col min="1188" max="1188" width="11" style="77"/>
    <col min="1189" max="1189" width="1.85546875" style="77" customWidth="1"/>
    <col min="1190" max="1190" width="11" style="77"/>
    <col min="1191" max="1191" width="1.85546875" style="77" customWidth="1"/>
    <col min="1192" max="1192" width="11" style="77"/>
    <col min="1193" max="1193" width="1.85546875" style="77" customWidth="1"/>
    <col min="1194" max="1194" width="11" style="77"/>
    <col min="1195" max="1195" width="1.85546875" style="77" customWidth="1"/>
    <col min="1196" max="1196" width="11" style="77"/>
    <col min="1197" max="1197" width="1.85546875" style="77" customWidth="1"/>
    <col min="1198" max="1198" width="11" style="77"/>
    <col min="1199" max="1199" width="1.85546875" style="77" customWidth="1"/>
    <col min="1200" max="1200" width="13" style="77" customWidth="1"/>
    <col min="1201" max="1201" width="1.85546875" style="77" customWidth="1"/>
    <col min="1202" max="1202" width="12.140625" style="77" customWidth="1"/>
    <col min="1203" max="1203" width="11" style="77"/>
    <col min="1204" max="1204" width="1.85546875" style="77" customWidth="1"/>
    <col min="1205" max="1205" width="11" style="77"/>
    <col min="1206" max="1206" width="1.85546875" style="77" customWidth="1"/>
    <col min="1207" max="1207" width="11" style="77"/>
    <col min="1208" max="1208" width="1.85546875" style="77" customWidth="1"/>
    <col min="1209" max="1209" width="11" style="77"/>
    <col min="1210" max="1210" width="1.85546875" style="77" customWidth="1"/>
    <col min="1211" max="1211" width="11" style="77"/>
    <col min="1212" max="1212" width="1.85546875" style="77" customWidth="1"/>
    <col min="1213" max="1213" width="11" style="77"/>
    <col min="1214" max="1214" width="1.85546875" style="77" customWidth="1"/>
    <col min="1215" max="1215" width="11" style="77"/>
    <col min="1216" max="1216" width="1.85546875" style="77" customWidth="1"/>
    <col min="1217" max="1217" width="11" style="77"/>
    <col min="1218" max="1218" width="1.85546875" style="77" customWidth="1"/>
    <col min="1219" max="1219" width="11" style="77"/>
    <col min="1220" max="1220" width="1.85546875" style="77" customWidth="1"/>
    <col min="1221" max="1221" width="11" style="77"/>
    <col min="1222" max="1222" width="1.85546875" style="77" customWidth="1"/>
    <col min="1223" max="1223" width="12.140625" style="77" customWidth="1"/>
    <col min="1224" max="1224" width="11" style="77"/>
    <col min="1225" max="1225" width="1.85546875" style="77" customWidth="1"/>
    <col min="1226" max="1226" width="11" style="77"/>
    <col min="1227" max="1227" width="1.85546875" style="77" customWidth="1"/>
    <col min="1228" max="1228" width="11" style="77"/>
    <col min="1229" max="1229" width="1.85546875" style="77" customWidth="1"/>
    <col min="1230" max="1230" width="11" style="77"/>
    <col min="1231" max="1231" width="1.85546875" style="77" customWidth="1"/>
    <col min="1232" max="1232" width="11" style="77"/>
    <col min="1233" max="1233" width="1.85546875" style="77" customWidth="1"/>
    <col min="1234" max="1234" width="11" style="77"/>
    <col min="1235" max="1235" width="1.85546875" style="77" customWidth="1"/>
    <col min="1236" max="1236" width="11" style="77"/>
    <col min="1237" max="1237" width="1.85546875" style="77" customWidth="1"/>
    <col min="1238" max="1238" width="11" style="77"/>
    <col min="1239" max="1239" width="1.85546875" style="77" customWidth="1"/>
    <col min="1240" max="1240" width="11" style="77"/>
    <col min="1241" max="1241" width="1.85546875" style="77" customWidth="1"/>
    <col min="1242" max="1242" width="11" style="77"/>
    <col min="1243" max="1243" width="1.85546875" style="77" customWidth="1"/>
    <col min="1244" max="1244" width="12.140625" style="77" customWidth="1"/>
    <col min="1245" max="1245" width="11" style="77"/>
    <col min="1246" max="1246" width="1.85546875" style="77" customWidth="1"/>
    <col min="1247" max="1247" width="11" style="77"/>
    <col min="1248" max="1248" width="1.85546875" style="77" customWidth="1"/>
    <col min="1249" max="1249" width="11" style="77"/>
    <col min="1250" max="1250" width="1.85546875" style="77" customWidth="1"/>
    <col min="1251" max="1251" width="11" style="77"/>
    <col min="1252" max="1252" width="1.85546875" style="77" customWidth="1"/>
    <col min="1253" max="1253" width="11" style="77"/>
    <col min="1254" max="1254" width="1.85546875" style="77" customWidth="1"/>
    <col min="1255" max="1255" width="11" style="77"/>
    <col min="1256" max="1256" width="1.85546875" style="77" customWidth="1"/>
    <col min="1257" max="1257" width="10.5703125" style="77" customWidth="1"/>
    <col min="1258" max="1258" width="2" style="77" customWidth="1"/>
    <col min="1259" max="1259" width="12.5703125" style="77" customWidth="1"/>
    <col min="1260" max="1260" width="1.85546875" style="77" customWidth="1"/>
    <col min="1261" max="1262" width="0" style="77" hidden="1" customWidth="1"/>
    <col min="1263" max="1280" width="11" style="77"/>
    <col min="1281" max="1281" width="12.140625" style="77" customWidth="1"/>
    <col min="1282" max="1282" width="11" style="77"/>
    <col min="1283" max="1283" width="1.85546875" style="77" customWidth="1"/>
    <col min="1284" max="1284" width="11" style="77"/>
    <col min="1285" max="1285" width="2" style="77" customWidth="1"/>
    <col min="1286" max="1286" width="11" style="77"/>
    <col min="1287" max="1287" width="1.85546875" style="77" customWidth="1"/>
    <col min="1288" max="1288" width="11" style="77"/>
    <col min="1289" max="1289" width="2" style="77" customWidth="1"/>
    <col min="1290" max="1290" width="11" style="77"/>
    <col min="1291" max="1291" width="1.85546875" style="77" customWidth="1"/>
    <col min="1292" max="1292" width="11" style="77"/>
    <col min="1293" max="1293" width="1.85546875" style="77" customWidth="1"/>
    <col min="1294" max="1294" width="11" style="77"/>
    <col min="1295" max="1295" width="1.85546875" style="77" customWidth="1"/>
    <col min="1296" max="1296" width="11" style="77"/>
    <col min="1297" max="1297" width="1.85546875" style="77" customWidth="1"/>
    <col min="1298" max="1298" width="11" style="77"/>
    <col min="1299" max="1299" width="1.85546875" style="77" customWidth="1"/>
    <col min="1300" max="1300" width="11" style="77"/>
    <col min="1301" max="1301" width="1.85546875" style="77" customWidth="1"/>
    <col min="1302" max="1302" width="12.140625" style="77" customWidth="1"/>
    <col min="1303" max="1303" width="11" style="77"/>
    <col min="1304" max="1304" width="1.85546875" style="77" customWidth="1"/>
    <col min="1305" max="1305" width="11" style="77"/>
    <col min="1306" max="1306" width="1.85546875" style="77" customWidth="1"/>
    <col min="1307" max="1307" width="11" style="77"/>
    <col min="1308" max="1308" width="1.85546875" style="77" customWidth="1"/>
    <col min="1309" max="1309" width="11" style="77"/>
    <col min="1310" max="1310" width="1.85546875" style="77" customWidth="1"/>
    <col min="1311" max="1311" width="11" style="77"/>
    <col min="1312" max="1312" width="1.85546875" style="77" customWidth="1"/>
    <col min="1313" max="1313" width="11" style="77"/>
    <col min="1314" max="1314" width="1.85546875" style="77" customWidth="1"/>
    <col min="1315" max="1315" width="11" style="77"/>
    <col min="1316" max="1316" width="1.85546875" style="77" customWidth="1"/>
    <col min="1317" max="1317" width="11" style="77"/>
    <col min="1318" max="1318" width="1.85546875" style="77" customWidth="1"/>
    <col min="1319" max="1319" width="11" style="77"/>
    <col min="1320" max="1320" width="1.85546875" style="77" customWidth="1"/>
    <col min="1321" max="1321" width="11" style="77"/>
    <col min="1322" max="1322" width="1.85546875" style="77" customWidth="1"/>
    <col min="1323" max="1323" width="12.28515625" style="77" customWidth="1"/>
    <col min="1324" max="1324" width="11" style="77"/>
    <col min="1325" max="1325" width="1.85546875" style="77" customWidth="1"/>
    <col min="1326" max="1326" width="11" style="77"/>
    <col min="1327" max="1327" width="1.85546875" style="77" customWidth="1"/>
    <col min="1328" max="1328" width="11" style="77"/>
    <col min="1329" max="1329" width="1.85546875" style="77" customWidth="1"/>
    <col min="1330" max="1330" width="11" style="77"/>
    <col min="1331" max="1331" width="0.5703125" style="77" customWidth="1"/>
    <col min="1332" max="1332" width="11.28515625" style="77" customWidth="1"/>
    <col min="1333" max="1333" width="1.85546875" style="77" customWidth="1"/>
    <col min="1334" max="1334" width="11" style="77"/>
    <col min="1335" max="1335" width="2" style="77" customWidth="1"/>
    <col min="1336" max="1336" width="11" style="77"/>
    <col min="1337" max="1337" width="1.85546875" style="77" customWidth="1"/>
    <col min="1338" max="1338" width="13" style="77" customWidth="1"/>
    <col min="1339" max="1339" width="1.85546875" style="77" customWidth="1"/>
    <col min="1340" max="1340" width="12.140625" style="77" customWidth="1"/>
    <col min="1341" max="1341" width="11" style="77"/>
    <col min="1342" max="1342" width="1.85546875" style="77" customWidth="1"/>
    <col min="1343" max="1343" width="11" style="77"/>
    <col min="1344" max="1344" width="1.85546875" style="77" customWidth="1"/>
    <col min="1345" max="1345" width="11" style="77"/>
    <col min="1346" max="1346" width="1.85546875" style="77" customWidth="1"/>
    <col min="1347" max="1347" width="11" style="77"/>
    <col min="1348" max="1348" width="1.85546875" style="77" customWidth="1"/>
    <col min="1349" max="1349" width="11" style="77"/>
    <col min="1350" max="1350" width="1.85546875" style="77" customWidth="1"/>
    <col min="1351" max="1351" width="11" style="77"/>
    <col min="1352" max="1352" width="1.85546875" style="77" customWidth="1"/>
    <col min="1353" max="1353" width="11" style="77"/>
    <col min="1354" max="1354" width="1.85546875" style="77" customWidth="1"/>
    <col min="1355" max="1355" width="11" style="77"/>
    <col min="1356" max="1356" width="1.85546875" style="77" customWidth="1"/>
    <col min="1357" max="1357" width="11" style="77"/>
    <col min="1358" max="1358" width="1.85546875" style="77" customWidth="1"/>
    <col min="1359" max="1359" width="11" style="77"/>
    <col min="1360" max="1360" width="1.85546875" style="77" customWidth="1"/>
    <col min="1361" max="1361" width="12.140625" style="77" customWidth="1"/>
    <col min="1362" max="1362" width="11" style="77"/>
    <col min="1363" max="1363" width="1.85546875" style="77" customWidth="1"/>
    <col min="1364" max="1364" width="11" style="77"/>
    <col min="1365" max="1365" width="1.85546875" style="77" customWidth="1"/>
    <col min="1366" max="1366" width="11" style="77"/>
    <col min="1367" max="1367" width="1.85546875" style="77" customWidth="1"/>
    <col min="1368" max="1368" width="11" style="77"/>
    <col min="1369" max="1369" width="1.85546875" style="77" customWidth="1"/>
    <col min="1370" max="1370" width="11" style="77"/>
    <col min="1371" max="1371" width="1.85546875" style="77" customWidth="1"/>
    <col min="1372" max="1372" width="11" style="77"/>
    <col min="1373" max="1373" width="1.85546875" style="77" customWidth="1"/>
    <col min="1374" max="1374" width="11" style="77"/>
    <col min="1375" max="1375" width="1.85546875" style="77" customWidth="1"/>
    <col min="1376" max="1376" width="11" style="77"/>
    <col min="1377" max="1377" width="1.85546875" style="77" customWidth="1"/>
    <col min="1378" max="1378" width="11" style="77"/>
    <col min="1379" max="1379" width="1.85546875" style="77" customWidth="1"/>
    <col min="1380" max="1380" width="11" style="77"/>
    <col min="1381" max="1381" width="1.85546875" style="77" customWidth="1"/>
    <col min="1382" max="1382" width="12.140625" style="77" customWidth="1"/>
    <col min="1383" max="1383" width="11" style="77"/>
    <col min="1384" max="1384" width="1.85546875" style="77" customWidth="1"/>
    <col min="1385" max="1385" width="11" style="77"/>
    <col min="1386" max="1386" width="1.85546875" style="77" customWidth="1"/>
    <col min="1387" max="1387" width="11" style="77"/>
    <col min="1388" max="1388" width="1.85546875" style="77" customWidth="1"/>
    <col min="1389" max="1389" width="11" style="77"/>
    <col min="1390" max="1390" width="1.85546875" style="77" customWidth="1"/>
    <col min="1391" max="1391" width="11" style="77"/>
    <col min="1392" max="1392" width="1.85546875" style="77" customWidth="1"/>
    <col min="1393" max="1393" width="11" style="77"/>
    <col min="1394" max="1394" width="1.85546875" style="77" customWidth="1"/>
    <col min="1395" max="1395" width="11" style="77"/>
    <col min="1396" max="1396" width="1.85546875" style="77" customWidth="1"/>
    <col min="1397" max="1397" width="13" style="77" customWidth="1"/>
    <col min="1398" max="1398" width="1.85546875" style="77" customWidth="1"/>
    <col min="1399" max="1399" width="12.140625" style="77" customWidth="1"/>
    <col min="1400" max="1400" width="11" style="77"/>
    <col min="1401" max="1401" width="1.85546875" style="77" customWidth="1"/>
    <col min="1402" max="1402" width="11" style="77"/>
    <col min="1403" max="1403" width="1.85546875" style="77" customWidth="1"/>
    <col min="1404" max="1404" width="11" style="77"/>
    <col min="1405" max="1405" width="1.85546875" style="77" customWidth="1"/>
    <col min="1406" max="1406" width="11" style="77"/>
    <col min="1407" max="1407" width="1.85546875" style="77" customWidth="1"/>
    <col min="1408" max="1408" width="11" style="77"/>
    <col min="1409" max="1409" width="1.85546875" style="77" customWidth="1"/>
    <col min="1410" max="1410" width="11" style="77"/>
    <col min="1411" max="1411" width="1.85546875" style="77" customWidth="1"/>
    <col min="1412" max="1412" width="11" style="77"/>
    <col min="1413" max="1413" width="1.85546875" style="77" customWidth="1"/>
    <col min="1414" max="1414" width="11" style="77"/>
    <col min="1415" max="1415" width="1.85546875" style="77" customWidth="1"/>
    <col min="1416" max="1416" width="11" style="77"/>
    <col min="1417" max="1417" width="1.85546875" style="77" customWidth="1"/>
    <col min="1418" max="1418" width="11" style="77"/>
    <col min="1419" max="1419" width="1.85546875" style="77" customWidth="1"/>
    <col min="1420" max="1420" width="12.140625" style="77" customWidth="1"/>
    <col min="1421" max="1421" width="11" style="77"/>
    <col min="1422" max="1422" width="1.85546875" style="77" customWidth="1"/>
    <col min="1423" max="1423" width="11" style="77"/>
    <col min="1424" max="1424" width="1.85546875" style="77" customWidth="1"/>
    <col min="1425" max="1425" width="11" style="77"/>
    <col min="1426" max="1426" width="1.85546875" style="77" customWidth="1"/>
    <col min="1427" max="1427" width="11" style="77"/>
    <col min="1428" max="1428" width="1.7109375" style="77" customWidth="1"/>
    <col min="1429" max="1429" width="11" style="77"/>
    <col min="1430" max="1430" width="1.85546875" style="77" customWidth="1"/>
    <col min="1431" max="1431" width="11" style="77"/>
    <col min="1432" max="1432" width="1.85546875" style="77" customWidth="1"/>
    <col min="1433" max="1433" width="11" style="77"/>
    <col min="1434" max="1434" width="1.85546875" style="77" customWidth="1"/>
    <col min="1435" max="1435" width="11" style="77"/>
    <col min="1436" max="1436" width="1.85546875" style="77" customWidth="1"/>
    <col min="1437" max="1437" width="11" style="77"/>
    <col min="1438" max="1438" width="1.85546875" style="77" customWidth="1"/>
    <col min="1439" max="1439" width="11" style="77"/>
    <col min="1440" max="1440" width="1.85546875" style="77" customWidth="1"/>
    <col min="1441" max="1441" width="12.140625" style="77" customWidth="1"/>
    <col min="1442" max="1442" width="11" style="77"/>
    <col min="1443" max="1443" width="1.85546875" style="77" customWidth="1"/>
    <col min="1444" max="1444" width="11" style="77"/>
    <col min="1445" max="1445" width="1.85546875" style="77" customWidth="1"/>
    <col min="1446" max="1446" width="11" style="77"/>
    <col min="1447" max="1447" width="1.85546875" style="77" customWidth="1"/>
    <col min="1448" max="1448" width="11" style="77"/>
    <col min="1449" max="1449" width="1.85546875" style="77" customWidth="1"/>
    <col min="1450" max="1450" width="11" style="77"/>
    <col min="1451" max="1451" width="1.85546875" style="77" customWidth="1"/>
    <col min="1452" max="1452" width="11" style="77"/>
    <col min="1453" max="1453" width="1.85546875" style="77" customWidth="1"/>
    <col min="1454" max="1454" width="11" style="77"/>
    <col min="1455" max="1455" width="1.85546875" style="77" customWidth="1"/>
    <col min="1456" max="1456" width="13" style="77" customWidth="1"/>
    <col min="1457" max="1457" width="1.85546875" style="77" customWidth="1"/>
    <col min="1458" max="1458" width="12.140625" style="77" customWidth="1"/>
    <col min="1459" max="1459" width="11" style="77"/>
    <col min="1460" max="1460" width="1.85546875" style="77" customWidth="1"/>
    <col min="1461" max="1461" width="11" style="77"/>
    <col min="1462" max="1462" width="1.85546875" style="77" customWidth="1"/>
    <col min="1463" max="1463" width="11" style="77"/>
    <col min="1464" max="1464" width="1.85546875" style="77" customWidth="1"/>
    <col min="1465" max="1465" width="11" style="77"/>
    <col min="1466" max="1466" width="1.85546875" style="77" customWidth="1"/>
    <col min="1467" max="1467" width="11" style="77"/>
    <col min="1468" max="1468" width="1.85546875" style="77" customWidth="1"/>
    <col min="1469" max="1469" width="11" style="77"/>
    <col min="1470" max="1470" width="1.85546875" style="77" customWidth="1"/>
    <col min="1471" max="1471" width="11" style="77"/>
    <col min="1472" max="1472" width="1.85546875" style="77" customWidth="1"/>
    <col min="1473" max="1473" width="11" style="77"/>
    <col min="1474" max="1474" width="1.85546875" style="77" customWidth="1"/>
    <col min="1475" max="1475" width="11" style="77"/>
    <col min="1476" max="1476" width="1.85546875" style="77" customWidth="1"/>
    <col min="1477" max="1477" width="11" style="77"/>
    <col min="1478" max="1478" width="1.85546875" style="77" customWidth="1"/>
    <col min="1479" max="1479" width="12.140625" style="77" customWidth="1"/>
    <col min="1480" max="1480" width="11" style="77"/>
    <col min="1481" max="1481" width="1.85546875" style="77" customWidth="1"/>
    <col min="1482" max="1482" width="11" style="77"/>
    <col min="1483" max="1483" width="1.85546875" style="77" customWidth="1"/>
    <col min="1484" max="1484" width="11" style="77"/>
    <col min="1485" max="1485" width="1.85546875" style="77" customWidth="1"/>
    <col min="1486" max="1486" width="11" style="77"/>
    <col min="1487" max="1487" width="1.85546875" style="77" customWidth="1"/>
    <col min="1488" max="1488" width="11" style="77"/>
    <col min="1489" max="1489" width="1.85546875" style="77" customWidth="1"/>
    <col min="1490" max="1490" width="11" style="77"/>
    <col min="1491" max="1491" width="1.85546875" style="77" customWidth="1"/>
    <col min="1492" max="1492" width="11" style="77"/>
    <col min="1493" max="1493" width="1.85546875" style="77" customWidth="1"/>
    <col min="1494" max="1494" width="11" style="77"/>
    <col min="1495" max="1495" width="1.85546875" style="77" customWidth="1"/>
    <col min="1496" max="1496" width="11" style="77"/>
    <col min="1497" max="1497" width="1.85546875" style="77" customWidth="1"/>
    <col min="1498" max="1498" width="11" style="77"/>
    <col min="1499" max="1499" width="1.85546875" style="77" customWidth="1"/>
    <col min="1500" max="1500" width="12.140625" style="77" customWidth="1"/>
    <col min="1501" max="1501" width="11" style="77"/>
    <col min="1502" max="1502" width="1.85546875" style="77" customWidth="1"/>
    <col min="1503" max="1503" width="11" style="77"/>
    <col min="1504" max="1504" width="1.85546875" style="77" customWidth="1"/>
    <col min="1505" max="1505" width="11" style="77"/>
    <col min="1506" max="1506" width="1.85546875" style="77" customWidth="1"/>
    <col min="1507" max="1507" width="11" style="77"/>
    <col min="1508" max="1508" width="1.85546875" style="77" customWidth="1"/>
    <col min="1509" max="1509" width="11" style="77"/>
    <col min="1510" max="1510" width="1.85546875" style="77" customWidth="1"/>
    <col min="1511" max="1511" width="11" style="77"/>
    <col min="1512" max="1512" width="1.85546875" style="77" customWidth="1"/>
    <col min="1513" max="1513" width="10.5703125" style="77" customWidth="1"/>
    <col min="1514" max="1514" width="2" style="77" customWidth="1"/>
    <col min="1515" max="1515" width="12.5703125" style="77" customWidth="1"/>
    <col min="1516" max="1516" width="1.85546875" style="77" customWidth="1"/>
    <col min="1517" max="1518" width="0" style="77" hidden="1" customWidth="1"/>
    <col min="1519" max="1536" width="11" style="77"/>
    <col min="1537" max="1537" width="12.140625" style="77" customWidth="1"/>
    <col min="1538" max="1538" width="11" style="77"/>
    <col min="1539" max="1539" width="1.85546875" style="77" customWidth="1"/>
    <col min="1540" max="1540" width="11" style="77"/>
    <col min="1541" max="1541" width="2" style="77" customWidth="1"/>
    <col min="1542" max="1542" width="11" style="77"/>
    <col min="1543" max="1543" width="1.85546875" style="77" customWidth="1"/>
    <col min="1544" max="1544" width="11" style="77"/>
    <col min="1545" max="1545" width="2" style="77" customWidth="1"/>
    <col min="1546" max="1546" width="11" style="77"/>
    <col min="1547" max="1547" width="1.85546875" style="77" customWidth="1"/>
    <col min="1548" max="1548" width="11" style="77"/>
    <col min="1549" max="1549" width="1.85546875" style="77" customWidth="1"/>
    <col min="1550" max="1550" width="11" style="77"/>
    <col min="1551" max="1551" width="1.85546875" style="77" customWidth="1"/>
    <col min="1552" max="1552" width="11" style="77"/>
    <col min="1553" max="1553" width="1.85546875" style="77" customWidth="1"/>
    <col min="1554" max="1554" width="11" style="77"/>
    <col min="1555" max="1555" width="1.85546875" style="77" customWidth="1"/>
    <col min="1556" max="1556" width="11" style="77"/>
    <col min="1557" max="1557" width="1.85546875" style="77" customWidth="1"/>
    <col min="1558" max="1558" width="12.140625" style="77" customWidth="1"/>
    <col min="1559" max="1559" width="11" style="77"/>
    <col min="1560" max="1560" width="1.85546875" style="77" customWidth="1"/>
    <col min="1561" max="1561" width="11" style="77"/>
    <col min="1562" max="1562" width="1.85546875" style="77" customWidth="1"/>
    <col min="1563" max="1563" width="11" style="77"/>
    <col min="1564" max="1564" width="1.85546875" style="77" customWidth="1"/>
    <col min="1565" max="1565" width="11" style="77"/>
    <col min="1566" max="1566" width="1.85546875" style="77" customWidth="1"/>
    <col min="1567" max="1567" width="11" style="77"/>
    <col min="1568" max="1568" width="1.85546875" style="77" customWidth="1"/>
    <col min="1569" max="1569" width="11" style="77"/>
    <col min="1570" max="1570" width="1.85546875" style="77" customWidth="1"/>
    <col min="1571" max="1571" width="11" style="77"/>
    <col min="1572" max="1572" width="1.85546875" style="77" customWidth="1"/>
    <col min="1573" max="1573" width="11" style="77"/>
    <col min="1574" max="1574" width="1.85546875" style="77" customWidth="1"/>
    <col min="1575" max="1575" width="11" style="77"/>
    <col min="1576" max="1576" width="1.85546875" style="77" customWidth="1"/>
    <col min="1577" max="1577" width="11" style="77"/>
    <col min="1578" max="1578" width="1.85546875" style="77" customWidth="1"/>
    <col min="1579" max="1579" width="12.28515625" style="77" customWidth="1"/>
    <col min="1580" max="1580" width="11" style="77"/>
    <col min="1581" max="1581" width="1.85546875" style="77" customWidth="1"/>
    <col min="1582" max="1582" width="11" style="77"/>
    <col min="1583" max="1583" width="1.85546875" style="77" customWidth="1"/>
    <col min="1584" max="1584" width="11" style="77"/>
    <col min="1585" max="1585" width="1.85546875" style="77" customWidth="1"/>
    <col min="1586" max="1586" width="11" style="77"/>
    <col min="1587" max="1587" width="0.5703125" style="77" customWidth="1"/>
    <col min="1588" max="1588" width="11.28515625" style="77" customWidth="1"/>
    <col min="1589" max="1589" width="1.85546875" style="77" customWidth="1"/>
    <col min="1590" max="1590" width="11" style="77"/>
    <col min="1591" max="1591" width="2" style="77" customWidth="1"/>
    <col min="1592" max="1592" width="11" style="77"/>
    <col min="1593" max="1593" width="1.85546875" style="77" customWidth="1"/>
    <col min="1594" max="1594" width="13" style="77" customWidth="1"/>
    <col min="1595" max="1595" width="1.85546875" style="77" customWidth="1"/>
    <col min="1596" max="1596" width="12.140625" style="77" customWidth="1"/>
    <col min="1597" max="1597" width="11" style="77"/>
    <col min="1598" max="1598" width="1.85546875" style="77" customWidth="1"/>
    <col min="1599" max="1599" width="11" style="77"/>
    <col min="1600" max="1600" width="1.85546875" style="77" customWidth="1"/>
    <col min="1601" max="1601" width="11" style="77"/>
    <col min="1602" max="1602" width="1.85546875" style="77" customWidth="1"/>
    <col min="1603" max="1603" width="11" style="77"/>
    <col min="1604" max="1604" width="1.85546875" style="77" customWidth="1"/>
    <col min="1605" max="1605" width="11" style="77"/>
    <col min="1606" max="1606" width="1.85546875" style="77" customWidth="1"/>
    <col min="1607" max="1607" width="11" style="77"/>
    <col min="1608" max="1608" width="1.85546875" style="77" customWidth="1"/>
    <col min="1609" max="1609" width="11" style="77"/>
    <col min="1610" max="1610" width="1.85546875" style="77" customWidth="1"/>
    <col min="1611" max="1611" width="11" style="77"/>
    <col min="1612" max="1612" width="1.85546875" style="77" customWidth="1"/>
    <col min="1613" max="1613" width="11" style="77"/>
    <col min="1614" max="1614" width="1.85546875" style="77" customWidth="1"/>
    <col min="1615" max="1615" width="11" style="77"/>
    <col min="1616" max="1616" width="1.85546875" style="77" customWidth="1"/>
    <col min="1617" max="1617" width="12.140625" style="77" customWidth="1"/>
    <col min="1618" max="1618" width="11" style="77"/>
    <col min="1619" max="1619" width="1.85546875" style="77" customWidth="1"/>
    <col min="1620" max="1620" width="11" style="77"/>
    <col min="1621" max="1621" width="1.85546875" style="77" customWidth="1"/>
    <col min="1622" max="1622" width="11" style="77"/>
    <col min="1623" max="1623" width="1.85546875" style="77" customWidth="1"/>
    <col min="1624" max="1624" width="11" style="77"/>
    <col min="1625" max="1625" width="1.85546875" style="77" customWidth="1"/>
    <col min="1626" max="1626" width="11" style="77"/>
    <col min="1627" max="1627" width="1.85546875" style="77" customWidth="1"/>
    <col min="1628" max="1628" width="11" style="77"/>
    <col min="1629" max="1629" width="1.85546875" style="77" customWidth="1"/>
    <col min="1630" max="1630" width="11" style="77"/>
    <col min="1631" max="1631" width="1.85546875" style="77" customWidth="1"/>
    <col min="1632" max="1632" width="11" style="77"/>
    <col min="1633" max="1633" width="1.85546875" style="77" customWidth="1"/>
    <col min="1634" max="1634" width="11" style="77"/>
    <col min="1635" max="1635" width="1.85546875" style="77" customWidth="1"/>
    <col min="1636" max="1636" width="11" style="77"/>
    <col min="1637" max="1637" width="1.85546875" style="77" customWidth="1"/>
    <col min="1638" max="1638" width="12.140625" style="77" customWidth="1"/>
    <col min="1639" max="1639" width="11" style="77"/>
    <col min="1640" max="1640" width="1.85546875" style="77" customWidth="1"/>
    <col min="1641" max="1641" width="11" style="77"/>
    <col min="1642" max="1642" width="1.85546875" style="77" customWidth="1"/>
    <col min="1643" max="1643" width="11" style="77"/>
    <col min="1644" max="1644" width="1.85546875" style="77" customWidth="1"/>
    <col min="1645" max="1645" width="11" style="77"/>
    <col min="1646" max="1646" width="1.85546875" style="77" customWidth="1"/>
    <col min="1647" max="1647" width="11" style="77"/>
    <col min="1648" max="1648" width="1.85546875" style="77" customWidth="1"/>
    <col min="1649" max="1649" width="11" style="77"/>
    <col min="1650" max="1650" width="1.85546875" style="77" customWidth="1"/>
    <col min="1651" max="1651" width="11" style="77"/>
    <col min="1652" max="1652" width="1.85546875" style="77" customWidth="1"/>
    <col min="1653" max="1653" width="13" style="77" customWidth="1"/>
    <col min="1654" max="1654" width="1.85546875" style="77" customWidth="1"/>
    <col min="1655" max="1655" width="12.140625" style="77" customWidth="1"/>
    <col min="1656" max="1656" width="11" style="77"/>
    <col min="1657" max="1657" width="1.85546875" style="77" customWidth="1"/>
    <col min="1658" max="1658" width="11" style="77"/>
    <col min="1659" max="1659" width="1.85546875" style="77" customWidth="1"/>
    <col min="1660" max="1660" width="11" style="77"/>
    <col min="1661" max="1661" width="1.85546875" style="77" customWidth="1"/>
    <col min="1662" max="1662" width="11" style="77"/>
    <col min="1663" max="1663" width="1.85546875" style="77" customWidth="1"/>
    <col min="1664" max="1664" width="11" style="77"/>
    <col min="1665" max="1665" width="1.85546875" style="77" customWidth="1"/>
    <col min="1666" max="1666" width="11" style="77"/>
    <col min="1667" max="1667" width="1.85546875" style="77" customWidth="1"/>
    <col min="1668" max="1668" width="11" style="77"/>
    <col min="1669" max="1669" width="1.85546875" style="77" customWidth="1"/>
    <col min="1670" max="1670" width="11" style="77"/>
    <col min="1671" max="1671" width="1.85546875" style="77" customWidth="1"/>
    <col min="1672" max="1672" width="11" style="77"/>
    <col min="1673" max="1673" width="1.85546875" style="77" customWidth="1"/>
    <col min="1674" max="1674" width="11" style="77"/>
    <col min="1675" max="1675" width="1.85546875" style="77" customWidth="1"/>
    <col min="1676" max="1676" width="12.140625" style="77" customWidth="1"/>
    <col min="1677" max="1677" width="11" style="77"/>
    <col min="1678" max="1678" width="1.85546875" style="77" customWidth="1"/>
    <col min="1679" max="1679" width="11" style="77"/>
    <col min="1680" max="1680" width="1.85546875" style="77" customWidth="1"/>
    <col min="1681" max="1681" width="11" style="77"/>
    <col min="1682" max="1682" width="1.85546875" style="77" customWidth="1"/>
    <col min="1683" max="1683" width="11" style="77"/>
    <col min="1684" max="1684" width="1.7109375" style="77" customWidth="1"/>
    <col min="1685" max="1685" width="11" style="77"/>
    <col min="1686" max="1686" width="1.85546875" style="77" customWidth="1"/>
    <col min="1687" max="1687" width="11" style="77"/>
    <col min="1688" max="1688" width="1.85546875" style="77" customWidth="1"/>
    <col min="1689" max="1689" width="11" style="77"/>
    <col min="1690" max="1690" width="1.85546875" style="77" customWidth="1"/>
    <col min="1691" max="1691" width="11" style="77"/>
    <col min="1692" max="1692" width="1.85546875" style="77" customWidth="1"/>
    <col min="1693" max="1693" width="11" style="77"/>
    <col min="1694" max="1694" width="1.85546875" style="77" customWidth="1"/>
    <col min="1695" max="1695" width="11" style="77"/>
    <col min="1696" max="1696" width="1.85546875" style="77" customWidth="1"/>
    <col min="1697" max="1697" width="12.140625" style="77" customWidth="1"/>
    <col min="1698" max="1698" width="11" style="77"/>
    <col min="1699" max="1699" width="1.85546875" style="77" customWidth="1"/>
    <col min="1700" max="1700" width="11" style="77"/>
    <col min="1701" max="1701" width="1.85546875" style="77" customWidth="1"/>
    <col min="1702" max="1702" width="11" style="77"/>
    <col min="1703" max="1703" width="1.85546875" style="77" customWidth="1"/>
    <col min="1704" max="1704" width="11" style="77"/>
    <col min="1705" max="1705" width="1.85546875" style="77" customWidth="1"/>
    <col min="1706" max="1706" width="11" style="77"/>
    <col min="1707" max="1707" width="1.85546875" style="77" customWidth="1"/>
    <col min="1708" max="1708" width="11" style="77"/>
    <col min="1709" max="1709" width="1.85546875" style="77" customWidth="1"/>
    <col min="1710" max="1710" width="11" style="77"/>
    <col min="1711" max="1711" width="1.85546875" style="77" customWidth="1"/>
    <col min="1712" max="1712" width="13" style="77" customWidth="1"/>
    <col min="1713" max="1713" width="1.85546875" style="77" customWidth="1"/>
    <col min="1714" max="1714" width="12.140625" style="77" customWidth="1"/>
    <col min="1715" max="1715" width="11" style="77"/>
    <col min="1716" max="1716" width="1.85546875" style="77" customWidth="1"/>
    <col min="1717" max="1717" width="11" style="77"/>
    <col min="1718" max="1718" width="1.85546875" style="77" customWidth="1"/>
    <col min="1719" max="1719" width="11" style="77"/>
    <col min="1720" max="1720" width="1.85546875" style="77" customWidth="1"/>
    <col min="1721" max="1721" width="11" style="77"/>
    <col min="1722" max="1722" width="1.85546875" style="77" customWidth="1"/>
    <col min="1723" max="1723" width="11" style="77"/>
    <col min="1724" max="1724" width="1.85546875" style="77" customWidth="1"/>
    <col min="1725" max="1725" width="11" style="77"/>
    <col min="1726" max="1726" width="1.85546875" style="77" customWidth="1"/>
    <col min="1727" max="1727" width="11" style="77"/>
    <col min="1728" max="1728" width="1.85546875" style="77" customWidth="1"/>
    <col min="1729" max="1729" width="11" style="77"/>
    <col min="1730" max="1730" width="1.85546875" style="77" customWidth="1"/>
    <col min="1731" max="1731" width="11" style="77"/>
    <col min="1732" max="1732" width="1.85546875" style="77" customWidth="1"/>
    <col min="1733" max="1733" width="11" style="77"/>
    <col min="1734" max="1734" width="1.85546875" style="77" customWidth="1"/>
    <col min="1735" max="1735" width="12.140625" style="77" customWidth="1"/>
    <col min="1736" max="1736" width="11" style="77"/>
    <col min="1737" max="1737" width="1.85546875" style="77" customWidth="1"/>
    <col min="1738" max="1738" width="11" style="77"/>
    <col min="1739" max="1739" width="1.85546875" style="77" customWidth="1"/>
    <col min="1740" max="1740" width="11" style="77"/>
    <col min="1741" max="1741" width="1.85546875" style="77" customWidth="1"/>
    <col min="1742" max="1742" width="11" style="77"/>
    <col min="1743" max="1743" width="1.85546875" style="77" customWidth="1"/>
    <col min="1744" max="1744" width="11" style="77"/>
    <col min="1745" max="1745" width="1.85546875" style="77" customWidth="1"/>
    <col min="1746" max="1746" width="11" style="77"/>
    <col min="1747" max="1747" width="1.85546875" style="77" customWidth="1"/>
    <col min="1748" max="1748" width="11" style="77"/>
    <col min="1749" max="1749" width="1.85546875" style="77" customWidth="1"/>
    <col min="1750" max="1750" width="11" style="77"/>
    <col min="1751" max="1751" width="1.85546875" style="77" customWidth="1"/>
    <col min="1752" max="1752" width="11" style="77"/>
    <col min="1753" max="1753" width="1.85546875" style="77" customWidth="1"/>
    <col min="1754" max="1754" width="11" style="77"/>
    <col min="1755" max="1755" width="1.85546875" style="77" customWidth="1"/>
    <col min="1756" max="1756" width="12.140625" style="77" customWidth="1"/>
    <col min="1757" max="1757" width="11" style="77"/>
    <col min="1758" max="1758" width="1.85546875" style="77" customWidth="1"/>
    <col min="1759" max="1759" width="11" style="77"/>
    <col min="1760" max="1760" width="1.85546875" style="77" customWidth="1"/>
    <col min="1761" max="1761" width="11" style="77"/>
    <col min="1762" max="1762" width="1.85546875" style="77" customWidth="1"/>
    <col min="1763" max="1763" width="11" style="77"/>
    <col min="1764" max="1764" width="1.85546875" style="77" customWidth="1"/>
    <col min="1765" max="1765" width="11" style="77"/>
    <col min="1766" max="1766" width="1.85546875" style="77" customWidth="1"/>
    <col min="1767" max="1767" width="11" style="77"/>
    <col min="1768" max="1768" width="1.85546875" style="77" customWidth="1"/>
    <col min="1769" max="1769" width="10.5703125" style="77" customWidth="1"/>
    <col min="1770" max="1770" width="2" style="77" customWidth="1"/>
    <col min="1771" max="1771" width="12.5703125" style="77" customWidth="1"/>
    <col min="1772" max="1772" width="1.85546875" style="77" customWidth="1"/>
    <col min="1773" max="1774" width="0" style="77" hidden="1" customWidth="1"/>
    <col min="1775" max="1792" width="11" style="77"/>
    <col min="1793" max="1793" width="12.140625" style="77" customWidth="1"/>
    <col min="1794" max="1794" width="11" style="77"/>
    <col min="1795" max="1795" width="1.85546875" style="77" customWidth="1"/>
    <col min="1796" max="1796" width="11" style="77"/>
    <col min="1797" max="1797" width="2" style="77" customWidth="1"/>
    <col min="1798" max="1798" width="11" style="77"/>
    <col min="1799" max="1799" width="1.85546875" style="77" customWidth="1"/>
    <col min="1800" max="1800" width="11" style="77"/>
    <col min="1801" max="1801" width="2" style="77" customWidth="1"/>
    <col min="1802" max="1802" width="11" style="77"/>
    <col min="1803" max="1803" width="1.85546875" style="77" customWidth="1"/>
    <col min="1804" max="1804" width="11" style="77"/>
    <col min="1805" max="1805" width="1.85546875" style="77" customWidth="1"/>
    <col min="1806" max="1806" width="11" style="77"/>
    <col min="1807" max="1807" width="1.85546875" style="77" customWidth="1"/>
    <col min="1808" max="1808" width="11" style="77"/>
    <col min="1809" max="1809" width="1.85546875" style="77" customWidth="1"/>
    <col min="1810" max="1810" width="11" style="77"/>
    <col min="1811" max="1811" width="1.85546875" style="77" customWidth="1"/>
    <col min="1812" max="1812" width="11" style="77"/>
    <col min="1813" max="1813" width="1.85546875" style="77" customWidth="1"/>
    <col min="1814" max="1814" width="12.140625" style="77" customWidth="1"/>
    <col min="1815" max="1815" width="11" style="77"/>
    <col min="1816" max="1816" width="1.85546875" style="77" customWidth="1"/>
    <col min="1817" max="1817" width="11" style="77"/>
    <col min="1818" max="1818" width="1.85546875" style="77" customWidth="1"/>
    <col min="1819" max="1819" width="11" style="77"/>
    <col min="1820" max="1820" width="1.85546875" style="77" customWidth="1"/>
    <col min="1821" max="1821" width="11" style="77"/>
    <col min="1822" max="1822" width="1.85546875" style="77" customWidth="1"/>
    <col min="1823" max="1823" width="11" style="77"/>
    <col min="1824" max="1824" width="1.85546875" style="77" customWidth="1"/>
    <col min="1825" max="1825" width="11" style="77"/>
    <col min="1826" max="1826" width="1.85546875" style="77" customWidth="1"/>
    <col min="1827" max="1827" width="11" style="77"/>
    <col min="1828" max="1828" width="1.85546875" style="77" customWidth="1"/>
    <col min="1829" max="1829" width="11" style="77"/>
    <col min="1830" max="1830" width="1.85546875" style="77" customWidth="1"/>
    <col min="1831" max="1831" width="11" style="77"/>
    <col min="1832" max="1832" width="1.85546875" style="77" customWidth="1"/>
    <col min="1833" max="1833" width="11" style="77"/>
    <col min="1834" max="1834" width="1.85546875" style="77" customWidth="1"/>
    <col min="1835" max="1835" width="12.28515625" style="77" customWidth="1"/>
    <col min="1836" max="1836" width="11" style="77"/>
    <col min="1837" max="1837" width="1.85546875" style="77" customWidth="1"/>
    <col min="1838" max="1838" width="11" style="77"/>
    <col min="1839" max="1839" width="1.85546875" style="77" customWidth="1"/>
    <col min="1840" max="1840" width="11" style="77"/>
    <col min="1841" max="1841" width="1.85546875" style="77" customWidth="1"/>
    <col min="1842" max="1842" width="11" style="77"/>
    <col min="1843" max="1843" width="0.5703125" style="77" customWidth="1"/>
    <col min="1844" max="1844" width="11.28515625" style="77" customWidth="1"/>
    <col min="1845" max="1845" width="1.85546875" style="77" customWidth="1"/>
    <col min="1846" max="1846" width="11" style="77"/>
    <col min="1847" max="1847" width="2" style="77" customWidth="1"/>
    <col min="1848" max="1848" width="11" style="77"/>
    <col min="1849" max="1849" width="1.85546875" style="77" customWidth="1"/>
    <col min="1850" max="1850" width="13" style="77" customWidth="1"/>
    <col min="1851" max="1851" width="1.85546875" style="77" customWidth="1"/>
    <col min="1852" max="1852" width="12.140625" style="77" customWidth="1"/>
    <col min="1853" max="1853" width="11" style="77"/>
    <col min="1854" max="1854" width="1.85546875" style="77" customWidth="1"/>
    <col min="1855" max="1855" width="11" style="77"/>
    <col min="1856" max="1856" width="1.85546875" style="77" customWidth="1"/>
    <col min="1857" max="1857" width="11" style="77"/>
    <col min="1858" max="1858" width="1.85546875" style="77" customWidth="1"/>
    <col min="1859" max="1859" width="11" style="77"/>
    <col min="1860" max="1860" width="1.85546875" style="77" customWidth="1"/>
    <col min="1861" max="1861" width="11" style="77"/>
    <col min="1862" max="1862" width="1.85546875" style="77" customWidth="1"/>
    <col min="1863" max="1863" width="11" style="77"/>
    <col min="1864" max="1864" width="1.85546875" style="77" customWidth="1"/>
    <col min="1865" max="1865" width="11" style="77"/>
    <col min="1866" max="1866" width="1.85546875" style="77" customWidth="1"/>
    <col min="1867" max="1867" width="11" style="77"/>
    <col min="1868" max="1868" width="1.85546875" style="77" customWidth="1"/>
    <col min="1869" max="1869" width="11" style="77"/>
    <col min="1870" max="1870" width="1.85546875" style="77" customWidth="1"/>
    <col min="1871" max="1871" width="11" style="77"/>
    <col min="1872" max="1872" width="1.85546875" style="77" customWidth="1"/>
    <col min="1873" max="1873" width="12.140625" style="77" customWidth="1"/>
    <col min="1874" max="1874" width="11" style="77"/>
    <col min="1875" max="1875" width="1.85546875" style="77" customWidth="1"/>
    <col min="1876" max="1876" width="11" style="77"/>
    <col min="1877" max="1877" width="1.85546875" style="77" customWidth="1"/>
    <col min="1878" max="1878" width="11" style="77"/>
    <col min="1879" max="1879" width="1.85546875" style="77" customWidth="1"/>
    <col min="1880" max="1880" width="11" style="77"/>
    <col min="1881" max="1881" width="1.85546875" style="77" customWidth="1"/>
    <col min="1882" max="1882" width="11" style="77"/>
    <col min="1883" max="1883" width="1.85546875" style="77" customWidth="1"/>
    <col min="1884" max="1884" width="11" style="77"/>
    <col min="1885" max="1885" width="1.85546875" style="77" customWidth="1"/>
    <col min="1886" max="1886" width="11" style="77"/>
    <col min="1887" max="1887" width="1.85546875" style="77" customWidth="1"/>
    <col min="1888" max="1888" width="11" style="77"/>
    <col min="1889" max="1889" width="1.85546875" style="77" customWidth="1"/>
    <col min="1890" max="1890" width="11" style="77"/>
    <col min="1891" max="1891" width="1.85546875" style="77" customWidth="1"/>
    <col min="1892" max="1892" width="11" style="77"/>
    <col min="1893" max="1893" width="1.85546875" style="77" customWidth="1"/>
    <col min="1894" max="1894" width="12.140625" style="77" customWidth="1"/>
    <col min="1895" max="1895" width="11" style="77"/>
    <col min="1896" max="1896" width="1.85546875" style="77" customWidth="1"/>
    <col min="1897" max="1897" width="11" style="77"/>
    <col min="1898" max="1898" width="1.85546875" style="77" customWidth="1"/>
    <col min="1899" max="1899" width="11" style="77"/>
    <col min="1900" max="1900" width="1.85546875" style="77" customWidth="1"/>
    <col min="1901" max="1901" width="11" style="77"/>
    <col min="1902" max="1902" width="1.85546875" style="77" customWidth="1"/>
    <col min="1903" max="1903" width="11" style="77"/>
    <col min="1904" max="1904" width="1.85546875" style="77" customWidth="1"/>
    <col min="1905" max="1905" width="11" style="77"/>
    <col min="1906" max="1906" width="1.85546875" style="77" customWidth="1"/>
    <col min="1907" max="1907" width="11" style="77"/>
    <col min="1908" max="1908" width="1.85546875" style="77" customWidth="1"/>
    <col min="1909" max="1909" width="13" style="77" customWidth="1"/>
    <col min="1910" max="1910" width="1.85546875" style="77" customWidth="1"/>
    <col min="1911" max="1911" width="12.140625" style="77" customWidth="1"/>
    <col min="1912" max="1912" width="11" style="77"/>
    <col min="1913" max="1913" width="1.85546875" style="77" customWidth="1"/>
    <col min="1914" max="1914" width="11" style="77"/>
    <col min="1915" max="1915" width="1.85546875" style="77" customWidth="1"/>
    <col min="1916" max="1916" width="11" style="77"/>
    <col min="1917" max="1917" width="1.85546875" style="77" customWidth="1"/>
    <col min="1918" max="1918" width="11" style="77"/>
    <col min="1919" max="1919" width="1.85546875" style="77" customWidth="1"/>
    <col min="1920" max="1920" width="11" style="77"/>
    <col min="1921" max="1921" width="1.85546875" style="77" customWidth="1"/>
    <col min="1922" max="1922" width="11" style="77"/>
    <col min="1923" max="1923" width="1.85546875" style="77" customWidth="1"/>
    <col min="1924" max="1924" width="11" style="77"/>
    <col min="1925" max="1925" width="1.85546875" style="77" customWidth="1"/>
    <col min="1926" max="1926" width="11" style="77"/>
    <col min="1927" max="1927" width="1.85546875" style="77" customWidth="1"/>
    <col min="1928" max="1928" width="11" style="77"/>
    <col min="1929" max="1929" width="1.85546875" style="77" customWidth="1"/>
    <col min="1930" max="1930" width="11" style="77"/>
    <col min="1931" max="1931" width="1.85546875" style="77" customWidth="1"/>
    <col min="1932" max="1932" width="12.140625" style="77" customWidth="1"/>
    <col min="1933" max="1933" width="11" style="77"/>
    <col min="1934" max="1934" width="1.85546875" style="77" customWidth="1"/>
    <col min="1935" max="1935" width="11" style="77"/>
    <col min="1936" max="1936" width="1.85546875" style="77" customWidth="1"/>
    <col min="1937" max="1937" width="11" style="77"/>
    <col min="1938" max="1938" width="1.85546875" style="77" customWidth="1"/>
    <col min="1939" max="1939" width="11" style="77"/>
    <col min="1940" max="1940" width="1.7109375" style="77" customWidth="1"/>
    <col min="1941" max="1941" width="11" style="77"/>
    <col min="1942" max="1942" width="1.85546875" style="77" customWidth="1"/>
    <col min="1943" max="1943" width="11" style="77"/>
    <col min="1944" max="1944" width="1.85546875" style="77" customWidth="1"/>
    <col min="1945" max="1945" width="11" style="77"/>
    <col min="1946" max="1946" width="1.85546875" style="77" customWidth="1"/>
    <col min="1947" max="1947" width="11" style="77"/>
    <col min="1948" max="1948" width="1.85546875" style="77" customWidth="1"/>
    <col min="1949" max="1949" width="11" style="77"/>
    <col min="1950" max="1950" width="1.85546875" style="77" customWidth="1"/>
    <col min="1951" max="1951" width="11" style="77"/>
    <col min="1952" max="1952" width="1.85546875" style="77" customWidth="1"/>
    <col min="1953" max="1953" width="12.140625" style="77" customWidth="1"/>
    <col min="1954" max="1954" width="11" style="77"/>
    <col min="1955" max="1955" width="1.85546875" style="77" customWidth="1"/>
    <col min="1956" max="1956" width="11" style="77"/>
    <col min="1957" max="1957" width="1.85546875" style="77" customWidth="1"/>
    <col min="1958" max="1958" width="11" style="77"/>
    <col min="1959" max="1959" width="1.85546875" style="77" customWidth="1"/>
    <col min="1960" max="1960" width="11" style="77"/>
    <col min="1961" max="1961" width="1.85546875" style="77" customWidth="1"/>
    <col min="1962" max="1962" width="11" style="77"/>
    <col min="1963" max="1963" width="1.85546875" style="77" customWidth="1"/>
    <col min="1964" max="1964" width="11" style="77"/>
    <col min="1965" max="1965" width="1.85546875" style="77" customWidth="1"/>
    <col min="1966" max="1966" width="11" style="77"/>
    <col min="1967" max="1967" width="1.85546875" style="77" customWidth="1"/>
    <col min="1968" max="1968" width="13" style="77" customWidth="1"/>
    <col min="1969" max="1969" width="1.85546875" style="77" customWidth="1"/>
    <col min="1970" max="1970" width="12.140625" style="77" customWidth="1"/>
    <col min="1971" max="1971" width="11" style="77"/>
    <col min="1972" max="1972" width="1.85546875" style="77" customWidth="1"/>
    <col min="1973" max="1973" width="11" style="77"/>
    <col min="1974" max="1974" width="1.85546875" style="77" customWidth="1"/>
    <col min="1975" max="1975" width="11" style="77"/>
    <col min="1976" max="1976" width="1.85546875" style="77" customWidth="1"/>
    <col min="1977" max="1977" width="11" style="77"/>
    <col min="1978" max="1978" width="1.85546875" style="77" customWidth="1"/>
    <col min="1979" max="1979" width="11" style="77"/>
    <col min="1980" max="1980" width="1.85546875" style="77" customWidth="1"/>
    <col min="1981" max="1981" width="11" style="77"/>
    <col min="1982" max="1982" width="1.85546875" style="77" customWidth="1"/>
    <col min="1983" max="1983" width="11" style="77"/>
    <col min="1984" max="1984" width="1.85546875" style="77" customWidth="1"/>
    <col min="1985" max="1985" width="11" style="77"/>
    <col min="1986" max="1986" width="1.85546875" style="77" customWidth="1"/>
    <col min="1987" max="1987" width="11" style="77"/>
    <col min="1988" max="1988" width="1.85546875" style="77" customWidth="1"/>
    <col min="1989" max="1989" width="11" style="77"/>
    <col min="1990" max="1990" width="1.85546875" style="77" customWidth="1"/>
    <col min="1991" max="1991" width="12.140625" style="77" customWidth="1"/>
    <col min="1992" max="1992" width="11" style="77"/>
    <col min="1993" max="1993" width="1.85546875" style="77" customWidth="1"/>
    <col min="1994" max="1994" width="11" style="77"/>
    <col min="1995" max="1995" width="1.85546875" style="77" customWidth="1"/>
    <col min="1996" max="1996" width="11" style="77"/>
    <col min="1997" max="1997" width="1.85546875" style="77" customWidth="1"/>
    <col min="1998" max="1998" width="11" style="77"/>
    <col min="1999" max="1999" width="1.85546875" style="77" customWidth="1"/>
    <col min="2000" max="2000" width="11" style="77"/>
    <col min="2001" max="2001" width="1.85546875" style="77" customWidth="1"/>
    <col min="2002" max="2002" width="11" style="77"/>
    <col min="2003" max="2003" width="1.85546875" style="77" customWidth="1"/>
    <col min="2004" max="2004" width="11" style="77"/>
    <col min="2005" max="2005" width="1.85546875" style="77" customWidth="1"/>
    <col min="2006" max="2006" width="11" style="77"/>
    <col min="2007" max="2007" width="1.85546875" style="77" customWidth="1"/>
    <col min="2008" max="2008" width="11" style="77"/>
    <col min="2009" max="2009" width="1.85546875" style="77" customWidth="1"/>
    <col min="2010" max="2010" width="11" style="77"/>
    <col min="2011" max="2011" width="1.85546875" style="77" customWidth="1"/>
    <col min="2012" max="2012" width="12.140625" style="77" customWidth="1"/>
    <col min="2013" max="2013" width="11" style="77"/>
    <col min="2014" max="2014" width="1.85546875" style="77" customWidth="1"/>
    <col min="2015" max="2015" width="11" style="77"/>
    <col min="2016" max="2016" width="1.85546875" style="77" customWidth="1"/>
    <col min="2017" max="2017" width="11" style="77"/>
    <col min="2018" max="2018" width="1.85546875" style="77" customWidth="1"/>
    <col min="2019" max="2019" width="11" style="77"/>
    <col min="2020" max="2020" width="1.85546875" style="77" customWidth="1"/>
    <col min="2021" max="2021" width="11" style="77"/>
    <col min="2022" max="2022" width="1.85546875" style="77" customWidth="1"/>
    <col min="2023" max="2023" width="11" style="77"/>
    <col min="2024" max="2024" width="1.85546875" style="77" customWidth="1"/>
    <col min="2025" max="2025" width="10.5703125" style="77" customWidth="1"/>
    <col min="2026" max="2026" width="2" style="77" customWidth="1"/>
    <col min="2027" max="2027" width="12.5703125" style="77" customWidth="1"/>
    <col min="2028" max="2028" width="1.85546875" style="77" customWidth="1"/>
    <col min="2029" max="2030" width="0" style="77" hidden="1" customWidth="1"/>
    <col min="2031" max="2048" width="11" style="77"/>
    <col min="2049" max="2049" width="12.140625" style="77" customWidth="1"/>
    <col min="2050" max="2050" width="11" style="77"/>
    <col min="2051" max="2051" width="1.85546875" style="77" customWidth="1"/>
    <col min="2052" max="2052" width="11" style="77"/>
    <col min="2053" max="2053" width="2" style="77" customWidth="1"/>
    <col min="2054" max="2054" width="11" style="77"/>
    <col min="2055" max="2055" width="1.85546875" style="77" customWidth="1"/>
    <col min="2056" max="2056" width="11" style="77"/>
    <col min="2057" max="2057" width="2" style="77" customWidth="1"/>
    <col min="2058" max="2058" width="11" style="77"/>
    <col min="2059" max="2059" width="1.85546875" style="77" customWidth="1"/>
    <col min="2060" max="2060" width="11" style="77"/>
    <col min="2061" max="2061" width="1.85546875" style="77" customWidth="1"/>
    <col min="2062" max="2062" width="11" style="77"/>
    <col min="2063" max="2063" width="1.85546875" style="77" customWidth="1"/>
    <col min="2064" max="2064" width="11" style="77"/>
    <col min="2065" max="2065" width="1.85546875" style="77" customWidth="1"/>
    <col min="2066" max="2066" width="11" style="77"/>
    <col min="2067" max="2067" width="1.85546875" style="77" customWidth="1"/>
    <col min="2068" max="2068" width="11" style="77"/>
    <col min="2069" max="2069" width="1.85546875" style="77" customWidth="1"/>
    <col min="2070" max="2070" width="12.140625" style="77" customWidth="1"/>
    <col min="2071" max="2071" width="11" style="77"/>
    <col min="2072" max="2072" width="1.85546875" style="77" customWidth="1"/>
    <col min="2073" max="2073" width="11" style="77"/>
    <col min="2074" max="2074" width="1.85546875" style="77" customWidth="1"/>
    <col min="2075" max="2075" width="11" style="77"/>
    <col min="2076" max="2076" width="1.85546875" style="77" customWidth="1"/>
    <col min="2077" max="2077" width="11" style="77"/>
    <col min="2078" max="2078" width="1.85546875" style="77" customWidth="1"/>
    <col min="2079" max="2079" width="11" style="77"/>
    <col min="2080" max="2080" width="1.85546875" style="77" customWidth="1"/>
    <col min="2081" max="2081" width="11" style="77"/>
    <col min="2082" max="2082" width="1.85546875" style="77" customWidth="1"/>
    <col min="2083" max="2083" width="11" style="77"/>
    <col min="2084" max="2084" width="1.85546875" style="77" customWidth="1"/>
    <col min="2085" max="2085" width="11" style="77"/>
    <col min="2086" max="2086" width="1.85546875" style="77" customWidth="1"/>
    <col min="2087" max="2087" width="11" style="77"/>
    <col min="2088" max="2088" width="1.85546875" style="77" customWidth="1"/>
    <col min="2089" max="2089" width="11" style="77"/>
    <col min="2090" max="2090" width="1.85546875" style="77" customWidth="1"/>
    <col min="2091" max="2091" width="12.28515625" style="77" customWidth="1"/>
    <col min="2092" max="2092" width="11" style="77"/>
    <col min="2093" max="2093" width="1.85546875" style="77" customWidth="1"/>
    <col min="2094" max="2094" width="11" style="77"/>
    <col min="2095" max="2095" width="1.85546875" style="77" customWidth="1"/>
    <col min="2096" max="2096" width="11" style="77"/>
    <col min="2097" max="2097" width="1.85546875" style="77" customWidth="1"/>
    <col min="2098" max="2098" width="11" style="77"/>
    <col min="2099" max="2099" width="0.5703125" style="77" customWidth="1"/>
    <col min="2100" max="2100" width="11.28515625" style="77" customWidth="1"/>
    <col min="2101" max="2101" width="1.85546875" style="77" customWidth="1"/>
    <col min="2102" max="2102" width="11" style="77"/>
    <col min="2103" max="2103" width="2" style="77" customWidth="1"/>
    <col min="2104" max="2104" width="11" style="77"/>
    <col min="2105" max="2105" width="1.85546875" style="77" customWidth="1"/>
    <col min="2106" max="2106" width="13" style="77" customWidth="1"/>
    <col min="2107" max="2107" width="1.85546875" style="77" customWidth="1"/>
    <col min="2108" max="2108" width="12.140625" style="77" customWidth="1"/>
    <col min="2109" max="2109" width="11" style="77"/>
    <col min="2110" max="2110" width="1.85546875" style="77" customWidth="1"/>
    <col min="2111" max="2111" width="11" style="77"/>
    <col min="2112" max="2112" width="1.85546875" style="77" customWidth="1"/>
    <col min="2113" max="2113" width="11" style="77"/>
    <col min="2114" max="2114" width="1.85546875" style="77" customWidth="1"/>
    <col min="2115" max="2115" width="11" style="77"/>
    <col min="2116" max="2116" width="1.85546875" style="77" customWidth="1"/>
    <col min="2117" max="2117" width="11" style="77"/>
    <col min="2118" max="2118" width="1.85546875" style="77" customWidth="1"/>
    <col min="2119" max="2119" width="11" style="77"/>
    <col min="2120" max="2120" width="1.85546875" style="77" customWidth="1"/>
    <col min="2121" max="2121" width="11" style="77"/>
    <col min="2122" max="2122" width="1.85546875" style="77" customWidth="1"/>
    <col min="2123" max="2123" width="11" style="77"/>
    <col min="2124" max="2124" width="1.85546875" style="77" customWidth="1"/>
    <col min="2125" max="2125" width="11" style="77"/>
    <col min="2126" max="2126" width="1.85546875" style="77" customWidth="1"/>
    <col min="2127" max="2127" width="11" style="77"/>
    <col min="2128" max="2128" width="1.85546875" style="77" customWidth="1"/>
    <col min="2129" max="2129" width="12.140625" style="77" customWidth="1"/>
    <col min="2130" max="2130" width="11" style="77"/>
    <col min="2131" max="2131" width="1.85546875" style="77" customWidth="1"/>
    <col min="2132" max="2132" width="11" style="77"/>
    <col min="2133" max="2133" width="1.85546875" style="77" customWidth="1"/>
    <col min="2134" max="2134" width="11" style="77"/>
    <col min="2135" max="2135" width="1.85546875" style="77" customWidth="1"/>
    <col min="2136" max="2136" width="11" style="77"/>
    <col min="2137" max="2137" width="1.85546875" style="77" customWidth="1"/>
    <col min="2138" max="2138" width="11" style="77"/>
    <col min="2139" max="2139" width="1.85546875" style="77" customWidth="1"/>
    <col min="2140" max="2140" width="11" style="77"/>
    <col min="2141" max="2141" width="1.85546875" style="77" customWidth="1"/>
    <col min="2142" max="2142" width="11" style="77"/>
    <col min="2143" max="2143" width="1.85546875" style="77" customWidth="1"/>
    <col min="2144" max="2144" width="11" style="77"/>
    <col min="2145" max="2145" width="1.85546875" style="77" customWidth="1"/>
    <col min="2146" max="2146" width="11" style="77"/>
    <col min="2147" max="2147" width="1.85546875" style="77" customWidth="1"/>
    <col min="2148" max="2148" width="11" style="77"/>
    <col min="2149" max="2149" width="1.85546875" style="77" customWidth="1"/>
    <col min="2150" max="2150" width="12.140625" style="77" customWidth="1"/>
    <col min="2151" max="2151" width="11" style="77"/>
    <col min="2152" max="2152" width="1.85546875" style="77" customWidth="1"/>
    <col min="2153" max="2153" width="11" style="77"/>
    <col min="2154" max="2154" width="1.85546875" style="77" customWidth="1"/>
    <col min="2155" max="2155" width="11" style="77"/>
    <col min="2156" max="2156" width="1.85546875" style="77" customWidth="1"/>
    <col min="2157" max="2157" width="11" style="77"/>
    <col min="2158" max="2158" width="1.85546875" style="77" customWidth="1"/>
    <col min="2159" max="2159" width="11" style="77"/>
    <col min="2160" max="2160" width="1.85546875" style="77" customWidth="1"/>
    <col min="2161" max="2161" width="11" style="77"/>
    <col min="2162" max="2162" width="1.85546875" style="77" customWidth="1"/>
    <col min="2163" max="2163" width="11" style="77"/>
    <col min="2164" max="2164" width="1.85546875" style="77" customWidth="1"/>
    <col min="2165" max="2165" width="13" style="77" customWidth="1"/>
    <col min="2166" max="2166" width="1.85546875" style="77" customWidth="1"/>
    <col min="2167" max="2167" width="12.140625" style="77" customWidth="1"/>
    <col min="2168" max="2168" width="11" style="77"/>
    <col min="2169" max="2169" width="1.85546875" style="77" customWidth="1"/>
    <col min="2170" max="2170" width="11" style="77"/>
    <col min="2171" max="2171" width="1.85546875" style="77" customWidth="1"/>
    <col min="2172" max="2172" width="11" style="77"/>
    <col min="2173" max="2173" width="1.85546875" style="77" customWidth="1"/>
    <col min="2174" max="2174" width="11" style="77"/>
    <col min="2175" max="2175" width="1.85546875" style="77" customWidth="1"/>
    <col min="2176" max="2176" width="11" style="77"/>
    <col min="2177" max="2177" width="1.85546875" style="77" customWidth="1"/>
    <col min="2178" max="2178" width="11" style="77"/>
    <col min="2179" max="2179" width="1.85546875" style="77" customWidth="1"/>
    <col min="2180" max="2180" width="11" style="77"/>
    <col min="2181" max="2181" width="1.85546875" style="77" customWidth="1"/>
    <col min="2182" max="2182" width="11" style="77"/>
    <col min="2183" max="2183" width="1.85546875" style="77" customWidth="1"/>
    <col min="2184" max="2184" width="11" style="77"/>
    <col min="2185" max="2185" width="1.85546875" style="77" customWidth="1"/>
    <col min="2186" max="2186" width="11" style="77"/>
    <col min="2187" max="2187" width="1.85546875" style="77" customWidth="1"/>
    <col min="2188" max="2188" width="12.140625" style="77" customWidth="1"/>
    <col min="2189" max="2189" width="11" style="77"/>
    <col min="2190" max="2190" width="1.85546875" style="77" customWidth="1"/>
    <col min="2191" max="2191" width="11" style="77"/>
    <col min="2192" max="2192" width="1.85546875" style="77" customWidth="1"/>
    <col min="2193" max="2193" width="11" style="77"/>
    <col min="2194" max="2194" width="1.85546875" style="77" customWidth="1"/>
    <col min="2195" max="2195" width="11" style="77"/>
    <col min="2196" max="2196" width="1.7109375" style="77" customWidth="1"/>
    <col min="2197" max="2197" width="11" style="77"/>
    <col min="2198" max="2198" width="1.85546875" style="77" customWidth="1"/>
    <col min="2199" max="2199" width="11" style="77"/>
    <col min="2200" max="2200" width="1.85546875" style="77" customWidth="1"/>
    <col min="2201" max="2201" width="11" style="77"/>
    <col min="2202" max="2202" width="1.85546875" style="77" customWidth="1"/>
    <col min="2203" max="2203" width="11" style="77"/>
    <col min="2204" max="2204" width="1.85546875" style="77" customWidth="1"/>
    <col min="2205" max="2205" width="11" style="77"/>
    <col min="2206" max="2206" width="1.85546875" style="77" customWidth="1"/>
    <col min="2207" max="2207" width="11" style="77"/>
    <col min="2208" max="2208" width="1.85546875" style="77" customWidth="1"/>
    <col min="2209" max="2209" width="12.140625" style="77" customWidth="1"/>
    <col min="2210" max="2210" width="11" style="77"/>
    <col min="2211" max="2211" width="1.85546875" style="77" customWidth="1"/>
    <col min="2212" max="2212" width="11" style="77"/>
    <col min="2213" max="2213" width="1.85546875" style="77" customWidth="1"/>
    <col min="2214" max="2214" width="11" style="77"/>
    <col min="2215" max="2215" width="1.85546875" style="77" customWidth="1"/>
    <col min="2216" max="2216" width="11" style="77"/>
    <col min="2217" max="2217" width="1.85546875" style="77" customWidth="1"/>
    <col min="2218" max="2218" width="11" style="77"/>
    <col min="2219" max="2219" width="1.85546875" style="77" customWidth="1"/>
    <col min="2220" max="2220" width="11" style="77"/>
    <col min="2221" max="2221" width="1.85546875" style="77" customWidth="1"/>
    <col min="2222" max="2222" width="11" style="77"/>
    <col min="2223" max="2223" width="1.85546875" style="77" customWidth="1"/>
    <col min="2224" max="2224" width="13" style="77" customWidth="1"/>
    <col min="2225" max="2225" width="1.85546875" style="77" customWidth="1"/>
    <col min="2226" max="2226" width="12.140625" style="77" customWidth="1"/>
    <col min="2227" max="2227" width="11" style="77"/>
    <col min="2228" max="2228" width="1.85546875" style="77" customWidth="1"/>
    <col min="2229" max="2229" width="11" style="77"/>
    <col min="2230" max="2230" width="1.85546875" style="77" customWidth="1"/>
    <col min="2231" max="2231" width="11" style="77"/>
    <col min="2232" max="2232" width="1.85546875" style="77" customWidth="1"/>
    <col min="2233" max="2233" width="11" style="77"/>
    <col min="2234" max="2234" width="1.85546875" style="77" customWidth="1"/>
    <col min="2235" max="2235" width="11" style="77"/>
    <col min="2236" max="2236" width="1.85546875" style="77" customWidth="1"/>
    <col min="2237" max="2237" width="11" style="77"/>
    <col min="2238" max="2238" width="1.85546875" style="77" customWidth="1"/>
    <col min="2239" max="2239" width="11" style="77"/>
    <col min="2240" max="2240" width="1.85546875" style="77" customWidth="1"/>
    <col min="2241" max="2241" width="11" style="77"/>
    <col min="2242" max="2242" width="1.85546875" style="77" customWidth="1"/>
    <col min="2243" max="2243" width="11" style="77"/>
    <col min="2244" max="2244" width="1.85546875" style="77" customWidth="1"/>
    <col min="2245" max="2245" width="11" style="77"/>
    <col min="2246" max="2246" width="1.85546875" style="77" customWidth="1"/>
    <col min="2247" max="2247" width="12.140625" style="77" customWidth="1"/>
    <col min="2248" max="2248" width="11" style="77"/>
    <col min="2249" max="2249" width="1.85546875" style="77" customWidth="1"/>
    <col min="2250" max="2250" width="11" style="77"/>
    <col min="2251" max="2251" width="1.85546875" style="77" customWidth="1"/>
    <col min="2252" max="2252" width="11" style="77"/>
    <col min="2253" max="2253" width="1.85546875" style="77" customWidth="1"/>
    <col min="2254" max="2254" width="11" style="77"/>
    <col min="2255" max="2255" width="1.85546875" style="77" customWidth="1"/>
    <col min="2256" max="2256" width="11" style="77"/>
    <col min="2257" max="2257" width="1.85546875" style="77" customWidth="1"/>
    <col min="2258" max="2258" width="11" style="77"/>
    <col min="2259" max="2259" width="1.85546875" style="77" customWidth="1"/>
    <col min="2260" max="2260" width="11" style="77"/>
    <col min="2261" max="2261" width="1.85546875" style="77" customWidth="1"/>
    <col min="2262" max="2262" width="11" style="77"/>
    <col min="2263" max="2263" width="1.85546875" style="77" customWidth="1"/>
    <col min="2264" max="2264" width="11" style="77"/>
    <col min="2265" max="2265" width="1.85546875" style="77" customWidth="1"/>
    <col min="2266" max="2266" width="11" style="77"/>
    <col min="2267" max="2267" width="1.85546875" style="77" customWidth="1"/>
    <col min="2268" max="2268" width="12.140625" style="77" customWidth="1"/>
    <col min="2269" max="2269" width="11" style="77"/>
    <col min="2270" max="2270" width="1.85546875" style="77" customWidth="1"/>
    <col min="2271" max="2271" width="11" style="77"/>
    <col min="2272" max="2272" width="1.85546875" style="77" customWidth="1"/>
    <col min="2273" max="2273" width="11" style="77"/>
    <col min="2274" max="2274" width="1.85546875" style="77" customWidth="1"/>
    <col min="2275" max="2275" width="11" style="77"/>
    <col min="2276" max="2276" width="1.85546875" style="77" customWidth="1"/>
    <col min="2277" max="2277" width="11" style="77"/>
    <col min="2278" max="2278" width="1.85546875" style="77" customWidth="1"/>
    <col min="2279" max="2279" width="11" style="77"/>
    <col min="2280" max="2280" width="1.85546875" style="77" customWidth="1"/>
    <col min="2281" max="2281" width="10.5703125" style="77" customWidth="1"/>
    <col min="2282" max="2282" width="2" style="77" customWidth="1"/>
    <col min="2283" max="2283" width="12.5703125" style="77" customWidth="1"/>
    <col min="2284" max="2284" width="1.85546875" style="77" customWidth="1"/>
    <col min="2285" max="2286" width="0" style="77" hidden="1" customWidth="1"/>
    <col min="2287" max="2304" width="11" style="77"/>
    <col min="2305" max="2305" width="12.140625" style="77" customWidth="1"/>
    <col min="2306" max="2306" width="11" style="77"/>
    <col min="2307" max="2307" width="1.85546875" style="77" customWidth="1"/>
    <col min="2308" max="2308" width="11" style="77"/>
    <col min="2309" max="2309" width="2" style="77" customWidth="1"/>
    <col min="2310" max="2310" width="11" style="77"/>
    <col min="2311" max="2311" width="1.85546875" style="77" customWidth="1"/>
    <col min="2312" max="2312" width="11" style="77"/>
    <col min="2313" max="2313" width="2" style="77" customWidth="1"/>
    <col min="2314" max="2314" width="11" style="77"/>
    <col min="2315" max="2315" width="1.85546875" style="77" customWidth="1"/>
    <col min="2316" max="2316" width="11" style="77"/>
    <col min="2317" max="2317" width="1.85546875" style="77" customWidth="1"/>
    <col min="2318" max="2318" width="11" style="77"/>
    <col min="2319" max="2319" width="1.85546875" style="77" customWidth="1"/>
    <col min="2320" max="2320" width="11" style="77"/>
    <col min="2321" max="2321" width="1.85546875" style="77" customWidth="1"/>
    <col min="2322" max="2322" width="11" style="77"/>
    <col min="2323" max="2323" width="1.85546875" style="77" customWidth="1"/>
    <col min="2324" max="2324" width="11" style="77"/>
    <col min="2325" max="2325" width="1.85546875" style="77" customWidth="1"/>
    <col min="2326" max="2326" width="12.140625" style="77" customWidth="1"/>
    <col min="2327" max="2327" width="11" style="77"/>
    <col min="2328" max="2328" width="1.85546875" style="77" customWidth="1"/>
    <col min="2329" max="2329" width="11" style="77"/>
    <col min="2330" max="2330" width="1.85546875" style="77" customWidth="1"/>
    <col min="2331" max="2331" width="11" style="77"/>
    <col min="2332" max="2332" width="1.85546875" style="77" customWidth="1"/>
    <col min="2333" max="2333" width="11" style="77"/>
    <col min="2334" max="2334" width="1.85546875" style="77" customWidth="1"/>
    <col min="2335" max="2335" width="11" style="77"/>
    <col min="2336" max="2336" width="1.85546875" style="77" customWidth="1"/>
    <col min="2337" max="2337" width="11" style="77"/>
    <col min="2338" max="2338" width="1.85546875" style="77" customWidth="1"/>
    <col min="2339" max="2339" width="11" style="77"/>
    <col min="2340" max="2340" width="1.85546875" style="77" customWidth="1"/>
    <col min="2341" max="2341" width="11" style="77"/>
    <col min="2342" max="2342" width="1.85546875" style="77" customWidth="1"/>
    <col min="2343" max="2343" width="11" style="77"/>
    <col min="2344" max="2344" width="1.85546875" style="77" customWidth="1"/>
    <col min="2345" max="2345" width="11" style="77"/>
    <col min="2346" max="2346" width="1.85546875" style="77" customWidth="1"/>
    <col min="2347" max="2347" width="12.28515625" style="77" customWidth="1"/>
    <col min="2348" max="2348" width="11" style="77"/>
    <col min="2349" max="2349" width="1.85546875" style="77" customWidth="1"/>
    <col min="2350" max="2350" width="11" style="77"/>
    <col min="2351" max="2351" width="1.85546875" style="77" customWidth="1"/>
    <col min="2352" max="2352" width="11" style="77"/>
    <col min="2353" max="2353" width="1.85546875" style="77" customWidth="1"/>
    <col min="2354" max="2354" width="11" style="77"/>
    <col min="2355" max="2355" width="0.5703125" style="77" customWidth="1"/>
    <col min="2356" max="2356" width="11.28515625" style="77" customWidth="1"/>
    <col min="2357" max="2357" width="1.85546875" style="77" customWidth="1"/>
    <col min="2358" max="2358" width="11" style="77"/>
    <col min="2359" max="2359" width="2" style="77" customWidth="1"/>
    <col min="2360" max="2360" width="11" style="77"/>
    <col min="2361" max="2361" width="1.85546875" style="77" customWidth="1"/>
    <col min="2362" max="2362" width="13" style="77" customWidth="1"/>
    <col min="2363" max="2363" width="1.85546875" style="77" customWidth="1"/>
    <col min="2364" max="2364" width="12.140625" style="77" customWidth="1"/>
    <col min="2365" max="2365" width="11" style="77"/>
    <col min="2366" max="2366" width="1.85546875" style="77" customWidth="1"/>
    <col min="2367" max="2367" width="11" style="77"/>
    <col min="2368" max="2368" width="1.85546875" style="77" customWidth="1"/>
    <col min="2369" max="2369" width="11" style="77"/>
    <col min="2370" max="2370" width="1.85546875" style="77" customWidth="1"/>
    <col min="2371" max="2371" width="11" style="77"/>
    <col min="2372" max="2372" width="1.85546875" style="77" customWidth="1"/>
    <col min="2373" max="2373" width="11" style="77"/>
    <col min="2374" max="2374" width="1.85546875" style="77" customWidth="1"/>
    <col min="2375" max="2375" width="11" style="77"/>
    <col min="2376" max="2376" width="1.85546875" style="77" customWidth="1"/>
    <col min="2377" max="2377" width="11" style="77"/>
    <col min="2378" max="2378" width="1.85546875" style="77" customWidth="1"/>
    <col min="2379" max="2379" width="11" style="77"/>
    <col min="2380" max="2380" width="1.85546875" style="77" customWidth="1"/>
    <col min="2381" max="2381" width="11" style="77"/>
    <col min="2382" max="2382" width="1.85546875" style="77" customWidth="1"/>
    <col min="2383" max="2383" width="11" style="77"/>
    <col min="2384" max="2384" width="1.85546875" style="77" customWidth="1"/>
    <col min="2385" max="2385" width="12.140625" style="77" customWidth="1"/>
    <col min="2386" max="2386" width="11" style="77"/>
    <col min="2387" max="2387" width="1.85546875" style="77" customWidth="1"/>
    <col min="2388" max="2388" width="11" style="77"/>
    <col min="2389" max="2389" width="1.85546875" style="77" customWidth="1"/>
    <col min="2390" max="2390" width="11" style="77"/>
    <col min="2391" max="2391" width="1.85546875" style="77" customWidth="1"/>
    <col min="2392" max="2392" width="11" style="77"/>
    <col min="2393" max="2393" width="1.85546875" style="77" customWidth="1"/>
    <col min="2394" max="2394" width="11" style="77"/>
    <col min="2395" max="2395" width="1.85546875" style="77" customWidth="1"/>
    <col min="2396" max="2396" width="11" style="77"/>
    <col min="2397" max="2397" width="1.85546875" style="77" customWidth="1"/>
    <col min="2398" max="2398" width="11" style="77"/>
    <col min="2399" max="2399" width="1.85546875" style="77" customWidth="1"/>
    <col min="2400" max="2400" width="11" style="77"/>
    <col min="2401" max="2401" width="1.85546875" style="77" customWidth="1"/>
    <col min="2402" max="2402" width="11" style="77"/>
    <col min="2403" max="2403" width="1.85546875" style="77" customWidth="1"/>
    <col min="2404" max="2404" width="11" style="77"/>
    <col min="2405" max="2405" width="1.85546875" style="77" customWidth="1"/>
    <col min="2406" max="2406" width="12.140625" style="77" customWidth="1"/>
    <col min="2407" max="2407" width="11" style="77"/>
    <col min="2408" max="2408" width="1.85546875" style="77" customWidth="1"/>
    <col min="2409" max="2409" width="11" style="77"/>
    <col min="2410" max="2410" width="1.85546875" style="77" customWidth="1"/>
    <col min="2411" max="2411" width="11" style="77"/>
    <col min="2412" max="2412" width="1.85546875" style="77" customWidth="1"/>
    <col min="2413" max="2413" width="11" style="77"/>
    <col min="2414" max="2414" width="1.85546875" style="77" customWidth="1"/>
    <col min="2415" max="2415" width="11" style="77"/>
    <col min="2416" max="2416" width="1.85546875" style="77" customWidth="1"/>
    <col min="2417" max="2417" width="11" style="77"/>
    <col min="2418" max="2418" width="1.85546875" style="77" customWidth="1"/>
    <col min="2419" max="2419" width="11" style="77"/>
    <col min="2420" max="2420" width="1.85546875" style="77" customWidth="1"/>
    <col min="2421" max="2421" width="13" style="77" customWidth="1"/>
    <col min="2422" max="2422" width="1.85546875" style="77" customWidth="1"/>
    <col min="2423" max="2423" width="12.140625" style="77" customWidth="1"/>
    <col min="2424" max="2424" width="11" style="77"/>
    <col min="2425" max="2425" width="1.85546875" style="77" customWidth="1"/>
    <col min="2426" max="2426" width="11" style="77"/>
    <col min="2427" max="2427" width="1.85546875" style="77" customWidth="1"/>
    <col min="2428" max="2428" width="11" style="77"/>
    <col min="2429" max="2429" width="1.85546875" style="77" customWidth="1"/>
    <col min="2430" max="2430" width="11" style="77"/>
    <col min="2431" max="2431" width="1.85546875" style="77" customWidth="1"/>
    <col min="2432" max="2432" width="11" style="77"/>
    <col min="2433" max="2433" width="1.85546875" style="77" customWidth="1"/>
    <col min="2434" max="2434" width="11" style="77"/>
    <col min="2435" max="2435" width="1.85546875" style="77" customWidth="1"/>
    <col min="2436" max="2436" width="11" style="77"/>
    <col min="2437" max="2437" width="1.85546875" style="77" customWidth="1"/>
    <col min="2438" max="2438" width="11" style="77"/>
    <col min="2439" max="2439" width="1.85546875" style="77" customWidth="1"/>
    <col min="2440" max="2440" width="11" style="77"/>
    <col min="2441" max="2441" width="1.85546875" style="77" customWidth="1"/>
    <col min="2442" max="2442" width="11" style="77"/>
    <col min="2443" max="2443" width="1.85546875" style="77" customWidth="1"/>
    <col min="2444" max="2444" width="12.140625" style="77" customWidth="1"/>
    <col min="2445" max="2445" width="11" style="77"/>
    <col min="2446" max="2446" width="1.85546875" style="77" customWidth="1"/>
    <col min="2447" max="2447" width="11" style="77"/>
    <col min="2448" max="2448" width="1.85546875" style="77" customWidth="1"/>
    <col min="2449" max="2449" width="11" style="77"/>
    <col min="2450" max="2450" width="1.85546875" style="77" customWidth="1"/>
    <col min="2451" max="2451" width="11" style="77"/>
    <col min="2452" max="2452" width="1.7109375" style="77" customWidth="1"/>
    <col min="2453" max="2453" width="11" style="77"/>
    <col min="2454" max="2454" width="1.85546875" style="77" customWidth="1"/>
    <col min="2455" max="2455" width="11" style="77"/>
    <col min="2456" max="2456" width="1.85546875" style="77" customWidth="1"/>
    <col min="2457" max="2457" width="11" style="77"/>
    <col min="2458" max="2458" width="1.85546875" style="77" customWidth="1"/>
    <col min="2459" max="2459" width="11" style="77"/>
    <col min="2460" max="2460" width="1.85546875" style="77" customWidth="1"/>
    <col min="2461" max="2461" width="11" style="77"/>
    <col min="2462" max="2462" width="1.85546875" style="77" customWidth="1"/>
    <col min="2463" max="2463" width="11" style="77"/>
    <col min="2464" max="2464" width="1.85546875" style="77" customWidth="1"/>
    <col min="2465" max="2465" width="12.140625" style="77" customWidth="1"/>
    <col min="2466" max="2466" width="11" style="77"/>
    <col min="2467" max="2467" width="1.85546875" style="77" customWidth="1"/>
    <col min="2468" max="2468" width="11" style="77"/>
    <col min="2469" max="2469" width="1.85546875" style="77" customWidth="1"/>
    <col min="2470" max="2470" width="11" style="77"/>
    <col min="2471" max="2471" width="1.85546875" style="77" customWidth="1"/>
    <col min="2472" max="2472" width="11" style="77"/>
    <col min="2473" max="2473" width="1.85546875" style="77" customWidth="1"/>
    <col min="2474" max="2474" width="11" style="77"/>
    <col min="2475" max="2475" width="1.85546875" style="77" customWidth="1"/>
    <col min="2476" max="2476" width="11" style="77"/>
    <col min="2477" max="2477" width="1.85546875" style="77" customWidth="1"/>
    <col min="2478" max="2478" width="11" style="77"/>
    <col min="2479" max="2479" width="1.85546875" style="77" customWidth="1"/>
    <col min="2480" max="2480" width="13" style="77" customWidth="1"/>
    <col min="2481" max="2481" width="1.85546875" style="77" customWidth="1"/>
    <col min="2482" max="2482" width="12.140625" style="77" customWidth="1"/>
    <col min="2483" max="2483" width="11" style="77"/>
    <col min="2484" max="2484" width="1.85546875" style="77" customWidth="1"/>
    <col min="2485" max="2485" width="11" style="77"/>
    <col min="2486" max="2486" width="1.85546875" style="77" customWidth="1"/>
    <col min="2487" max="2487" width="11" style="77"/>
    <col min="2488" max="2488" width="1.85546875" style="77" customWidth="1"/>
    <col min="2489" max="2489" width="11" style="77"/>
    <col min="2490" max="2490" width="1.85546875" style="77" customWidth="1"/>
    <col min="2491" max="2491" width="11" style="77"/>
    <col min="2492" max="2492" width="1.85546875" style="77" customWidth="1"/>
    <col min="2493" max="2493" width="11" style="77"/>
    <col min="2494" max="2494" width="1.85546875" style="77" customWidth="1"/>
    <col min="2495" max="2495" width="11" style="77"/>
    <col min="2496" max="2496" width="1.85546875" style="77" customWidth="1"/>
    <col min="2497" max="2497" width="11" style="77"/>
    <col min="2498" max="2498" width="1.85546875" style="77" customWidth="1"/>
    <col min="2499" max="2499" width="11" style="77"/>
    <col min="2500" max="2500" width="1.85546875" style="77" customWidth="1"/>
    <col min="2501" max="2501" width="11" style="77"/>
    <col min="2502" max="2502" width="1.85546875" style="77" customWidth="1"/>
    <col min="2503" max="2503" width="12.140625" style="77" customWidth="1"/>
    <col min="2504" max="2504" width="11" style="77"/>
    <col min="2505" max="2505" width="1.85546875" style="77" customWidth="1"/>
    <col min="2506" max="2506" width="11" style="77"/>
    <col min="2507" max="2507" width="1.85546875" style="77" customWidth="1"/>
    <col min="2508" max="2508" width="11" style="77"/>
    <col min="2509" max="2509" width="1.85546875" style="77" customWidth="1"/>
    <col min="2510" max="2510" width="11" style="77"/>
    <col min="2511" max="2511" width="1.85546875" style="77" customWidth="1"/>
    <col min="2512" max="2512" width="11" style="77"/>
    <col min="2513" max="2513" width="1.85546875" style="77" customWidth="1"/>
    <col min="2514" max="2514" width="11" style="77"/>
    <col min="2515" max="2515" width="1.85546875" style="77" customWidth="1"/>
    <col min="2516" max="2516" width="11" style="77"/>
    <col min="2517" max="2517" width="1.85546875" style="77" customWidth="1"/>
    <col min="2518" max="2518" width="11" style="77"/>
    <col min="2519" max="2519" width="1.85546875" style="77" customWidth="1"/>
    <col min="2520" max="2520" width="11" style="77"/>
    <col min="2521" max="2521" width="1.85546875" style="77" customWidth="1"/>
    <col min="2522" max="2522" width="11" style="77"/>
    <col min="2523" max="2523" width="1.85546875" style="77" customWidth="1"/>
    <col min="2524" max="2524" width="12.140625" style="77" customWidth="1"/>
    <col min="2525" max="2525" width="11" style="77"/>
    <col min="2526" max="2526" width="1.85546875" style="77" customWidth="1"/>
    <col min="2527" max="2527" width="11" style="77"/>
    <col min="2528" max="2528" width="1.85546875" style="77" customWidth="1"/>
    <col min="2529" max="2529" width="11" style="77"/>
    <col min="2530" max="2530" width="1.85546875" style="77" customWidth="1"/>
    <col min="2531" max="2531" width="11" style="77"/>
    <col min="2532" max="2532" width="1.85546875" style="77" customWidth="1"/>
    <col min="2533" max="2533" width="11" style="77"/>
    <col min="2534" max="2534" width="1.85546875" style="77" customWidth="1"/>
    <col min="2535" max="2535" width="11" style="77"/>
    <col min="2536" max="2536" width="1.85546875" style="77" customWidth="1"/>
    <col min="2537" max="2537" width="10.5703125" style="77" customWidth="1"/>
    <col min="2538" max="2538" width="2" style="77" customWidth="1"/>
    <col min="2539" max="2539" width="12.5703125" style="77" customWidth="1"/>
    <col min="2540" max="2540" width="1.85546875" style="77" customWidth="1"/>
    <col min="2541" max="2542" width="0" style="77" hidden="1" customWidth="1"/>
    <col min="2543" max="2560" width="11" style="77"/>
    <col min="2561" max="2561" width="12.140625" style="77" customWidth="1"/>
    <col min="2562" max="2562" width="11" style="77"/>
    <col min="2563" max="2563" width="1.85546875" style="77" customWidth="1"/>
    <col min="2564" max="2564" width="11" style="77"/>
    <col min="2565" max="2565" width="2" style="77" customWidth="1"/>
    <col min="2566" max="2566" width="11" style="77"/>
    <col min="2567" max="2567" width="1.85546875" style="77" customWidth="1"/>
    <col min="2568" max="2568" width="11" style="77"/>
    <col min="2569" max="2569" width="2" style="77" customWidth="1"/>
    <col min="2570" max="2570" width="11" style="77"/>
    <col min="2571" max="2571" width="1.85546875" style="77" customWidth="1"/>
    <col min="2572" max="2572" width="11" style="77"/>
    <col min="2573" max="2573" width="1.85546875" style="77" customWidth="1"/>
    <col min="2574" max="2574" width="11" style="77"/>
    <col min="2575" max="2575" width="1.85546875" style="77" customWidth="1"/>
    <col min="2576" max="2576" width="11" style="77"/>
    <col min="2577" max="2577" width="1.85546875" style="77" customWidth="1"/>
    <col min="2578" max="2578" width="11" style="77"/>
    <col min="2579" max="2579" width="1.85546875" style="77" customWidth="1"/>
    <col min="2580" max="2580" width="11" style="77"/>
    <col min="2581" max="2581" width="1.85546875" style="77" customWidth="1"/>
    <col min="2582" max="2582" width="12.140625" style="77" customWidth="1"/>
    <col min="2583" max="2583" width="11" style="77"/>
    <col min="2584" max="2584" width="1.85546875" style="77" customWidth="1"/>
    <col min="2585" max="2585" width="11" style="77"/>
    <col min="2586" max="2586" width="1.85546875" style="77" customWidth="1"/>
    <col min="2587" max="2587" width="11" style="77"/>
    <col min="2588" max="2588" width="1.85546875" style="77" customWidth="1"/>
    <col min="2589" max="2589" width="11" style="77"/>
    <col min="2590" max="2590" width="1.85546875" style="77" customWidth="1"/>
    <col min="2591" max="2591" width="11" style="77"/>
    <col min="2592" max="2592" width="1.85546875" style="77" customWidth="1"/>
    <col min="2593" max="2593" width="11" style="77"/>
    <col min="2594" max="2594" width="1.85546875" style="77" customWidth="1"/>
    <col min="2595" max="2595" width="11" style="77"/>
    <col min="2596" max="2596" width="1.85546875" style="77" customWidth="1"/>
    <col min="2597" max="2597" width="11" style="77"/>
    <col min="2598" max="2598" width="1.85546875" style="77" customWidth="1"/>
    <col min="2599" max="2599" width="11" style="77"/>
    <col min="2600" max="2600" width="1.85546875" style="77" customWidth="1"/>
    <col min="2601" max="2601" width="11" style="77"/>
    <col min="2602" max="2602" width="1.85546875" style="77" customWidth="1"/>
    <col min="2603" max="2603" width="12.28515625" style="77" customWidth="1"/>
    <col min="2604" max="2604" width="11" style="77"/>
    <col min="2605" max="2605" width="1.85546875" style="77" customWidth="1"/>
    <col min="2606" max="2606" width="11" style="77"/>
    <col min="2607" max="2607" width="1.85546875" style="77" customWidth="1"/>
    <col min="2608" max="2608" width="11" style="77"/>
    <col min="2609" max="2609" width="1.85546875" style="77" customWidth="1"/>
    <col min="2610" max="2610" width="11" style="77"/>
    <col min="2611" max="2611" width="0.5703125" style="77" customWidth="1"/>
    <col min="2612" max="2612" width="11.28515625" style="77" customWidth="1"/>
    <col min="2613" max="2613" width="1.85546875" style="77" customWidth="1"/>
    <col min="2614" max="2614" width="11" style="77"/>
    <col min="2615" max="2615" width="2" style="77" customWidth="1"/>
    <col min="2616" max="2616" width="11" style="77"/>
    <col min="2617" max="2617" width="1.85546875" style="77" customWidth="1"/>
    <col min="2618" max="2618" width="13" style="77" customWidth="1"/>
    <col min="2619" max="2619" width="1.85546875" style="77" customWidth="1"/>
    <col min="2620" max="2620" width="12.140625" style="77" customWidth="1"/>
    <col min="2621" max="2621" width="11" style="77"/>
    <col min="2622" max="2622" width="1.85546875" style="77" customWidth="1"/>
    <col min="2623" max="2623" width="11" style="77"/>
    <col min="2624" max="2624" width="1.85546875" style="77" customWidth="1"/>
    <col min="2625" max="2625" width="11" style="77"/>
    <col min="2626" max="2626" width="1.85546875" style="77" customWidth="1"/>
    <col min="2627" max="2627" width="11" style="77"/>
    <col min="2628" max="2628" width="1.85546875" style="77" customWidth="1"/>
    <col min="2629" max="2629" width="11" style="77"/>
    <col min="2630" max="2630" width="1.85546875" style="77" customWidth="1"/>
    <col min="2631" max="2631" width="11" style="77"/>
    <col min="2632" max="2632" width="1.85546875" style="77" customWidth="1"/>
    <col min="2633" max="2633" width="11" style="77"/>
    <col min="2634" max="2634" width="1.85546875" style="77" customWidth="1"/>
    <col min="2635" max="2635" width="11" style="77"/>
    <col min="2636" max="2636" width="1.85546875" style="77" customWidth="1"/>
    <col min="2637" max="2637" width="11" style="77"/>
    <col min="2638" max="2638" width="1.85546875" style="77" customWidth="1"/>
    <col min="2639" max="2639" width="11" style="77"/>
    <col min="2640" max="2640" width="1.85546875" style="77" customWidth="1"/>
    <col min="2641" max="2641" width="12.140625" style="77" customWidth="1"/>
    <col min="2642" max="2642" width="11" style="77"/>
    <col min="2643" max="2643" width="1.85546875" style="77" customWidth="1"/>
    <col min="2644" max="2644" width="11" style="77"/>
    <col min="2645" max="2645" width="1.85546875" style="77" customWidth="1"/>
    <col min="2646" max="2646" width="11" style="77"/>
    <col min="2647" max="2647" width="1.85546875" style="77" customWidth="1"/>
    <col min="2648" max="2648" width="11" style="77"/>
    <col min="2649" max="2649" width="1.85546875" style="77" customWidth="1"/>
    <col min="2650" max="2650" width="11" style="77"/>
    <col min="2651" max="2651" width="1.85546875" style="77" customWidth="1"/>
    <col min="2652" max="2652" width="11" style="77"/>
    <col min="2653" max="2653" width="1.85546875" style="77" customWidth="1"/>
    <col min="2654" max="2654" width="11" style="77"/>
    <col min="2655" max="2655" width="1.85546875" style="77" customWidth="1"/>
    <col min="2656" max="2656" width="11" style="77"/>
    <col min="2657" max="2657" width="1.85546875" style="77" customWidth="1"/>
    <col min="2658" max="2658" width="11" style="77"/>
    <col min="2659" max="2659" width="1.85546875" style="77" customWidth="1"/>
    <col min="2660" max="2660" width="11" style="77"/>
    <col min="2661" max="2661" width="1.85546875" style="77" customWidth="1"/>
    <col min="2662" max="2662" width="12.140625" style="77" customWidth="1"/>
    <col min="2663" max="2663" width="11" style="77"/>
    <col min="2664" max="2664" width="1.85546875" style="77" customWidth="1"/>
    <col min="2665" max="2665" width="11" style="77"/>
    <col min="2666" max="2666" width="1.85546875" style="77" customWidth="1"/>
    <col min="2667" max="2667" width="11" style="77"/>
    <col min="2668" max="2668" width="1.85546875" style="77" customWidth="1"/>
    <col min="2669" max="2669" width="11" style="77"/>
    <col min="2670" max="2670" width="1.85546875" style="77" customWidth="1"/>
    <col min="2671" max="2671" width="11" style="77"/>
    <col min="2672" max="2672" width="1.85546875" style="77" customWidth="1"/>
    <col min="2673" max="2673" width="11" style="77"/>
    <col min="2674" max="2674" width="1.85546875" style="77" customWidth="1"/>
    <col min="2675" max="2675" width="11" style="77"/>
    <col min="2676" max="2676" width="1.85546875" style="77" customWidth="1"/>
    <col min="2677" max="2677" width="13" style="77" customWidth="1"/>
    <col min="2678" max="2678" width="1.85546875" style="77" customWidth="1"/>
    <col min="2679" max="2679" width="12.140625" style="77" customWidth="1"/>
    <col min="2680" max="2680" width="11" style="77"/>
    <col min="2681" max="2681" width="1.85546875" style="77" customWidth="1"/>
    <col min="2682" max="2682" width="11" style="77"/>
    <col min="2683" max="2683" width="1.85546875" style="77" customWidth="1"/>
    <col min="2684" max="2684" width="11" style="77"/>
    <col min="2685" max="2685" width="1.85546875" style="77" customWidth="1"/>
    <col min="2686" max="2686" width="11" style="77"/>
    <col min="2687" max="2687" width="1.85546875" style="77" customWidth="1"/>
    <col min="2688" max="2688" width="11" style="77"/>
    <col min="2689" max="2689" width="1.85546875" style="77" customWidth="1"/>
    <col min="2690" max="2690" width="11" style="77"/>
    <col min="2691" max="2691" width="1.85546875" style="77" customWidth="1"/>
    <col min="2692" max="2692" width="11" style="77"/>
    <col min="2693" max="2693" width="1.85546875" style="77" customWidth="1"/>
    <col min="2694" max="2694" width="11" style="77"/>
    <col min="2695" max="2695" width="1.85546875" style="77" customWidth="1"/>
    <col min="2696" max="2696" width="11" style="77"/>
    <col min="2697" max="2697" width="1.85546875" style="77" customWidth="1"/>
    <col min="2698" max="2698" width="11" style="77"/>
    <col min="2699" max="2699" width="1.85546875" style="77" customWidth="1"/>
    <col min="2700" max="2700" width="12.140625" style="77" customWidth="1"/>
    <col min="2701" max="2701" width="11" style="77"/>
    <col min="2702" max="2702" width="1.85546875" style="77" customWidth="1"/>
    <col min="2703" max="2703" width="11" style="77"/>
    <col min="2704" max="2704" width="1.85546875" style="77" customWidth="1"/>
    <col min="2705" max="2705" width="11" style="77"/>
    <col min="2706" max="2706" width="1.85546875" style="77" customWidth="1"/>
    <col min="2707" max="2707" width="11" style="77"/>
    <col min="2708" max="2708" width="1.7109375" style="77" customWidth="1"/>
    <col min="2709" max="2709" width="11" style="77"/>
    <col min="2710" max="2710" width="1.85546875" style="77" customWidth="1"/>
    <col min="2711" max="2711" width="11" style="77"/>
    <col min="2712" max="2712" width="1.85546875" style="77" customWidth="1"/>
    <col min="2713" max="2713" width="11" style="77"/>
    <col min="2714" max="2714" width="1.85546875" style="77" customWidth="1"/>
    <col min="2715" max="2715" width="11" style="77"/>
    <col min="2716" max="2716" width="1.85546875" style="77" customWidth="1"/>
    <col min="2717" max="2717" width="11" style="77"/>
    <col min="2718" max="2718" width="1.85546875" style="77" customWidth="1"/>
    <col min="2719" max="2719" width="11" style="77"/>
    <col min="2720" max="2720" width="1.85546875" style="77" customWidth="1"/>
    <col min="2721" max="2721" width="12.140625" style="77" customWidth="1"/>
    <col min="2722" max="2722" width="11" style="77"/>
    <col min="2723" max="2723" width="1.85546875" style="77" customWidth="1"/>
    <col min="2724" max="2724" width="11" style="77"/>
    <col min="2725" max="2725" width="1.85546875" style="77" customWidth="1"/>
    <col min="2726" max="2726" width="11" style="77"/>
    <col min="2727" max="2727" width="1.85546875" style="77" customWidth="1"/>
    <col min="2728" max="2728" width="11" style="77"/>
    <col min="2729" max="2729" width="1.85546875" style="77" customWidth="1"/>
    <col min="2730" max="2730" width="11" style="77"/>
    <col min="2731" max="2731" width="1.85546875" style="77" customWidth="1"/>
    <col min="2732" max="2732" width="11" style="77"/>
    <col min="2733" max="2733" width="1.85546875" style="77" customWidth="1"/>
    <col min="2734" max="2734" width="11" style="77"/>
    <col min="2735" max="2735" width="1.85546875" style="77" customWidth="1"/>
    <col min="2736" max="2736" width="13" style="77" customWidth="1"/>
    <col min="2737" max="2737" width="1.85546875" style="77" customWidth="1"/>
    <col min="2738" max="2738" width="12.140625" style="77" customWidth="1"/>
    <col min="2739" max="2739" width="11" style="77"/>
    <col min="2740" max="2740" width="1.85546875" style="77" customWidth="1"/>
    <col min="2741" max="2741" width="11" style="77"/>
    <col min="2742" max="2742" width="1.85546875" style="77" customWidth="1"/>
    <col min="2743" max="2743" width="11" style="77"/>
    <col min="2744" max="2744" width="1.85546875" style="77" customWidth="1"/>
    <col min="2745" max="2745" width="11" style="77"/>
    <col min="2746" max="2746" width="1.85546875" style="77" customWidth="1"/>
    <col min="2747" max="2747" width="11" style="77"/>
    <col min="2748" max="2748" width="1.85546875" style="77" customWidth="1"/>
    <col min="2749" max="2749" width="11" style="77"/>
    <col min="2750" max="2750" width="1.85546875" style="77" customWidth="1"/>
    <col min="2751" max="2751" width="11" style="77"/>
    <col min="2752" max="2752" width="1.85546875" style="77" customWidth="1"/>
    <col min="2753" max="2753" width="11" style="77"/>
    <col min="2754" max="2754" width="1.85546875" style="77" customWidth="1"/>
    <col min="2755" max="2755" width="11" style="77"/>
    <col min="2756" max="2756" width="1.85546875" style="77" customWidth="1"/>
    <col min="2757" max="2757" width="11" style="77"/>
    <col min="2758" max="2758" width="1.85546875" style="77" customWidth="1"/>
    <col min="2759" max="2759" width="12.140625" style="77" customWidth="1"/>
    <col min="2760" max="2760" width="11" style="77"/>
    <col min="2761" max="2761" width="1.85546875" style="77" customWidth="1"/>
    <col min="2762" max="2762" width="11" style="77"/>
    <col min="2763" max="2763" width="1.85546875" style="77" customWidth="1"/>
    <col min="2764" max="2764" width="11" style="77"/>
    <col min="2765" max="2765" width="1.85546875" style="77" customWidth="1"/>
    <col min="2766" max="2766" width="11" style="77"/>
    <col min="2767" max="2767" width="1.85546875" style="77" customWidth="1"/>
    <col min="2768" max="2768" width="11" style="77"/>
    <col min="2769" max="2769" width="1.85546875" style="77" customWidth="1"/>
    <col min="2770" max="2770" width="11" style="77"/>
    <col min="2771" max="2771" width="1.85546875" style="77" customWidth="1"/>
    <col min="2772" max="2772" width="11" style="77"/>
    <col min="2773" max="2773" width="1.85546875" style="77" customWidth="1"/>
    <col min="2774" max="2774" width="11" style="77"/>
    <col min="2775" max="2775" width="1.85546875" style="77" customWidth="1"/>
    <col min="2776" max="2776" width="11" style="77"/>
    <col min="2777" max="2777" width="1.85546875" style="77" customWidth="1"/>
    <col min="2778" max="2778" width="11" style="77"/>
    <col min="2779" max="2779" width="1.85546875" style="77" customWidth="1"/>
    <col min="2780" max="2780" width="12.140625" style="77" customWidth="1"/>
    <col min="2781" max="2781" width="11" style="77"/>
    <col min="2782" max="2782" width="1.85546875" style="77" customWidth="1"/>
    <col min="2783" max="2783" width="11" style="77"/>
    <col min="2784" max="2784" width="1.85546875" style="77" customWidth="1"/>
    <col min="2785" max="2785" width="11" style="77"/>
    <col min="2786" max="2786" width="1.85546875" style="77" customWidth="1"/>
    <col min="2787" max="2787" width="11" style="77"/>
    <col min="2788" max="2788" width="1.85546875" style="77" customWidth="1"/>
    <col min="2789" max="2789" width="11" style="77"/>
    <col min="2790" max="2790" width="1.85546875" style="77" customWidth="1"/>
    <col min="2791" max="2791" width="11" style="77"/>
    <col min="2792" max="2792" width="1.85546875" style="77" customWidth="1"/>
    <col min="2793" max="2793" width="10.5703125" style="77" customWidth="1"/>
    <col min="2794" max="2794" width="2" style="77" customWidth="1"/>
    <col min="2795" max="2795" width="12.5703125" style="77" customWidth="1"/>
    <col min="2796" max="2796" width="1.85546875" style="77" customWidth="1"/>
    <col min="2797" max="2798" width="0" style="77" hidden="1" customWidth="1"/>
    <col min="2799" max="2816" width="11" style="77"/>
    <col min="2817" max="2817" width="12.140625" style="77" customWidth="1"/>
    <col min="2818" max="2818" width="11" style="77"/>
    <col min="2819" max="2819" width="1.85546875" style="77" customWidth="1"/>
    <col min="2820" max="2820" width="11" style="77"/>
    <col min="2821" max="2821" width="2" style="77" customWidth="1"/>
    <col min="2822" max="2822" width="11" style="77"/>
    <col min="2823" max="2823" width="1.85546875" style="77" customWidth="1"/>
    <col min="2824" max="2824" width="11" style="77"/>
    <col min="2825" max="2825" width="2" style="77" customWidth="1"/>
    <col min="2826" max="2826" width="11" style="77"/>
    <col min="2827" max="2827" width="1.85546875" style="77" customWidth="1"/>
    <col min="2828" max="2828" width="11" style="77"/>
    <col min="2829" max="2829" width="1.85546875" style="77" customWidth="1"/>
    <col min="2830" max="2830" width="11" style="77"/>
    <col min="2831" max="2831" width="1.85546875" style="77" customWidth="1"/>
    <col min="2832" max="2832" width="11" style="77"/>
    <col min="2833" max="2833" width="1.85546875" style="77" customWidth="1"/>
    <col min="2834" max="2834" width="11" style="77"/>
    <col min="2835" max="2835" width="1.85546875" style="77" customWidth="1"/>
    <col min="2836" max="2836" width="11" style="77"/>
    <col min="2837" max="2837" width="1.85546875" style="77" customWidth="1"/>
    <col min="2838" max="2838" width="12.140625" style="77" customWidth="1"/>
    <col min="2839" max="2839" width="11" style="77"/>
    <col min="2840" max="2840" width="1.85546875" style="77" customWidth="1"/>
    <col min="2841" max="2841" width="11" style="77"/>
    <col min="2842" max="2842" width="1.85546875" style="77" customWidth="1"/>
    <col min="2843" max="2843" width="11" style="77"/>
    <col min="2844" max="2844" width="1.85546875" style="77" customWidth="1"/>
    <col min="2845" max="2845" width="11" style="77"/>
    <col min="2846" max="2846" width="1.85546875" style="77" customWidth="1"/>
    <col min="2847" max="2847" width="11" style="77"/>
    <col min="2848" max="2848" width="1.85546875" style="77" customWidth="1"/>
    <col min="2849" max="2849" width="11" style="77"/>
    <col min="2850" max="2850" width="1.85546875" style="77" customWidth="1"/>
    <col min="2851" max="2851" width="11" style="77"/>
    <col min="2852" max="2852" width="1.85546875" style="77" customWidth="1"/>
    <col min="2853" max="2853" width="11" style="77"/>
    <col min="2854" max="2854" width="1.85546875" style="77" customWidth="1"/>
    <col min="2855" max="2855" width="11" style="77"/>
    <col min="2856" max="2856" width="1.85546875" style="77" customWidth="1"/>
    <col min="2857" max="2857" width="11" style="77"/>
    <col min="2858" max="2858" width="1.85546875" style="77" customWidth="1"/>
    <col min="2859" max="2859" width="12.28515625" style="77" customWidth="1"/>
    <col min="2860" max="2860" width="11" style="77"/>
    <col min="2861" max="2861" width="1.85546875" style="77" customWidth="1"/>
    <col min="2862" max="2862" width="11" style="77"/>
    <col min="2863" max="2863" width="1.85546875" style="77" customWidth="1"/>
    <col min="2864" max="2864" width="11" style="77"/>
    <col min="2865" max="2865" width="1.85546875" style="77" customWidth="1"/>
    <col min="2866" max="2866" width="11" style="77"/>
    <col min="2867" max="2867" width="0.5703125" style="77" customWidth="1"/>
    <col min="2868" max="2868" width="11.28515625" style="77" customWidth="1"/>
    <col min="2869" max="2869" width="1.85546875" style="77" customWidth="1"/>
    <col min="2870" max="2870" width="11" style="77"/>
    <col min="2871" max="2871" width="2" style="77" customWidth="1"/>
    <col min="2872" max="2872" width="11" style="77"/>
    <col min="2873" max="2873" width="1.85546875" style="77" customWidth="1"/>
    <col min="2874" max="2874" width="13" style="77" customWidth="1"/>
    <col min="2875" max="2875" width="1.85546875" style="77" customWidth="1"/>
    <col min="2876" max="2876" width="12.140625" style="77" customWidth="1"/>
    <col min="2877" max="2877" width="11" style="77"/>
    <col min="2878" max="2878" width="1.85546875" style="77" customWidth="1"/>
    <col min="2879" max="2879" width="11" style="77"/>
    <col min="2880" max="2880" width="1.85546875" style="77" customWidth="1"/>
    <col min="2881" max="2881" width="11" style="77"/>
    <col min="2882" max="2882" width="1.85546875" style="77" customWidth="1"/>
    <col min="2883" max="2883" width="11" style="77"/>
    <col min="2884" max="2884" width="1.85546875" style="77" customWidth="1"/>
    <col min="2885" max="2885" width="11" style="77"/>
    <col min="2886" max="2886" width="1.85546875" style="77" customWidth="1"/>
    <col min="2887" max="2887" width="11" style="77"/>
    <col min="2888" max="2888" width="1.85546875" style="77" customWidth="1"/>
    <col min="2889" max="2889" width="11" style="77"/>
    <col min="2890" max="2890" width="1.85546875" style="77" customWidth="1"/>
    <col min="2891" max="2891" width="11" style="77"/>
    <col min="2892" max="2892" width="1.85546875" style="77" customWidth="1"/>
    <col min="2893" max="2893" width="11" style="77"/>
    <col min="2894" max="2894" width="1.85546875" style="77" customWidth="1"/>
    <col min="2895" max="2895" width="11" style="77"/>
    <col min="2896" max="2896" width="1.85546875" style="77" customWidth="1"/>
    <col min="2897" max="2897" width="12.140625" style="77" customWidth="1"/>
    <col min="2898" max="2898" width="11" style="77"/>
    <col min="2899" max="2899" width="1.85546875" style="77" customWidth="1"/>
    <col min="2900" max="2900" width="11" style="77"/>
    <col min="2901" max="2901" width="1.85546875" style="77" customWidth="1"/>
    <col min="2902" max="2902" width="11" style="77"/>
    <col min="2903" max="2903" width="1.85546875" style="77" customWidth="1"/>
    <col min="2904" max="2904" width="11" style="77"/>
    <col min="2905" max="2905" width="1.85546875" style="77" customWidth="1"/>
    <col min="2906" max="2906" width="11" style="77"/>
    <col min="2907" max="2907" width="1.85546875" style="77" customWidth="1"/>
    <col min="2908" max="2908" width="11" style="77"/>
    <col min="2909" max="2909" width="1.85546875" style="77" customWidth="1"/>
    <col min="2910" max="2910" width="11" style="77"/>
    <col min="2911" max="2911" width="1.85546875" style="77" customWidth="1"/>
    <col min="2912" max="2912" width="11" style="77"/>
    <col min="2913" max="2913" width="1.85546875" style="77" customWidth="1"/>
    <col min="2914" max="2914" width="11" style="77"/>
    <col min="2915" max="2915" width="1.85546875" style="77" customWidth="1"/>
    <col min="2916" max="2916" width="11" style="77"/>
    <col min="2917" max="2917" width="1.85546875" style="77" customWidth="1"/>
    <col min="2918" max="2918" width="12.140625" style="77" customWidth="1"/>
    <col min="2919" max="2919" width="11" style="77"/>
    <col min="2920" max="2920" width="1.85546875" style="77" customWidth="1"/>
    <col min="2921" max="2921" width="11" style="77"/>
    <col min="2922" max="2922" width="1.85546875" style="77" customWidth="1"/>
    <col min="2923" max="2923" width="11" style="77"/>
    <col min="2924" max="2924" width="1.85546875" style="77" customWidth="1"/>
    <col min="2925" max="2925" width="11" style="77"/>
    <col min="2926" max="2926" width="1.85546875" style="77" customWidth="1"/>
    <col min="2927" max="2927" width="11" style="77"/>
    <col min="2928" max="2928" width="1.85546875" style="77" customWidth="1"/>
    <col min="2929" max="2929" width="11" style="77"/>
    <col min="2930" max="2930" width="1.85546875" style="77" customWidth="1"/>
    <col min="2931" max="2931" width="11" style="77"/>
    <col min="2932" max="2932" width="1.85546875" style="77" customWidth="1"/>
    <col min="2933" max="2933" width="13" style="77" customWidth="1"/>
    <col min="2934" max="2934" width="1.85546875" style="77" customWidth="1"/>
    <col min="2935" max="2935" width="12.140625" style="77" customWidth="1"/>
    <col min="2936" max="2936" width="11" style="77"/>
    <col min="2937" max="2937" width="1.85546875" style="77" customWidth="1"/>
    <col min="2938" max="2938" width="11" style="77"/>
    <col min="2939" max="2939" width="1.85546875" style="77" customWidth="1"/>
    <col min="2940" max="2940" width="11" style="77"/>
    <col min="2941" max="2941" width="1.85546875" style="77" customWidth="1"/>
    <col min="2942" max="2942" width="11" style="77"/>
    <col min="2943" max="2943" width="1.85546875" style="77" customWidth="1"/>
    <col min="2944" max="2944" width="11" style="77"/>
    <col min="2945" max="2945" width="1.85546875" style="77" customWidth="1"/>
    <col min="2946" max="2946" width="11" style="77"/>
    <col min="2947" max="2947" width="1.85546875" style="77" customWidth="1"/>
    <col min="2948" max="2948" width="11" style="77"/>
    <col min="2949" max="2949" width="1.85546875" style="77" customWidth="1"/>
    <col min="2950" max="2950" width="11" style="77"/>
    <col min="2951" max="2951" width="1.85546875" style="77" customWidth="1"/>
    <col min="2952" max="2952" width="11" style="77"/>
    <col min="2953" max="2953" width="1.85546875" style="77" customWidth="1"/>
    <col min="2954" max="2954" width="11" style="77"/>
    <col min="2955" max="2955" width="1.85546875" style="77" customWidth="1"/>
    <col min="2956" max="2956" width="12.140625" style="77" customWidth="1"/>
    <col min="2957" max="2957" width="11" style="77"/>
    <col min="2958" max="2958" width="1.85546875" style="77" customWidth="1"/>
    <col min="2959" max="2959" width="11" style="77"/>
    <col min="2960" max="2960" width="1.85546875" style="77" customWidth="1"/>
    <col min="2961" max="2961" width="11" style="77"/>
    <col min="2962" max="2962" width="1.85546875" style="77" customWidth="1"/>
    <col min="2963" max="2963" width="11" style="77"/>
    <col min="2964" max="2964" width="1.7109375" style="77" customWidth="1"/>
    <col min="2965" max="2965" width="11" style="77"/>
    <col min="2966" max="2966" width="1.85546875" style="77" customWidth="1"/>
    <col min="2967" max="2967" width="11" style="77"/>
    <col min="2968" max="2968" width="1.85546875" style="77" customWidth="1"/>
    <col min="2969" max="2969" width="11" style="77"/>
    <col min="2970" max="2970" width="1.85546875" style="77" customWidth="1"/>
    <col min="2971" max="2971" width="11" style="77"/>
    <col min="2972" max="2972" width="1.85546875" style="77" customWidth="1"/>
    <col min="2973" max="2973" width="11" style="77"/>
    <col min="2974" max="2974" width="1.85546875" style="77" customWidth="1"/>
    <col min="2975" max="2975" width="11" style="77"/>
    <col min="2976" max="2976" width="1.85546875" style="77" customWidth="1"/>
    <col min="2977" max="2977" width="12.140625" style="77" customWidth="1"/>
    <col min="2978" max="2978" width="11" style="77"/>
    <col min="2979" max="2979" width="1.85546875" style="77" customWidth="1"/>
    <col min="2980" max="2980" width="11" style="77"/>
    <col min="2981" max="2981" width="1.85546875" style="77" customWidth="1"/>
    <col min="2982" max="2982" width="11" style="77"/>
    <col min="2983" max="2983" width="1.85546875" style="77" customWidth="1"/>
    <col min="2984" max="2984" width="11" style="77"/>
    <col min="2985" max="2985" width="1.85546875" style="77" customWidth="1"/>
    <col min="2986" max="2986" width="11" style="77"/>
    <col min="2987" max="2987" width="1.85546875" style="77" customWidth="1"/>
    <col min="2988" max="2988" width="11" style="77"/>
    <col min="2989" max="2989" width="1.85546875" style="77" customWidth="1"/>
    <col min="2990" max="2990" width="11" style="77"/>
    <col min="2991" max="2991" width="1.85546875" style="77" customWidth="1"/>
    <col min="2992" max="2992" width="13" style="77" customWidth="1"/>
    <col min="2993" max="2993" width="1.85546875" style="77" customWidth="1"/>
    <col min="2994" max="2994" width="12.140625" style="77" customWidth="1"/>
    <col min="2995" max="2995" width="11" style="77"/>
    <col min="2996" max="2996" width="1.85546875" style="77" customWidth="1"/>
    <col min="2997" max="2997" width="11" style="77"/>
    <col min="2998" max="2998" width="1.85546875" style="77" customWidth="1"/>
    <col min="2999" max="2999" width="11" style="77"/>
    <col min="3000" max="3000" width="1.85546875" style="77" customWidth="1"/>
    <col min="3001" max="3001" width="11" style="77"/>
    <col min="3002" max="3002" width="1.85546875" style="77" customWidth="1"/>
    <col min="3003" max="3003" width="11" style="77"/>
    <col min="3004" max="3004" width="1.85546875" style="77" customWidth="1"/>
    <col min="3005" max="3005" width="11" style="77"/>
    <col min="3006" max="3006" width="1.85546875" style="77" customWidth="1"/>
    <col min="3007" max="3007" width="11" style="77"/>
    <col min="3008" max="3008" width="1.85546875" style="77" customWidth="1"/>
    <col min="3009" max="3009" width="11" style="77"/>
    <col min="3010" max="3010" width="1.85546875" style="77" customWidth="1"/>
    <col min="3011" max="3011" width="11" style="77"/>
    <col min="3012" max="3012" width="1.85546875" style="77" customWidth="1"/>
    <col min="3013" max="3013" width="11" style="77"/>
    <col min="3014" max="3014" width="1.85546875" style="77" customWidth="1"/>
    <col min="3015" max="3015" width="12.140625" style="77" customWidth="1"/>
    <col min="3016" max="3016" width="11" style="77"/>
    <col min="3017" max="3017" width="1.85546875" style="77" customWidth="1"/>
    <col min="3018" max="3018" width="11" style="77"/>
    <col min="3019" max="3019" width="1.85546875" style="77" customWidth="1"/>
    <col min="3020" max="3020" width="11" style="77"/>
    <col min="3021" max="3021" width="1.85546875" style="77" customWidth="1"/>
    <col min="3022" max="3022" width="11" style="77"/>
    <col min="3023" max="3023" width="1.85546875" style="77" customWidth="1"/>
    <col min="3024" max="3024" width="11" style="77"/>
    <col min="3025" max="3025" width="1.85546875" style="77" customWidth="1"/>
    <col min="3026" max="3026" width="11" style="77"/>
    <col min="3027" max="3027" width="1.85546875" style="77" customWidth="1"/>
    <col min="3028" max="3028" width="11" style="77"/>
    <col min="3029" max="3029" width="1.85546875" style="77" customWidth="1"/>
    <col min="3030" max="3030" width="11" style="77"/>
    <col min="3031" max="3031" width="1.85546875" style="77" customWidth="1"/>
    <col min="3032" max="3032" width="11" style="77"/>
    <col min="3033" max="3033" width="1.85546875" style="77" customWidth="1"/>
    <col min="3034" max="3034" width="11" style="77"/>
    <col min="3035" max="3035" width="1.85546875" style="77" customWidth="1"/>
    <col min="3036" max="3036" width="12.140625" style="77" customWidth="1"/>
    <col min="3037" max="3037" width="11" style="77"/>
    <col min="3038" max="3038" width="1.85546875" style="77" customWidth="1"/>
    <col min="3039" max="3039" width="11" style="77"/>
    <col min="3040" max="3040" width="1.85546875" style="77" customWidth="1"/>
    <col min="3041" max="3041" width="11" style="77"/>
    <col min="3042" max="3042" width="1.85546875" style="77" customWidth="1"/>
    <col min="3043" max="3043" width="11" style="77"/>
    <col min="3044" max="3044" width="1.85546875" style="77" customWidth="1"/>
    <col min="3045" max="3045" width="11" style="77"/>
    <col min="3046" max="3046" width="1.85546875" style="77" customWidth="1"/>
    <col min="3047" max="3047" width="11" style="77"/>
    <col min="3048" max="3048" width="1.85546875" style="77" customWidth="1"/>
    <col min="3049" max="3049" width="10.5703125" style="77" customWidth="1"/>
    <col min="3050" max="3050" width="2" style="77" customWidth="1"/>
    <col min="3051" max="3051" width="12.5703125" style="77" customWidth="1"/>
    <col min="3052" max="3052" width="1.85546875" style="77" customWidth="1"/>
    <col min="3053" max="3054" width="0" style="77" hidden="1" customWidth="1"/>
    <col min="3055" max="3072" width="11" style="77"/>
    <col min="3073" max="3073" width="12.140625" style="77" customWidth="1"/>
    <col min="3074" max="3074" width="11" style="77"/>
    <col min="3075" max="3075" width="1.85546875" style="77" customWidth="1"/>
    <col min="3076" max="3076" width="11" style="77"/>
    <col min="3077" max="3077" width="2" style="77" customWidth="1"/>
    <col min="3078" max="3078" width="11" style="77"/>
    <col min="3079" max="3079" width="1.85546875" style="77" customWidth="1"/>
    <col min="3080" max="3080" width="11" style="77"/>
    <col min="3081" max="3081" width="2" style="77" customWidth="1"/>
    <col min="3082" max="3082" width="11" style="77"/>
    <col min="3083" max="3083" width="1.85546875" style="77" customWidth="1"/>
    <col min="3084" max="3084" width="11" style="77"/>
    <col min="3085" max="3085" width="1.85546875" style="77" customWidth="1"/>
    <col min="3086" max="3086" width="11" style="77"/>
    <col min="3087" max="3087" width="1.85546875" style="77" customWidth="1"/>
    <col min="3088" max="3088" width="11" style="77"/>
    <col min="3089" max="3089" width="1.85546875" style="77" customWidth="1"/>
    <col min="3090" max="3090" width="11" style="77"/>
    <col min="3091" max="3091" width="1.85546875" style="77" customWidth="1"/>
    <col min="3092" max="3092" width="11" style="77"/>
    <col min="3093" max="3093" width="1.85546875" style="77" customWidth="1"/>
    <col min="3094" max="3094" width="12.140625" style="77" customWidth="1"/>
    <col min="3095" max="3095" width="11" style="77"/>
    <col min="3096" max="3096" width="1.85546875" style="77" customWidth="1"/>
    <col min="3097" max="3097" width="11" style="77"/>
    <col min="3098" max="3098" width="1.85546875" style="77" customWidth="1"/>
    <col min="3099" max="3099" width="11" style="77"/>
    <col min="3100" max="3100" width="1.85546875" style="77" customWidth="1"/>
    <col min="3101" max="3101" width="11" style="77"/>
    <col min="3102" max="3102" width="1.85546875" style="77" customWidth="1"/>
    <col min="3103" max="3103" width="11" style="77"/>
    <col min="3104" max="3104" width="1.85546875" style="77" customWidth="1"/>
    <col min="3105" max="3105" width="11" style="77"/>
    <col min="3106" max="3106" width="1.85546875" style="77" customWidth="1"/>
    <col min="3107" max="3107" width="11" style="77"/>
    <col min="3108" max="3108" width="1.85546875" style="77" customWidth="1"/>
    <col min="3109" max="3109" width="11" style="77"/>
    <col min="3110" max="3110" width="1.85546875" style="77" customWidth="1"/>
    <col min="3111" max="3111" width="11" style="77"/>
    <col min="3112" max="3112" width="1.85546875" style="77" customWidth="1"/>
    <col min="3113" max="3113" width="11" style="77"/>
    <col min="3114" max="3114" width="1.85546875" style="77" customWidth="1"/>
    <col min="3115" max="3115" width="12.28515625" style="77" customWidth="1"/>
    <col min="3116" max="3116" width="11" style="77"/>
    <col min="3117" max="3117" width="1.85546875" style="77" customWidth="1"/>
    <col min="3118" max="3118" width="11" style="77"/>
    <col min="3119" max="3119" width="1.85546875" style="77" customWidth="1"/>
    <col min="3120" max="3120" width="11" style="77"/>
    <col min="3121" max="3121" width="1.85546875" style="77" customWidth="1"/>
    <col min="3122" max="3122" width="11" style="77"/>
    <col min="3123" max="3123" width="0.5703125" style="77" customWidth="1"/>
    <col min="3124" max="3124" width="11.28515625" style="77" customWidth="1"/>
    <col min="3125" max="3125" width="1.85546875" style="77" customWidth="1"/>
    <col min="3126" max="3126" width="11" style="77"/>
    <col min="3127" max="3127" width="2" style="77" customWidth="1"/>
    <col min="3128" max="3128" width="11" style="77"/>
    <col min="3129" max="3129" width="1.85546875" style="77" customWidth="1"/>
    <col min="3130" max="3130" width="13" style="77" customWidth="1"/>
    <col min="3131" max="3131" width="1.85546875" style="77" customWidth="1"/>
    <col min="3132" max="3132" width="12.140625" style="77" customWidth="1"/>
    <col min="3133" max="3133" width="11" style="77"/>
    <col min="3134" max="3134" width="1.85546875" style="77" customWidth="1"/>
    <col min="3135" max="3135" width="11" style="77"/>
    <col min="3136" max="3136" width="1.85546875" style="77" customWidth="1"/>
    <col min="3137" max="3137" width="11" style="77"/>
    <col min="3138" max="3138" width="1.85546875" style="77" customWidth="1"/>
    <col min="3139" max="3139" width="11" style="77"/>
    <col min="3140" max="3140" width="1.85546875" style="77" customWidth="1"/>
    <col min="3141" max="3141" width="11" style="77"/>
    <col min="3142" max="3142" width="1.85546875" style="77" customWidth="1"/>
    <col min="3143" max="3143" width="11" style="77"/>
    <col min="3144" max="3144" width="1.85546875" style="77" customWidth="1"/>
    <col min="3145" max="3145" width="11" style="77"/>
    <col min="3146" max="3146" width="1.85546875" style="77" customWidth="1"/>
    <col min="3147" max="3147" width="11" style="77"/>
    <col min="3148" max="3148" width="1.85546875" style="77" customWidth="1"/>
    <col min="3149" max="3149" width="11" style="77"/>
    <col min="3150" max="3150" width="1.85546875" style="77" customWidth="1"/>
    <col min="3151" max="3151" width="11" style="77"/>
    <col min="3152" max="3152" width="1.85546875" style="77" customWidth="1"/>
    <col min="3153" max="3153" width="12.140625" style="77" customWidth="1"/>
    <col min="3154" max="3154" width="11" style="77"/>
    <col min="3155" max="3155" width="1.85546875" style="77" customWidth="1"/>
    <col min="3156" max="3156" width="11" style="77"/>
    <col min="3157" max="3157" width="1.85546875" style="77" customWidth="1"/>
    <col min="3158" max="3158" width="11" style="77"/>
    <col min="3159" max="3159" width="1.85546875" style="77" customWidth="1"/>
    <col min="3160" max="3160" width="11" style="77"/>
    <col min="3161" max="3161" width="1.85546875" style="77" customWidth="1"/>
    <col min="3162" max="3162" width="11" style="77"/>
    <col min="3163" max="3163" width="1.85546875" style="77" customWidth="1"/>
    <col min="3164" max="3164" width="11" style="77"/>
    <col min="3165" max="3165" width="1.85546875" style="77" customWidth="1"/>
    <col min="3166" max="3166" width="11" style="77"/>
    <col min="3167" max="3167" width="1.85546875" style="77" customWidth="1"/>
    <col min="3168" max="3168" width="11" style="77"/>
    <col min="3169" max="3169" width="1.85546875" style="77" customWidth="1"/>
    <col min="3170" max="3170" width="11" style="77"/>
    <col min="3171" max="3171" width="1.85546875" style="77" customWidth="1"/>
    <col min="3172" max="3172" width="11" style="77"/>
    <col min="3173" max="3173" width="1.85546875" style="77" customWidth="1"/>
    <col min="3174" max="3174" width="12.140625" style="77" customWidth="1"/>
    <col min="3175" max="3175" width="11" style="77"/>
    <col min="3176" max="3176" width="1.85546875" style="77" customWidth="1"/>
    <col min="3177" max="3177" width="11" style="77"/>
    <col min="3178" max="3178" width="1.85546875" style="77" customWidth="1"/>
    <col min="3179" max="3179" width="11" style="77"/>
    <col min="3180" max="3180" width="1.85546875" style="77" customWidth="1"/>
    <col min="3181" max="3181" width="11" style="77"/>
    <col min="3182" max="3182" width="1.85546875" style="77" customWidth="1"/>
    <col min="3183" max="3183" width="11" style="77"/>
    <col min="3184" max="3184" width="1.85546875" style="77" customWidth="1"/>
    <col min="3185" max="3185" width="11" style="77"/>
    <col min="3186" max="3186" width="1.85546875" style="77" customWidth="1"/>
    <col min="3187" max="3187" width="11" style="77"/>
    <col min="3188" max="3188" width="1.85546875" style="77" customWidth="1"/>
    <col min="3189" max="3189" width="13" style="77" customWidth="1"/>
    <col min="3190" max="3190" width="1.85546875" style="77" customWidth="1"/>
    <col min="3191" max="3191" width="12.140625" style="77" customWidth="1"/>
    <col min="3192" max="3192" width="11" style="77"/>
    <col min="3193" max="3193" width="1.85546875" style="77" customWidth="1"/>
    <col min="3194" max="3194" width="11" style="77"/>
    <col min="3195" max="3195" width="1.85546875" style="77" customWidth="1"/>
    <col min="3196" max="3196" width="11" style="77"/>
    <col min="3197" max="3197" width="1.85546875" style="77" customWidth="1"/>
    <col min="3198" max="3198" width="11" style="77"/>
    <col min="3199" max="3199" width="1.85546875" style="77" customWidth="1"/>
    <col min="3200" max="3200" width="11" style="77"/>
    <col min="3201" max="3201" width="1.85546875" style="77" customWidth="1"/>
    <col min="3202" max="3202" width="11" style="77"/>
    <col min="3203" max="3203" width="1.85546875" style="77" customWidth="1"/>
    <col min="3204" max="3204" width="11" style="77"/>
    <col min="3205" max="3205" width="1.85546875" style="77" customWidth="1"/>
    <col min="3206" max="3206" width="11" style="77"/>
    <col min="3207" max="3207" width="1.85546875" style="77" customWidth="1"/>
    <col min="3208" max="3208" width="11" style="77"/>
    <col min="3209" max="3209" width="1.85546875" style="77" customWidth="1"/>
    <col min="3210" max="3210" width="11" style="77"/>
    <col min="3211" max="3211" width="1.85546875" style="77" customWidth="1"/>
    <col min="3212" max="3212" width="12.140625" style="77" customWidth="1"/>
    <col min="3213" max="3213" width="11" style="77"/>
    <col min="3214" max="3214" width="1.85546875" style="77" customWidth="1"/>
    <col min="3215" max="3215" width="11" style="77"/>
    <col min="3216" max="3216" width="1.85546875" style="77" customWidth="1"/>
    <col min="3217" max="3217" width="11" style="77"/>
    <col min="3218" max="3218" width="1.85546875" style="77" customWidth="1"/>
    <col min="3219" max="3219" width="11" style="77"/>
    <col min="3220" max="3220" width="1.7109375" style="77" customWidth="1"/>
    <col min="3221" max="3221" width="11" style="77"/>
    <col min="3222" max="3222" width="1.85546875" style="77" customWidth="1"/>
    <col min="3223" max="3223" width="11" style="77"/>
    <col min="3224" max="3224" width="1.85546875" style="77" customWidth="1"/>
    <col min="3225" max="3225" width="11" style="77"/>
    <col min="3226" max="3226" width="1.85546875" style="77" customWidth="1"/>
    <col min="3227" max="3227" width="11" style="77"/>
    <col min="3228" max="3228" width="1.85546875" style="77" customWidth="1"/>
    <col min="3229" max="3229" width="11" style="77"/>
    <col min="3230" max="3230" width="1.85546875" style="77" customWidth="1"/>
    <col min="3231" max="3231" width="11" style="77"/>
    <col min="3232" max="3232" width="1.85546875" style="77" customWidth="1"/>
    <col min="3233" max="3233" width="12.140625" style="77" customWidth="1"/>
    <col min="3234" max="3234" width="11" style="77"/>
    <col min="3235" max="3235" width="1.85546875" style="77" customWidth="1"/>
    <col min="3236" max="3236" width="11" style="77"/>
    <col min="3237" max="3237" width="1.85546875" style="77" customWidth="1"/>
    <col min="3238" max="3238" width="11" style="77"/>
    <col min="3239" max="3239" width="1.85546875" style="77" customWidth="1"/>
    <col min="3240" max="3240" width="11" style="77"/>
    <col min="3241" max="3241" width="1.85546875" style="77" customWidth="1"/>
    <col min="3242" max="3242" width="11" style="77"/>
    <col min="3243" max="3243" width="1.85546875" style="77" customWidth="1"/>
    <col min="3244" max="3244" width="11" style="77"/>
    <col min="3245" max="3245" width="1.85546875" style="77" customWidth="1"/>
    <col min="3246" max="3246" width="11" style="77"/>
    <col min="3247" max="3247" width="1.85546875" style="77" customWidth="1"/>
    <col min="3248" max="3248" width="13" style="77" customWidth="1"/>
    <col min="3249" max="3249" width="1.85546875" style="77" customWidth="1"/>
    <col min="3250" max="3250" width="12.140625" style="77" customWidth="1"/>
    <col min="3251" max="3251" width="11" style="77"/>
    <col min="3252" max="3252" width="1.85546875" style="77" customWidth="1"/>
    <col min="3253" max="3253" width="11" style="77"/>
    <col min="3254" max="3254" width="1.85546875" style="77" customWidth="1"/>
    <col min="3255" max="3255" width="11" style="77"/>
    <col min="3256" max="3256" width="1.85546875" style="77" customWidth="1"/>
    <col min="3257" max="3257" width="11" style="77"/>
    <col min="3258" max="3258" width="1.85546875" style="77" customWidth="1"/>
    <col min="3259" max="3259" width="11" style="77"/>
    <col min="3260" max="3260" width="1.85546875" style="77" customWidth="1"/>
    <col min="3261" max="3261" width="11" style="77"/>
    <col min="3262" max="3262" width="1.85546875" style="77" customWidth="1"/>
    <col min="3263" max="3263" width="11" style="77"/>
    <col min="3264" max="3264" width="1.85546875" style="77" customWidth="1"/>
    <col min="3265" max="3265" width="11" style="77"/>
    <col min="3266" max="3266" width="1.85546875" style="77" customWidth="1"/>
    <col min="3267" max="3267" width="11" style="77"/>
    <col min="3268" max="3268" width="1.85546875" style="77" customWidth="1"/>
    <col min="3269" max="3269" width="11" style="77"/>
    <col min="3270" max="3270" width="1.85546875" style="77" customWidth="1"/>
    <col min="3271" max="3271" width="12.140625" style="77" customWidth="1"/>
    <col min="3272" max="3272" width="11" style="77"/>
    <col min="3273" max="3273" width="1.85546875" style="77" customWidth="1"/>
    <col min="3274" max="3274" width="11" style="77"/>
    <col min="3275" max="3275" width="1.85546875" style="77" customWidth="1"/>
    <col min="3276" max="3276" width="11" style="77"/>
    <col min="3277" max="3277" width="1.85546875" style="77" customWidth="1"/>
    <col min="3278" max="3278" width="11" style="77"/>
    <col min="3279" max="3279" width="1.85546875" style="77" customWidth="1"/>
    <col min="3280" max="3280" width="11" style="77"/>
    <col min="3281" max="3281" width="1.85546875" style="77" customWidth="1"/>
    <col min="3282" max="3282" width="11" style="77"/>
    <col min="3283" max="3283" width="1.85546875" style="77" customWidth="1"/>
    <col min="3284" max="3284" width="11" style="77"/>
    <col min="3285" max="3285" width="1.85546875" style="77" customWidth="1"/>
    <col min="3286" max="3286" width="11" style="77"/>
    <col min="3287" max="3287" width="1.85546875" style="77" customWidth="1"/>
    <col min="3288" max="3288" width="11" style="77"/>
    <col min="3289" max="3289" width="1.85546875" style="77" customWidth="1"/>
    <col min="3290" max="3290" width="11" style="77"/>
    <col min="3291" max="3291" width="1.85546875" style="77" customWidth="1"/>
    <col min="3292" max="3292" width="12.140625" style="77" customWidth="1"/>
    <col min="3293" max="3293" width="11" style="77"/>
    <col min="3294" max="3294" width="1.85546875" style="77" customWidth="1"/>
    <col min="3295" max="3295" width="11" style="77"/>
    <col min="3296" max="3296" width="1.85546875" style="77" customWidth="1"/>
    <col min="3297" max="3297" width="11" style="77"/>
    <col min="3298" max="3298" width="1.85546875" style="77" customWidth="1"/>
    <col min="3299" max="3299" width="11" style="77"/>
    <col min="3300" max="3300" width="1.85546875" style="77" customWidth="1"/>
    <col min="3301" max="3301" width="11" style="77"/>
    <col min="3302" max="3302" width="1.85546875" style="77" customWidth="1"/>
    <col min="3303" max="3303" width="11" style="77"/>
    <col min="3304" max="3304" width="1.85546875" style="77" customWidth="1"/>
    <col min="3305" max="3305" width="10.5703125" style="77" customWidth="1"/>
    <col min="3306" max="3306" width="2" style="77" customWidth="1"/>
    <col min="3307" max="3307" width="12.5703125" style="77" customWidth="1"/>
    <col min="3308" max="3308" width="1.85546875" style="77" customWidth="1"/>
    <col min="3309" max="3310" width="0" style="77" hidden="1" customWidth="1"/>
    <col min="3311" max="3328" width="11" style="77"/>
    <col min="3329" max="3329" width="12.140625" style="77" customWidth="1"/>
    <col min="3330" max="3330" width="11" style="77"/>
    <col min="3331" max="3331" width="1.85546875" style="77" customWidth="1"/>
    <col min="3332" max="3332" width="11" style="77"/>
    <col min="3333" max="3333" width="2" style="77" customWidth="1"/>
    <col min="3334" max="3334" width="11" style="77"/>
    <col min="3335" max="3335" width="1.85546875" style="77" customWidth="1"/>
    <col min="3336" max="3336" width="11" style="77"/>
    <col min="3337" max="3337" width="2" style="77" customWidth="1"/>
    <col min="3338" max="3338" width="11" style="77"/>
    <col min="3339" max="3339" width="1.85546875" style="77" customWidth="1"/>
    <col min="3340" max="3340" width="11" style="77"/>
    <col min="3341" max="3341" width="1.85546875" style="77" customWidth="1"/>
    <col min="3342" max="3342" width="11" style="77"/>
    <col min="3343" max="3343" width="1.85546875" style="77" customWidth="1"/>
    <col min="3344" max="3344" width="11" style="77"/>
    <col min="3345" max="3345" width="1.85546875" style="77" customWidth="1"/>
    <col min="3346" max="3346" width="11" style="77"/>
    <col min="3347" max="3347" width="1.85546875" style="77" customWidth="1"/>
    <col min="3348" max="3348" width="11" style="77"/>
    <col min="3349" max="3349" width="1.85546875" style="77" customWidth="1"/>
    <col min="3350" max="3350" width="12.140625" style="77" customWidth="1"/>
    <col min="3351" max="3351" width="11" style="77"/>
    <col min="3352" max="3352" width="1.85546875" style="77" customWidth="1"/>
    <col min="3353" max="3353" width="11" style="77"/>
    <col min="3354" max="3354" width="1.85546875" style="77" customWidth="1"/>
    <col min="3355" max="3355" width="11" style="77"/>
    <col min="3356" max="3356" width="1.85546875" style="77" customWidth="1"/>
    <col min="3357" max="3357" width="11" style="77"/>
    <col min="3358" max="3358" width="1.85546875" style="77" customWidth="1"/>
    <col min="3359" max="3359" width="11" style="77"/>
    <col min="3360" max="3360" width="1.85546875" style="77" customWidth="1"/>
    <col min="3361" max="3361" width="11" style="77"/>
    <col min="3362" max="3362" width="1.85546875" style="77" customWidth="1"/>
    <col min="3363" max="3363" width="11" style="77"/>
    <col min="3364" max="3364" width="1.85546875" style="77" customWidth="1"/>
    <col min="3365" max="3365" width="11" style="77"/>
    <col min="3366" max="3366" width="1.85546875" style="77" customWidth="1"/>
    <col min="3367" max="3367" width="11" style="77"/>
    <col min="3368" max="3368" width="1.85546875" style="77" customWidth="1"/>
    <col min="3369" max="3369" width="11" style="77"/>
    <col min="3370" max="3370" width="1.85546875" style="77" customWidth="1"/>
    <col min="3371" max="3371" width="12.28515625" style="77" customWidth="1"/>
    <col min="3372" max="3372" width="11" style="77"/>
    <col min="3373" max="3373" width="1.85546875" style="77" customWidth="1"/>
    <col min="3374" max="3374" width="11" style="77"/>
    <col min="3375" max="3375" width="1.85546875" style="77" customWidth="1"/>
    <col min="3376" max="3376" width="11" style="77"/>
    <col min="3377" max="3377" width="1.85546875" style="77" customWidth="1"/>
    <col min="3378" max="3378" width="11" style="77"/>
    <col min="3379" max="3379" width="0.5703125" style="77" customWidth="1"/>
    <col min="3380" max="3380" width="11.28515625" style="77" customWidth="1"/>
    <col min="3381" max="3381" width="1.85546875" style="77" customWidth="1"/>
    <col min="3382" max="3382" width="11" style="77"/>
    <col min="3383" max="3383" width="2" style="77" customWidth="1"/>
    <col min="3384" max="3384" width="11" style="77"/>
    <col min="3385" max="3385" width="1.85546875" style="77" customWidth="1"/>
    <col min="3386" max="3386" width="13" style="77" customWidth="1"/>
    <col min="3387" max="3387" width="1.85546875" style="77" customWidth="1"/>
    <col min="3388" max="3388" width="12.140625" style="77" customWidth="1"/>
    <col min="3389" max="3389" width="11" style="77"/>
    <col min="3390" max="3390" width="1.85546875" style="77" customWidth="1"/>
    <col min="3391" max="3391" width="11" style="77"/>
    <col min="3392" max="3392" width="1.85546875" style="77" customWidth="1"/>
    <col min="3393" max="3393" width="11" style="77"/>
    <col min="3394" max="3394" width="1.85546875" style="77" customWidth="1"/>
    <col min="3395" max="3395" width="11" style="77"/>
    <col min="3396" max="3396" width="1.85546875" style="77" customWidth="1"/>
    <col min="3397" max="3397" width="11" style="77"/>
    <col min="3398" max="3398" width="1.85546875" style="77" customWidth="1"/>
    <col min="3399" max="3399" width="11" style="77"/>
    <col min="3400" max="3400" width="1.85546875" style="77" customWidth="1"/>
    <col min="3401" max="3401" width="11" style="77"/>
    <col min="3402" max="3402" width="1.85546875" style="77" customWidth="1"/>
    <col min="3403" max="3403" width="11" style="77"/>
    <col min="3404" max="3404" width="1.85546875" style="77" customWidth="1"/>
    <col min="3405" max="3405" width="11" style="77"/>
    <col min="3406" max="3406" width="1.85546875" style="77" customWidth="1"/>
    <col min="3407" max="3407" width="11" style="77"/>
    <col min="3408" max="3408" width="1.85546875" style="77" customWidth="1"/>
    <col min="3409" max="3409" width="12.140625" style="77" customWidth="1"/>
    <col min="3410" max="3410" width="11" style="77"/>
    <col min="3411" max="3411" width="1.85546875" style="77" customWidth="1"/>
    <col min="3412" max="3412" width="11" style="77"/>
    <col min="3413" max="3413" width="1.85546875" style="77" customWidth="1"/>
    <col min="3414" max="3414" width="11" style="77"/>
    <col min="3415" max="3415" width="1.85546875" style="77" customWidth="1"/>
    <col min="3416" max="3416" width="11" style="77"/>
    <col min="3417" max="3417" width="1.85546875" style="77" customWidth="1"/>
    <col min="3418" max="3418" width="11" style="77"/>
    <col min="3419" max="3419" width="1.85546875" style="77" customWidth="1"/>
    <col min="3420" max="3420" width="11" style="77"/>
    <col min="3421" max="3421" width="1.85546875" style="77" customWidth="1"/>
    <col min="3422" max="3422" width="11" style="77"/>
    <col min="3423" max="3423" width="1.85546875" style="77" customWidth="1"/>
    <col min="3424" max="3424" width="11" style="77"/>
    <col min="3425" max="3425" width="1.85546875" style="77" customWidth="1"/>
    <col min="3426" max="3426" width="11" style="77"/>
    <col min="3427" max="3427" width="1.85546875" style="77" customWidth="1"/>
    <col min="3428" max="3428" width="11" style="77"/>
    <col min="3429" max="3429" width="1.85546875" style="77" customWidth="1"/>
    <col min="3430" max="3430" width="12.140625" style="77" customWidth="1"/>
    <col min="3431" max="3431" width="11" style="77"/>
    <col min="3432" max="3432" width="1.85546875" style="77" customWidth="1"/>
    <col min="3433" max="3433" width="11" style="77"/>
    <col min="3434" max="3434" width="1.85546875" style="77" customWidth="1"/>
    <col min="3435" max="3435" width="11" style="77"/>
    <col min="3436" max="3436" width="1.85546875" style="77" customWidth="1"/>
    <col min="3437" max="3437" width="11" style="77"/>
    <col min="3438" max="3438" width="1.85546875" style="77" customWidth="1"/>
    <col min="3439" max="3439" width="11" style="77"/>
    <col min="3440" max="3440" width="1.85546875" style="77" customWidth="1"/>
    <col min="3441" max="3441" width="11" style="77"/>
    <col min="3442" max="3442" width="1.85546875" style="77" customWidth="1"/>
    <col min="3443" max="3443" width="11" style="77"/>
    <col min="3444" max="3444" width="1.85546875" style="77" customWidth="1"/>
    <col min="3445" max="3445" width="13" style="77" customWidth="1"/>
    <col min="3446" max="3446" width="1.85546875" style="77" customWidth="1"/>
    <col min="3447" max="3447" width="12.140625" style="77" customWidth="1"/>
    <col min="3448" max="3448" width="11" style="77"/>
    <col min="3449" max="3449" width="1.85546875" style="77" customWidth="1"/>
    <col min="3450" max="3450" width="11" style="77"/>
    <col min="3451" max="3451" width="1.85546875" style="77" customWidth="1"/>
    <col min="3452" max="3452" width="11" style="77"/>
    <col min="3453" max="3453" width="1.85546875" style="77" customWidth="1"/>
    <col min="3454" max="3454" width="11" style="77"/>
    <col min="3455" max="3455" width="1.85546875" style="77" customWidth="1"/>
    <col min="3456" max="3456" width="11" style="77"/>
    <col min="3457" max="3457" width="1.85546875" style="77" customWidth="1"/>
    <col min="3458" max="3458" width="11" style="77"/>
    <col min="3459" max="3459" width="1.85546875" style="77" customWidth="1"/>
    <col min="3460" max="3460" width="11" style="77"/>
    <col min="3461" max="3461" width="1.85546875" style="77" customWidth="1"/>
    <col min="3462" max="3462" width="11" style="77"/>
    <col min="3463" max="3463" width="1.85546875" style="77" customWidth="1"/>
    <col min="3464" max="3464" width="11" style="77"/>
    <col min="3465" max="3465" width="1.85546875" style="77" customWidth="1"/>
    <col min="3466" max="3466" width="11" style="77"/>
    <col min="3467" max="3467" width="1.85546875" style="77" customWidth="1"/>
    <col min="3468" max="3468" width="12.140625" style="77" customWidth="1"/>
    <col min="3469" max="3469" width="11" style="77"/>
    <col min="3470" max="3470" width="1.85546875" style="77" customWidth="1"/>
    <col min="3471" max="3471" width="11" style="77"/>
    <col min="3472" max="3472" width="1.85546875" style="77" customWidth="1"/>
    <col min="3473" max="3473" width="11" style="77"/>
    <col min="3474" max="3474" width="1.85546875" style="77" customWidth="1"/>
    <col min="3475" max="3475" width="11" style="77"/>
    <col min="3476" max="3476" width="1.7109375" style="77" customWidth="1"/>
    <col min="3477" max="3477" width="11" style="77"/>
    <col min="3478" max="3478" width="1.85546875" style="77" customWidth="1"/>
    <col min="3479" max="3479" width="11" style="77"/>
    <col min="3480" max="3480" width="1.85546875" style="77" customWidth="1"/>
    <col min="3481" max="3481" width="11" style="77"/>
    <col min="3482" max="3482" width="1.85546875" style="77" customWidth="1"/>
    <col min="3483" max="3483" width="11" style="77"/>
    <col min="3484" max="3484" width="1.85546875" style="77" customWidth="1"/>
    <col min="3485" max="3485" width="11" style="77"/>
    <col min="3486" max="3486" width="1.85546875" style="77" customWidth="1"/>
    <col min="3487" max="3487" width="11" style="77"/>
    <col min="3488" max="3488" width="1.85546875" style="77" customWidth="1"/>
    <col min="3489" max="3489" width="12.140625" style="77" customWidth="1"/>
    <col min="3490" max="3490" width="11" style="77"/>
    <col min="3491" max="3491" width="1.85546875" style="77" customWidth="1"/>
    <col min="3492" max="3492" width="11" style="77"/>
    <col min="3493" max="3493" width="1.85546875" style="77" customWidth="1"/>
    <col min="3494" max="3494" width="11" style="77"/>
    <col min="3495" max="3495" width="1.85546875" style="77" customWidth="1"/>
    <col min="3496" max="3496" width="11" style="77"/>
    <col min="3497" max="3497" width="1.85546875" style="77" customWidth="1"/>
    <col min="3498" max="3498" width="11" style="77"/>
    <col min="3499" max="3499" width="1.85546875" style="77" customWidth="1"/>
    <col min="3500" max="3500" width="11" style="77"/>
    <col min="3501" max="3501" width="1.85546875" style="77" customWidth="1"/>
    <col min="3502" max="3502" width="11" style="77"/>
    <col min="3503" max="3503" width="1.85546875" style="77" customWidth="1"/>
    <col min="3504" max="3504" width="13" style="77" customWidth="1"/>
    <col min="3505" max="3505" width="1.85546875" style="77" customWidth="1"/>
    <col min="3506" max="3506" width="12.140625" style="77" customWidth="1"/>
    <col min="3507" max="3507" width="11" style="77"/>
    <col min="3508" max="3508" width="1.85546875" style="77" customWidth="1"/>
    <col min="3509" max="3509" width="11" style="77"/>
    <col min="3510" max="3510" width="1.85546875" style="77" customWidth="1"/>
    <col min="3511" max="3511" width="11" style="77"/>
    <col min="3512" max="3512" width="1.85546875" style="77" customWidth="1"/>
    <col min="3513" max="3513" width="11" style="77"/>
    <col min="3514" max="3514" width="1.85546875" style="77" customWidth="1"/>
    <col min="3515" max="3515" width="11" style="77"/>
    <col min="3516" max="3516" width="1.85546875" style="77" customWidth="1"/>
    <col min="3517" max="3517" width="11" style="77"/>
    <col min="3518" max="3518" width="1.85546875" style="77" customWidth="1"/>
    <col min="3519" max="3519" width="11" style="77"/>
    <col min="3520" max="3520" width="1.85546875" style="77" customWidth="1"/>
    <col min="3521" max="3521" width="11" style="77"/>
    <col min="3522" max="3522" width="1.85546875" style="77" customWidth="1"/>
    <col min="3523" max="3523" width="11" style="77"/>
    <col min="3524" max="3524" width="1.85546875" style="77" customWidth="1"/>
    <col min="3525" max="3525" width="11" style="77"/>
    <col min="3526" max="3526" width="1.85546875" style="77" customWidth="1"/>
    <col min="3527" max="3527" width="12.140625" style="77" customWidth="1"/>
    <col min="3528" max="3528" width="11" style="77"/>
    <col min="3529" max="3529" width="1.85546875" style="77" customWidth="1"/>
    <col min="3530" max="3530" width="11" style="77"/>
    <col min="3531" max="3531" width="1.85546875" style="77" customWidth="1"/>
    <col min="3532" max="3532" width="11" style="77"/>
    <col min="3533" max="3533" width="1.85546875" style="77" customWidth="1"/>
    <col min="3534" max="3534" width="11" style="77"/>
    <col min="3535" max="3535" width="1.85546875" style="77" customWidth="1"/>
    <col min="3536" max="3536" width="11" style="77"/>
    <col min="3537" max="3537" width="1.85546875" style="77" customWidth="1"/>
    <col min="3538" max="3538" width="11" style="77"/>
    <col min="3539" max="3539" width="1.85546875" style="77" customWidth="1"/>
    <col min="3540" max="3540" width="11" style="77"/>
    <col min="3541" max="3541" width="1.85546875" style="77" customWidth="1"/>
    <col min="3542" max="3542" width="11" style="77"/>
    <col min="3543" max="3543" width="1.85546875" style="77" customWidth="1"/>
    <col min="3544" max="3544" width="11" style="77"/>
    <col min="3545" max="3545" width="1.85546875" style="77" customWidth="1"/>
    <col min="3546" max="3546" width="11" style="77"/>
    <col min="3547" max="3547" width="1.85546875" style="77" customWidth="1"/>
    <col min="3548" max="3548" width="12.140625" style="77" customWidth="1"/>
    <col min="3549" max="3549" width="11" style="77"/>
    <col min="3550" max="3550" width="1.85546875" style="77" customWidth="1"/>
    <col min="3551" max="3551" width="11" style="77"/>
    <col min="3552" max="3552" width="1.85546875" style="77" customWidth="1"/>
    <col min="3553" max="3553" width="11" style="77"/>
    <col min="3554" max="3554" width="1.85546875" style="77" customWidth="1"/>
    <col min="3555" max="3555" width="11" style="77"/>
    <col min="3556" max="3556" width="1.85546875" style="77" customWidth="1"/>
    <col min="3557" max="3557" width="11" style="77"/>
    <col min="3558" max="3558" width="1.85546875" style="77" customWidth="1"/>
    <col min="3559" max="3559" width="11" style="77"/>
    <col min="3560" max="3560" width="1.85546875" style="77" customWidth="1"/>
    <col min="3561" max="3561" width="10.5703125" style="77" customWidth="1"/>
    <col min="3562" max="3562" width="2" style="77" customWidth="1"/>
    <col min="3563" max="3563" width="12.5703125" style="77" customWidth="1"/>
    <col min="3564" max="3564" width="1.85546875" style="77" customWidth="1"/>
    <col min="3565" max="3566" width="0" style="77" hidden="1" customWidth="1"/>
    <col min="3567" max="3584" width="11" style="77"/>
    <col min="3585" max="3585" width="12.140625" style="77" customWidth="1"/>
    <col min="3586" max="3586" width="11" style="77"/>
    <col min="3587" max="3587" width="1.85546875" style="77" customWidth="1"/>
    <col min="3588" max="3588" width="11" style="77"/>
    <col min="3589" max="3589" width="2" style="77" customWidth="1"/>
    <col min="3590" max="3590" width="11" style="77"/>
    <col min="3591" max="3591" width="1.85546875" style="77" customWidth="1"/>
    <col min="3592" max="3592" width="11" style="77"/>
    <col min="3593" max="3593" width="2" style="77" customWidth="1"/>
    <col min="3594" max="3594" width="11" style="77"/>
    <col min="3595" max="3595" width="1.85546875" style="77" customWidth="1"/>
    <col min="3596" max="3596" width="11" style="77"/>
    <col min="3597" max="3597" width="1.85546875" style="77" customWidth="1"/>
    <col min="3598" max="3598" width="11" style="77"/>
    <col min="3599" max="3599" width="1.85546875" style="77" customWidth="1"/>
    <col min="3600" max="3600" width="11" style="77"/>
    <col min="3601" max="3601" width="1.85546875" style="77" customWidth="1"/>
    <col min="3602" max="3602" width="11" style="77"/>
    <col min="3603" max="3603" width="1.85546875" style="77" customWidth="1"/>
    <col min="3604" max="3604" width="11" style="77"/>
    <col min="3605" max="3605" width="1.85546875" style="77" customWidth="1"/>
    <col min="3606" max="3606" width="12.140625" style="77" customWidth="1"/>
    <col min="3607" max="3607" width="11" style="77"/>
    <col min="3608" max="3608" width="1.85546875" style="77" customWidth="1"/>
    <col min="3609" max="3609" width="11" style="77"/>
    <col min="3610" max="3610" width="1.85546875" style="77" customWidth="1"/>
    <col min="3611" max="3611" width="11" style="77"/>
    <col min="3612" max="3612" width="1.85546875" style="77" customWidth="1"/>
    <col min="3613" max="3613" width="11" style="77"/>
    <col min="3614" max="3614" width="1.85546875" style="77" customWidth="1"/>
    <col min="3615" max="3615" width="11" style="77"/>
    <col min="3616" max="3616" width="1.85546875" style="77" customWidth="1"/>
    <col min="3617" max="3617" width="11" style="77"/>
    <col min="3618" max="3618" width="1.85546875" style="77" customWidth="1"/>
    <col min="3619" max="3619" width="11" style="77"/>
    <col min="3620" max="3620" width="1.85546875" style="77" customWidth="1"/>
    <col min="3621" max="3621" width="11" style="77"/>
    <col min="3622" max="3622" width="1.85546875" style="77" customWidth="1"/>
    <col min="3623" max="3623" width="11" style="77"/>
    <col min="3624" max="3624" width="1.85546875" style="77" customWidth="1"/>
    <col min="3625" max="3625" width="11" style="77"/>
    <col min="3626" max="3626" width="1.85546875" style="77" customWidth="1"/>
    <col min="3627" max="3627" width="12.28515625" style="77" customWidth="1"/>
    <col min="3628" max="3628" width="11" style="77"/>
    <col min="3629" max="3629" width="1.85546875" style="77" customWidth="1"/>
    <col min="3630" max="3630" width="11" style="77"/>
    <col min="3631" max="3631" width="1.85546875" style="77" customWidth="1"/>
    <col min="3632" max="3632" width="11" style="77"/>
    <col min="3633" max="3633" width="1.85546875" style="77" customWidth="1"/>
    <col min="3634" max="3634" width="11" style="77"/>
    <col min="3635" max="3635" width="0.5703125" style="77" customWidth="1"/>
    <col min="3636" max="3636" width="11.28515625" style="77" customWidth="1"/>
    <col min="3637" max="3637" width="1.85546875" style="77" customWidth="1"/>
    <col min="3638" max="3638" width="11" style="77"/>
    <col min="3639" max="3639" width="2" style="77" customWidth="1"/>
    <col min="3640" max="3640" width="11" style="77"/>
    <col min="3641" max="3641" width="1.85546875" style="77" customWidth="1"/>
    <col min="3642" max="3642" width="13" style="77" customWidth="1"/>
    <col min="3643" max="3643" width="1.85546875" style="77" customWidth="1"/>
    <col min="3644" max="3644" width="12.140625" style="77" customWidth="1"/>
    <col min="3645" max="3645" width="11" style="77"/>
    <col min="3646" max="3646" width="1.85546875" style="77" customWidth="1"/>
    <col min="3647" max="3647" width="11" style="77"/>
    <col min="3648" max="3648" width="1.85546875" style="77" customWidth="1"/>
    <col min="3649" max="3649" width="11" style="77"/>
    <col min="3650" max="3650" width="1.85546875" style="77" customWidth="1"/>
    <col min="3651" max="3651" width="11" style="77"/>
    <col min="3652" max="3652" width="1.85546875" style="77" customWidth="1"/>
    <col min="3653" max="3653" width="11" style="77"/>
    <col min="3654" max="3654" width="1.85546875" style="77" customWidth="1"/>
    <col min="3655" max="3655" width="11" style="77"/>
    <col min="3656" max="3656" width="1.85546875" style="77" customWidth="1"/>
    <col min="3657" max="3657" width="11" style="77"/>
    <col min="3658" max="3658" width="1.85546875" style="77" customWidth="1"/>
    <col min="3659" max="3659" width="11" style="77"/>
    <col min="3660" max="3660" width="1.85546875" style="77" customWidth="1"/>
    <col min="3661" max="3661" width="11" style="77"/>
    <col min="3662" max="3662" width="1.85546875" style="77" customWidth="1"/>
    <col min="3663" max="3663" width="11" style="77"/>
    <col min="3664" max="3664" width="1.85546875" style="77" customWidth="1"/>
    <col min="3665" max="3665" width="12.140625" style="77" customWidth="1"/>
    <col min="3666" max="3666" width="11" style="77"/>
    <col min="3667" max="3667" width="1.85546875" style="77" customWidth="1"/>
    <col min="3668" max="3668" width="11" style="77"/>
    <col min="3669" max="3669" width="1.85546875" style="77" customWidth="1"/>
    <col min="3670" max="3670" width="11" style="77"/>
    <col min="3671" max="3671" width="1.85546875" style="77" customWidth="1"/>
    <col min="3672" max="3672" width="11" style="77"/>
    <col min="3673" max="3673" width="1.85546875" style="77" customWidth="1"/>
    <col min="3674" max="3674" width="11" style="77"/>
    <col min="3675" max="3675" width="1.85546875" style="77" customWidth="1"/>
    <col min="3676" max="3676" width="11" style="77"/>
    <col min="3677" max="3677" width="1.85546875" style="77" customWidth="1"/>
    <col min="3678" max="3678" width="11" style="77"/>
    <col min="3679" max="3679" width="1.85546875" style="77" customWidth="1"/>
    <col min="3680" max="3680" width="11" style="77"/>
    <col min="3681" max="3681" width="1.85546875" style="77" customWidth="1"/>
    <col min="3682" max="3682" width="11" style="77"/>
    <col min="3683" max="3683" width="1.85546875" style="77" customWidth="1"/>
    <col min="3684" max="3684" width="11" style="77"/>
    <col min="3685" max="3685" width="1.85546875" style="77" customWidth="1"/>
    <col min="3686" max="3686" width="12.140625" style="77" customWidth="1"/>
    <col min="3687" max="3687" width="11" style="77"/>
    <col min="3688" max="3688" width="1.85546875" style="77" customWidth="1"/>
    <col min="3689" max="3689" width="11" style="77"/>
    <col min="3690" max="3690" width="1.85546875" style="77" customWidth="1"/>
    <col min="3691" max="3691" width="11" style="77"/>
    <col min="3692" max="3692" width="1.85546875" style="77" customWidth="1"/>
    <col min="3693" max="3693" width="11" style="77"/>
    <col min="3694" max="3694" width="1.85546875" style="77" customWidth="1"/>
    <col min="3695" max="3695" width="11" style="77"/>
    <col min="3696" max="3696" width="1.85546875" style="77" customWidth="1"/>
    <col min="3697" max="3697" width="11" style="77"/>
    <col min="3698" max="3698" width="1.85546875" style="77" customWidth="1"/>
    <col min="3699" max="3699" width="11" style="77"/>
    <col min="3700" max="3700" width="1.85546875" style="77" customWidth="1"/>
    <col min="3701" max="3701" width="13" style="77" customWidth="1"/>
    <col min="3702" max="3702" width="1.85546875" style="77" customWidth="1"/>
    <col min="3703" max="3703" width="12.140625" style="77" customWidth="1"/>
    <col min="3704" max="3704" width="11" style="77"/>
    <col min="3705" max="3705" width="1.85546875" style="77" customWidth="1"/>
    <col min="3706" max="3706" width="11" style="77"/>
    <col min="3707" max="3707" width="1.85546875" style="77" customWidth="1"/>
    <col min="3708" max="3708" width="11" style="77"/>
    <col min="3709" max="3709" width="1.85546875" style="77" customWidth="1"/>
    <col min="3710" max="3710" width="11" style="77"/>
    <col min="3711" max="3711" width="1.85546875" style="77" customWidth="1"/>
    <col min="3712" max="3712" width="11" style="77"/>
    <col min="3713" max="3713" width="1.85546875" style="77" customWidth="1"/>
    <col min="3714" max="3714" width="11" style="77"/>
    <col min="3715" max="3715" width="1.85546875" style="77" customWidth="1"/>
    <col min="3716" max="3716" width="11" style="77"/>
    <col min="3717" max="3717" width="1.85546875" style="77" customWidth="1"/>
    <col min="3718" max="3718" width="11" style="77"/>
    <col min="3719" max="3719" width="1.85546875" style="77" customWidth="1"/>
    <col min="3720" max="3720" width="11" style="77"/>
    <col min="3721" max="3721" width="1.85546875" style="77" customWidth="1"/>
    <col min="3722" max="3722" width="11" style="77"/>
    <col min="3723" max="3723" width="1.85546875" style="77" customWidth="1"/>
    <col min="3724" max="3724" width="12.140625" style="77" customWidth="1"/>
    <col min="3725" max="3725" width="11" style="77"/>
    <col min="3726" max="3726" width="1.85546875" style="77" customWidth="1"/>
    <col min="3727" max="3727" width="11" style="77"/>
    <col min="3728" max="3728" width="1.85546875" style="77" customWidth="1"/>
    <col min="3729" max="3729" width="11" style="77"/>
    <col min="3730" max="3730" width="1.85546875" style="77" customWidth="1"/>
    <col min="3731" max="3731" width="11" style="77"/>
    <col min="3732" max="3732" width="1.7109375" style="77" customWidth="1"/>
    <col min="3733" max="3733" width="11" style="77"/>
    <col min="3734" max="3734" width="1.85546875" style="77" customWidth="1"/>
    <col min="3735" max="3735" width="11" style="77"/>
    <col min="3736" max="3736" width="1.85546875" style="77" customWidth="1"/>
    <col min="3737" max="3737" width="11" style="77"/>
    <col min="3738" max="3738" width="1.85546875" style="77" customWidth="1"/>
    <col min="3739" max="3739" width="11" style="77"/>
    <col min="3740" max="3740" width="1.85546875" style="77" customWidth="1"/>
    <col min="3741" max="3741" width="11" style="77"/>
    <col min="3742" max="3742" width="1.85546875" style="77" customWidth="1"/>
    <col min="3743" max="3743" width="11" style="77"/>
    <col min="3744" max="3744" width="1.85546875" style="77" customWidth="1"/>
    <col min="3745" max="3745" width="12.140625" style="77" customWidth="1"/>
    <col min="3746" max="3746" width="11" style="77"/>
    <col min="3747" max="3747" width="1.85546875" style="77" customWidth="1"/>
    <col min="3748" max="3748" width="11" style="77"/>
    <col min="3749" max="3749" width="1.85546875" style="77" customWidth="1"/>
    <col min="3750" max="3750" width="11" style="77"/>
    <col min="3751" max="3751" width="1.85546875" style="77" customWidth="1"/>
    <col min="3752" max="3752" width="11" style="77"/>
    <col min="3753" max="3753" width="1.85546875" style="77" customWidth="1"/>
    <col min="3754" max="3754" width="11" style="77"/>
    <col min="3755" max="3755" width="1.85546875" style="77" customWidth="1"/>
    <col min="3756" max="3756" width="11" style="77"/>
    <col min="3757" max="3757" width="1.85546875" style="77" customWidth="1"/>
    <col min="3758" max="3758" width="11" style="77"/>
    <col min="3759" max="3759" width="1.85546875" style="77" customWidth="1"/>
    <col min="3760" max="3760" width="13" style="77" customWidth="1"/>
    <col min="3761" max="3761" width="1.85546875" style="77" customWidth="1"/>
    <col min="3762" max="3762" width="12.140625" style="77" customWidth="1"/>
    <col min="3763" max="3763" width="11" style="77"/>
    <col min="3764" max="3764" width="1.85546875" style="77" customWidth="1"/>
    <col min="3765" max="3765" width="11" style="77"/>
    <col min="3766" max="3766" width="1.85546875" style="77" customWidth="1"/>
    <col min="3767" max="3767" width="11" style="77"/>
    <col min="3768" max="3768" width="1.85546875" style="77" customWidth="1"/>
    <col min="3769" max="3769" width="11" style="77"/>
    <col min="3770" max="3770" width="1.85546875" style="77" customWidth="1"/>
    <col min="3771" max="3771" width="11" style="77"/>
    <col min="3772" max="3772" width="1.85546875" style="77" customWidth="1"/>
    <col min="3773" max="3773" width="11" style="77"/>
    <col min="3774" max="3774" width="1.85546875" style="77" customWidth="1"/>
    <col min="3775" max="3775" width="11" style="77"/>
    <col min="3776" max="3776" width="1.85546875" style="77" customWidth="1"/>
    <col min="3777" max="3777" width="11" style="77"/>
    <col min="3778" max="3778" width="1.85546875" style="77" customWidth="1"/>
    <col min="3779" max="3779" width="11" style="77"/>
    <col min="3780" max="3780" width="1.85546875" style="77" customWidth="1"/>
    <col min="3781" max="3781" width="11" style="77"/>
    <col min="3782" max="3782" width="1.85546875" style="77" customWidth="1"/>
    <col min="3783" max="3783" width="12.140625" style="77" customWidth="1"/>
    <col min="3784" max="3784" width="11" style="77"/>
    <col min="3785" max="3785" width="1.85546875" style="77" customWidth="1"/>
    <col min="3786" max="3786" width="11" style="77"/>
    <col min="3787" max="3787" width="1.85546875" style="77" customWidth="1"/>
    <col min="3788" max="3788" width="11" style="77"/>
    <col min="3789" max="3789" width="1.85546875" style="77" customWidth="1"/>
    <col min="3790" max="3790" width="11" style="77"/>
    <col min="3791" max="3791" width="1.85546875" style="77" customWidth="1"/>
    <col min="3792" max="3792" width="11" style="77"/>
    <col min="3793" max="3793" width="1.85546875" style="77" customWidth="1"/>
    <col min="3794" max="3794" width="11" style="77"/>
    <col min="3795" max="3795" width="1.85546875" style="77" customWidth="1"/>
    <col min="3796" max="3796" width="11" style="77"/>
    <col min="3797" max="3797" width="1.85546875" style="77" customWidth="1"/>
    <col min="3798" max="3798" width="11" style="77"/>
    <col min="3799" max="3799" width="1.85546875" style="77" customWidth="1"/>
    <col min="3800" max="3800" width="11" style="77"/>
    <col min="3801" max="3801" width="1.85546875" style="77" customWidth="1"/>
    <col min="3802" max="3802" width="11" style="77"/>
    <col min="3803" max="3803" width="1.85546875" style="77" customWidth="1"/>
    <col min="3804" max="3804" width="12.140625" style="77" customWidth="1"/>
    <col min="3805" max="3805" width="11" style="77"/>
    <col min="3806" max="3806" width="1.85546875" style="77" customWidth="1"/>
    <col min="3807" max="3807" width="11" style="77"/>
    <col min="3808" max="3808" width="1.85546875" style="77" customWidth="1"/>
    <col min="3809" max="3809" width="11" style="77"/>
    <col min="3810" max="3810" width="1.85546875" style="77" customWidth="1"/>
    <col min="3811" max="3811" width="11" style="77"/>
    <col min="3812" max="3812" width="1.85546875" style="77" customWidth="1"/>
    <col min="3813" max="3813" width="11" style="77"/>
    <col min="3814" max="3814" width="1.85546875" style="77" customWidth="1"/>
    <col min="3815" max="3815" width="11" style="77"/>
    <col min="3816" max="3816" width="1.85546875" style="77" customWidth="1"/>
    <col min="3817" max="3817" width="10.5703125" style="77" customWidth="1"/>
    <col min="3818" max="3818" width="2" style="77" customWidth="1"/>
    <col min="3819" max="3819" width="12.5703125" style="77" customWidth="1"/>
    <col min="3820" max="3820" width="1.85546875" style="77" customWidth="1"/>
    <col min="3821" max="3822" width="0" style="77" hidden="1" customWidth="1"/>
    <col min="3823" max="3840" width="11" style="77"/>
    <col min="3841" max="3841" width="12.140625" style="77" customWidth="1"/>
    <col min="3842" max="3842" width="11" style="77"/>
    <col min="3843" max="3843" width="1.85546875" style="77" customWidth="1"/>
    <col min="3844" max="3844" width="11" style="77"/>
    <col min="3845" max="3845" width="2" style="77" customWidth="1"/>
    <col min="3846" max="3846" width="11" style="77"/>
    <col min="3847" max="3847" width="1.85546875" style="77" customWidth="1"/>
    <col min="3848" max="3848" width="11" style="77"/>
    <col min="3849" max="3849" width="2" style="77" customWidth="1"/>
    <col min="3850" max="3850" width="11" style="77"/>
    <col min="3851" max="3851" width="1.85546875" style="77" customWidth="1"/>
    <col min="3852" max="3852" width="11" style="77"/>
    <col min="3853" max="3853" width="1.85546875" style="77" customWidth="1"/>
    <col min="3854" max="3854" width="11" style="77"/>
    <col min="3855" max="3855" width="1.85546875" style="77" customWidth="1"/>
    <col min="3856" max="3856" width="11" style="77"/>
    <col min="3857" max="3857" width="1.85546875" style="77" customWidth="1"/>
    <col min="3858" max="3858" width="11" style="77"/>
    <col min="3859" max="3859" width="1.85546875" style="77" customWidth="1"/>
    <col min="3860" max="3860" width="11" style="77"/>
    <col min="3861" max="3861" width="1.85546875" style="77" customWidth="1"/>
    <col min="3862" max="3862" width="12.140625" style="77" customWidth="1"/>
    <col min="3863" max="3863" width="11" style="77"/>
    <col min="3864" max="3864" width="1.85546875" style="77" customWidth="1"/>
    <col min="3865" max="3865" width="11" style="77"/>
    <col min="3866" max="3866" width="1.85546875" style="77" customWidth="1"/>
    <col min="3867" max="3867" width="11" style="77"/>
    <col min="3868" max="3868" width="1.85546875" style="77" customWidth="1"/>
    <col min="3869" max="3869" width="11" style="77"/>
    <col min="3870" max="3870" width="1.85546875" style="77" customWidth="1"/>
    <col min="3871" max="3871" width="11" style="77"/>
    <col min="3872" max="3872" width="1.85546875" style="77" customWidth="1"/>
    <col min="3873" max="3873" width="11" style="77"/>
    <col min="3874" max="3874" width="1.85546875" style="77" customWidth="1"/>
    <col min="3875" max="3875" width="11" style="77"/>
    <col min="3876" max="3876" width="1.85546875" style="77" customWidth="1"/>
    <col min="3877" max="3877" width="11" style="77"/>
    <col min="3878" max="3878" width="1.85546875" style="77" customWidth="1"/>
    <col min="3879" max="3879" width="11" style="77"/>
    <col min="3880" max="3880" width="1.85546875" style="77" customWidth="1"/>
    <col min="3881" max="3881" width="11" style="77"/>
    <col min="3882" max="3882" width="1.85546875" style="77" customWidth="1"/>
    <col min="3883" max="3883" width="12.28515625" style="77" customWidth="1"/>
    <col min="3884" max="3884" width="11" style="77"/>
    <col min="3885" max="3885" width="1.85546875" style="77" customWidth="1"/>
    <col min="3886" max="3886" width="11" style="77"/>
    <col min="3887" max="3887" width="1.85546875" style="77" customWidth="1"/>
    <col min="3888" max="3888" width="11" style="77"/>
    <col min="3889" max="3889" width="1.85546875" style="77" customWidth="1"/>
    <col min="3890" max="3890" width="11" style="77"/>
    <col min="3891" max="3891" width="0.5703125" style="77" customWidth="1"/>
    <col min="3892" max="3892" width="11.28515625" style="77" customWidth="1"/>
    <col min="3893" max="3893" width="1.85546875" style="77" customWidth="1"/>
    <col min="3894" max="3894" width="11" style="77"/>
    <col min="3895" max="3895" width="2" style="77" customWidth="1"/>
    <col min="3896" max="3896" width="11" style="77"/>
    <col min="3897" max="3897" width="1.85546875" style="77" customWidth="1"/>
    <col min="3898" max="3898" width="13" style="77" customWidth="1"/>
    <col min="3899" max="3899" width="1.85546875" style="77" customWidth="1"/>
    <col min="3900" max="3900" width="12.140625" style="77" customWidth="1"/>
    <col min="3901" max="3901" width="11" style="77"/>
    <col min="3902" max="3902" width="1.85546875" style="77" customWidth="1"/>
    <col min="3903" max="3903" width="11" style="77"/>
    <col min="3904" max="3904" width="1.85546875" style="77" customWidth="1"/>
    <col min="3905" max="3905" width="11" style="77"/>
    <col min="3906" max="3906" width="1.85546875" style="77" customWidth="1"/>
    <col min="3907" max="3907" width="11" style="77"/>
    <col min="3908" max="3908" width="1.85546875" style="77" customWidth="1"/>
    <col min="3909" max="3909" width="11" style="77"/>
    <col min="3910" max="3910" width="1.85546875" style="77" customWidth="1"/>
    <col min="3911" max="3911" width="11" style="77"/>
    <col min="3912" max="3912" width="1.85546875" style="77" customWidth="1"/>
    <col min="3913" max="3913" width="11" style="77"/>
    <col min="3914" max="3914" width="1.85546875" style="77" customWidth="1"/>
    <col min="3915" max="3915" width="11" style="77"/>
    <col min="3916" max="3916" width="1.85546875" style="77" customWidth="1"/>
    <col min="3917" max="3917" width="11" style="77"/>
    <col min="3918" max="3918" width="1.85546875" style="77" customWidth="1"/>
    <col min="3919" max="3919" width="11" style="77"/>
    <col min="3920" max="3920" width="1.85546875" style="77" customWidth="1"/>
    <col min="3921" max="3921" width="12.140625" style="77" customWidth="1"/>
    <col min="3922" max="3922" width="11" style="77"/>
    <col min="3923" max="3923" width="1.85546875" style="77" customWidth="1"/>
    <col min="3924" max="3924" width="11" style="77"/>
    <col min="3925" max="3925" width="1.85546875" style="77" customWidth="1"/>
    <col min="3926" max="3926" width="11" style="77"/>
    <col min="3927" max="3927" width="1.85546875" style="77" customWidth="1"/>
    <col min="3928" max="3928" width="11" style="77"/>
    <col min="3929" max="3929" width="1.85546875" style="77" customWidth="1"/>
    <col min="3930" max="3930" width="11" style="77"/>
    <col min="3931" max="3931" width="1.85546875" style="77" customWidth="1"/>
    <col min="3932" max="3932" width="11" style="77"/>
    <col min="3933" max="3933" width="1.85546875" style="77" customWidth="1"/>
    <col min="3934" max="3934" width="11" style="77"/>
    <col min="3935" max="3935" width="1.85546875" style="77" customWidth="1"/>
    <col min="3936" max="3936" width="11" style="77"/>
    <col min="3937" max="3937" width="1.85546875" style="77" customWidth="1"/>
    <col min="3938" max="3938" width="11" style="77"/>
    <col min="3939" max="3939" width="1.85546875" style="77" customWidth="1"/>
    <col min="3940" max="3940" width="11" style="77"/>
    <col min="3941" max="3941" width="1.85546875" style="77" customWidth="1"/>
    <col min="3942" max="3942" width="12.140625" style="77" customWidth="1"/>
    <col min="3943" max="3943" width="11" style="77"/>
    <col min="3944" max="3944" width="1.85546875" style="77" customWidth="1"/>
    <col min="3945" max="3945" width="11" style="77"/>
    <col min="3946" max="3946" width="1.85546875" style="77" customWidth="1"/>
    <col min="3947" max="3947" width="11" style="77"/>
    <col min="3948" max="3948" width="1.85546875" style="77" customWidth="1"/>
    <col min="3949" max="3949" width="11" style="77"/>
    <col min="3950" max="3950" width="1.85546875" style="77" customWidth="1"/>
    <col min="3951" max="3951" width="11" style="77"/>
    <col min="3952" max="3952" width="1.85546875" style="77" customWidth="1"/>
    <col min="3953" max="3953" width="11" style="77"/>
    <col min="3954" max="3954" width="1.85546875" style="77" customWidth="1"/>
    <col min="3955" max="3955" width="11" style="77"/>
    <col min="3956" max="3956" width="1.85546875" style="77" customWidth="1"/>
    <col min="3957" max="3957" width="13" style="77" customWidth="1"/>
    <col min="3958" max="3958" width="1.85546875" style="77" customWidth="1"/>
    <col min="3959" max="3959" width="12.140625" style="77" customWidth="1"/>
    <col min="3960" max="3960" width="11" style="77"/>
    <col min="3961" max="3961" width="1.85546875" style="77" customWidth="1"/>
    <col min="3962" max="3962" width="11" style="77"/>
    <col min="3963" max="3963" width="1.85546875" style="77" customWidth="1"/>
    <col min="3964" max="3964" width="11" style="77"/>
    <col min="3965" max="3965" width="1.85546875" style="77" customWidth="1"/>
    <col min="3966" max="3966" width="11" style="77"/>
    <col min="3967" max="3967" width="1.85546875" style="77" customWidth="1"/>
    <col min="3968" max="3968" width="11" style="77"/>
    <col min="3969" max="3969" width="1.85546875" style="77" customWidth="1"/>
    <col min="3970" max="3970" width="11" style="77"/>
    <col min="3971" max="3971" width="1.85546875" style="77" customWidth="1"/>
    <col min="3972" max="3972" width="11" style="77"/>
    <col min="3973" max="3973" width="1.85546875" style="77" customWidth="1"/>
    <col min="3974" max="3974" width="11" style="77"/>
    <col min="3975" max="3975" width="1.85546875" style="77" customWidth="1"/>
    <col min="3976" max="3976" width="11" style="77"/>
    <col min="3977" max="3977" width="1.85546875" style="77" customWidth="1"/>
    <col min="3978" max="3978" width="11" style="77"/>
    <col min="3979" max="3979" width="1.85546875" style="77" customWidth="1"/>
    <col min="3980" max="3980" width="12.140625" style="77" customWidth="1"/>
    <col min="3981" max="3981" width="11" style="77"/>
    <col min="3982" max="3982" width="1.85546875" style="77" customWidth="1"/>
    <col min="3983" max="3983" width="11" style="77"/>
    <col min="3984" max="3984" width="1.85546875" style="77" customWidth="1"/>
    <col min="3985" max="3985" width="11" style="77"/>
    <col min="3986" max="3986" width="1.85546875" style="77" customWidth="1"/>
    <col min="3987" max="3987" width="11" style="77"/>
    <col min="3988" max="3988" width="1.7109375" style="77" customWidth="1"/>
    <col min="3989" max="3989" width="11" style="77"/>
    <col min="3990" max="3990" width="1.85546875" style="77" customWidth="1"/>
    <col min="3991" max="3991" width="11" style="77"/>
    <col min="3992" max="3992" width="1.85546875" style="77" customWidth="1"/>
    <col min="3993" max="3993" width="11" style="77"/>
    <col min="3994" max="3994" width="1.85546875" style="77" customWidth="1"/>
    <col min="3995" max="3995" width="11" style="77"/>
    <col min="3996" max="3996" width="1.85546875" style="77" customWidth="1"/>
    <col min="3997" max="3997" width="11" style="77"/>
    <col min="3998" max="3998" width="1.85546875" style="77" customWidth="1"/>
    <col min="3999" max="3999" width="11" style="77"/>
    <col min="4000" max="4000" width="1.85546875" style="77" customWidth="1"/>
    <col min="4001" max="4001" width="12.140625" style="77" customWidth="1"/>
    <col min="4002" max="4002" width="11" style="77"/>
    <col min="4003" max="4003" width="1.85546875" style="77" customWidth="1"/>
    <col min="4004" max="4004" width="11" style="77"/>
    <col min="4005" max="4005" width="1.85546875" style="77" customWidth="1"/>
    <col min="4006" max="4006" width="11" style="77"/>
    <col min="4007" max="4007" width="1.85546875" style="77" customWidth="1"/>
    <col min="4008" max="4008" width="11" style="77"/>
    <col min="4009" max="4009" width="1.85546875" style="77" customWidth="1"/>
    <col min="4010" max="4010" width="11" style="77"/>
    <col min="4011" max="4011" width="1.85546875" style="77" customWidth="1"/>
    <col min="4012" max="4012" width="11" style="77"/>
    <col min="4013" max="4013" width="1.85546875" style="77" customWidth="1"/>
    <col min="4014" max="4014" width="11" style="77"/>
    <col min="4015" max="4015" width="1.85546875" style="77" customWidth="1"/>
    <col min="4016" max="4016" width="13" style="77" customWidth="1"/>
    <col min="4017" max="4017" width="1.85546875" style="77" customWidth="1"/>
    <col min="4018" max="4018" width="12.140625" style="77" customWidth="1"/>
    <col min="4019" max="4019" width="11" style="77"/>
    <col min="4020" max="4020" width="1.85546875" style="77" customWidth="1"/>
    <col min="4021" max="4021" width="11" style="77"/>
    <col min="4022" max="4022" width="1.85546875" style="77" customWidth="1"/>
    <col min="4023" max="4023" width="11" style="77"/>
    <col min="4024" max="4024" width="1.85546875" style="77" customWidth="1"/>
    <col min="4025" max="4025" width="11" style="77"/>
    <col min="4026" max="4026" width="1.85546875" style="77" customWidth="1"/>
    <col min="4027" max="4027" width="11" style="77"/>
    <col min="4028" max="4028" width="1.85546875" style="77" customWidth="1"/>
    <col min="4029" max="4029" width="11" style="77"/>
    <col min="4030" max="4030" width="1.85546875" style="77" customWidth="1"/>
    <col min="4031" max="4031" width="11" style="77"/>
    <col min="4032" max="4032" width="1.85546875" style="77" customWidth="1"/>
    <col min="4033" max="4033" width="11" style="77"/>
    <col min="4034" max="4034" width="1.85546875" style="77" customWidth="1"/>
    <col min="4035" max="4035" width="11" style="77"/>
    <col min="4036" max="4036" width="1.85546875" style="77" customWidth="1"/>
    <col min="4037" max="4037" width="11" style="77"/>
    <col min="4038" max="4038" width="1.85546875" style="77" customWidth="1"/>
    <col min="4039" max="4039" width="12.140625" style="77" customWidth="1"/>
    <col min="4040" max="4040" width="11" style="77"/>
    <col min="4041" max="4041" width="1.85546875" style="77" customWidth="1"/>
    <col min="4042" max="4042" width="11" style="77"/>
    <col min="4043" max="4043" width="1.85546875" style="77" customWidth="1"/>
    <col min="4044" max="4044" width="11" style="77"/>
    <col min="4045" max="4045" width="1.85546875" style="77" customWidth="1"/>
    <col min="4046" max="4046" width="11" style="77"/>
    <col min="4047" max="4047" width="1.85546875" style="77" customWidth="1"/>
    <col min="4048" max="4048" width="11" style="77"/>
    <col min="4049" max="4049" width="1.85546875" style="77" customWidth="1"/>
    <col min="4050" max="4050" width="11" style="77"/>
    <col min="4051" max="4051" width="1.85546875" style="77" customWidth="1"/>
    <col min="4052" max="4052" width="11" style="77"/>
    <col min="4053" max="4053" width="1.85546875" style="77" customWidth="1"/>
    <col min="4054" max="4054" width="11" style="77"/>
    <col min="4055" max="4055" width="1.85546875" style="77" customWidth="1"/>
    <col min="4056" max="4056" width="11" style="77"/>
    <col min="4057" max="4057" width="1.85546875" style="77" customWidth="1"/>
    <col min="4058" max="4058" width="11" style="77"/>
    <col min="4059" max="4059" width="1.85546875" style="77" customWidth="1"/>
    <col min="4060" max="4060" width="12.140625" style="77" customWidth="1"/>
    <col min="4061" max="4061" width="11" style="77"/>
    <col min="4062" max="4062" width="1.85546875" style="77" customWidth="1"/>
    <col min="4063" max="4063" width="11" style="77"/>
    <col min="4064" max="4064" width="1.85546875" style="77" customWidth="1"/>
    <col min="4065" max="4065" width="11" style="77"/>
    <col min="4066" max="4066" width="1.85546875" style="77" customWidth="1"/>
    <col min="4067" max="4067" width="11" style="77"/>
    <col min="4068" max="4068" width="1.85546875" style="77" customWidth="1"/>
    <col min="4069" max="4069" width="11" style="77"/>
    <col min="4070" max="4070" width="1.85546875" style="77" customWidth="1"/>
    <col min="4071" max="4071" width="11" style="77"/>
    <col min="4072" max="4072" width="1.85546875" style="77" customWidth="1"/>
    <col min="4073" max="4073" width="10.5703125" style="77" customWidth="1"/>
    <col min="4074" max="4074" width="2" style="77" customWidth="1"/>
    <col min="4075" max="4075" width="12.5703125" style="77" customWidth="1"/>
    <col min="4076" max="4076" width="1.85546875" style="77" customWidth="1"/>
    <col min="4077" max="4078" width="0" style="77" hidden="1" customWidth="1"/>
    <col min="4079" max="4096" width="11" style="77"/>
    <col min="4097" max="4097" width="12.140625" style="77" customWidth="1"/>
    <col min="4098" max="4098" width="11" style="77"/>
    <col min="4099" max="4099" width="1.85546875" style="77" customWidth="1"/>
    <col min="4100" max="4100" width="11" style="77"/>
    <col min="4101" max="4101" width="2" style="77" customWidth="1"/>
    <col min="4102" max="4102" width="11" style="77"/>
    <col min="4103" max="4103" width="1.85546875" style="77" customWidth="1"/>
    <col min="4104" max="4104" width="11" style="77"/>
    <col min="4105" max="4105" width="2" style="77" customWidth="1"/>
    <col min="4106" max="4106" width="11" style="77"/>
    <col min="4107" max="4107" width="1.85546875" style="77" customWidth="1"/>
    <col min="4108" max="4108" width="11" style="77"/>
    <col min="4109" max="4109" width="1.85546875" style="77" customWidth="1"/>
    <col min="4110" max="4110" width="11" style="77"/>
    <col min="4111" max="4111" width="1.85546875" style="77" customWidth="1"/>
    <col min="4112" max="4112" width="11" style="77"/>
    <col min="4113" max="4113" width="1.85546875" style="77" customWidth="1"/>
    <col min="4114" max="4114" width="11" style="77"/>
    <col min="4115" max="4115" width="1.85546875" style="77" customWidth="1"/>
    <col min="4116" max="4116" width="11" style="77"/>
    <col min="4117" max="4117" width="1.85546875" style="77" customWidth="1"/>
    <col min="4118" max="4118" width="12.140625" style="77" customWidth="1"/>
    <col min="4119" max="4119" width="11" style="77"/>
    <col min="4120" max="4120" width="1.85546875" style="77" customWidth="1"/>
    <col min="4121" max="4121" width="11" style="77"/>
    <col min="4122" max="4122" width="1.85546875" style="77" customWidth="1"/>
    <col min="4123" max="4123" width="11" style="77"/>
    <col min="4124" max="4124" width="1.85546875" style="77" customWidth="1"/>
    <col min="4125" max="4125" width="11" style="77"/>
    <col min="4126" max="4126" width="1.85546875" style="77" customWidth="1"/>
    <col min="4127" max="4127" width="11" style="77"/>
    <col min="4128" max="4128" width="1.85546875" style="77" customWidth="1"/>
    <col min="4129" max="4129" width="11" style="77"/>
    <col min="4130" max="4130" width="1.85546875" style="77" customWidth="1"/>
    <col min="4131" max="4131" width="11" style="77"/>
    <col min="4132" max="4132" width="1.85546875" style="77" customWidth="1"/>
    <col min="4133" max="4133" width="11" style="77"/>
    <col min="4134" max="4134" width="1.85546875" style="77" customWidth="1"/>
    <col min="4135" max="4135" width="11" style="77"/>
    <col min="4136" max="4136" width="1.85546875" style="77" customWidth="1"/>
    <col min="4137" max="4137" width="11" style="77"/>
    <col min="4138" max="4138" width="1.85546875" style="77" customWidth="1"/>
    <col min="4139" max="4139" width="12.28515625" style="77" customWidth="1"/>
    <col min="4140" max="4140" width="11" style="77"/>
    <col min="4141" max="4141" width="1.85546875" style="77" customWidth="1"/>
    <col min="4142" max="4142" width="11" style="77"/>
    <col min="4143" max="4143" width="1.85546875" style="77" customWidth="1"/>
    <col min="4144" max="4144" width="11" style="77"/>
    <col min="4145" max="4145" width="1.85546875" style="77" customWidth="1"/>
    <col min="4146" max="4146" width="11" style="77"/>
    <col min="4147" max="4147" width="0.5703125" style="77" customWidth="1"/>
    <col min="4148" max="4148" width="11.28515625" style="77" customWidth="1"/>
    <col min="4149" max="4149" width="1.85546875" style="77" customWidth="1"/>
    <col min="4150" max="4150" width="11" style="77"/>
    <col min="4151" max="4151" width="2" style="77" customWidth="1"/>
    <col min="4152" max="4152" width="11" style="77"/>
    <col min="4153" max="4153" width="1.85546875" style="77" customWidth="1"/>
    <col min="4154" max="4154" width="13" style="77" customWidth="1"/>
    <col min="4155" max="4155" width="1.85546875" style="77" customWidth="1"/>
    <col min="4156" max="4156" width="12.140625" style="77" customWidth="1"/>
    <col min="4157" max="4157" width="11" style="77"/>
    <col min="4158" max="4158" width="1.85546875" style="77" customWidth="1"/>
    <col min="4159" max="4159" width="11" style="77"/>
    <col min="4160" max="4160" width="1.85546875" style="77" customWidth="1"/>
    <col min="4161" max="4161" width="11" style="77"/>
    <col min="4162" max="4162" width="1.85546875" style="77" customWidth="1"/>
    <col min="4163" max="4163" width="11" style="77"/>
    <col min="4164" max="4164" width="1.85546875" style="77" customWidth="1"/>
    <col min="4165" max="4165" width="11" style="77"/>
    <col min="4166" max="4166" width="1.85546875" style="77" customWidth="1"/>
    <col min="4167" max="4167" width="11" style="77"/>
    <col min="4168" max="4168" width="1.85546875" style="77" customWidth="1"/>
    <col min="4169" max="4169" width="11" style="77"/>
    <col min="4170" max="4170" width="1.85546875" style="77" customWidth="1"/>
    <col min="4171" max="4171" width="11" style="77"/>
    <col min="4172" max="4172" width="1.85546875" style="77" customWidth="1"/>
    <col min="4173" max="4173" width="11" style="77"/>
    <col min="4174" max="4174" width="1.85546875" style="77" customWidth="1"/>
    <col min="4175" max="4175" width="11" style="77"/>
    <col min="4176" max="4176" width="1.85546875" style="77" customWidth="1"/>
    <col min="4177" max="4177" width="12.140625" style="77" customWidth="1"/>
    <col min="4178" max="4178" width="11" style="77"/>
    <col min="4179" max="4179" width="1.85546875" style="77" customWidth="1"/>
    <col min="4180" max="4180" width="11" style="77"/>
    <col min="4181" max="4181" width="1.85546875" style="77" customWidth="1"/>
    <col min="4182" max="4182" width="11" style="77"/>
    <col min="4183" max="4183" width="1.85546875" style="77" customWidth="1"/>
    <col min="4184" max="4184" width="11" style="77"/>
    <col min="4185" max="4185" width="1.85546875" style="77" customWidth="1"/>
    <col min="4186" max="4186" width="11" style="77"/>
    <col min="4187" max="4187" width="1.85546875" style="77" customWidth="1"/>
    <col min="4188" max="4188" width="11" style="77"/>
    <col min="4189" max="4189" width="1.85546875" style="77" customWidth="1"/>
    <col min="4190" max="4190" width="11" style="77"/>
    <col min="4191" max="4191" width="1.85546875" style="77" customWidth="1"/>
    <col min="4192" max="4192" width="11" style="77"/>
    <col min="4193" max="4193" width="1.85546875" style="77" customWidth="1"/>
    <col min="4194" max="4194" width="11" style="77"/>
    <col min="4195" max="4195" width="1.85546875" style="77" customWidth="1"/>
    <col min="4196" max="4196" width="11" style="77"/>
    <col min="4197" max="4197" width="1.85546875" style="77" customWidth="1"/>
    <col min="4198" max="4198" width="12.140625" style="77" customWidth="1"/>
    <col min="4199" max="4199" width="11" style="77"/>
    <col min="4200" max="4200" width="1.85546875" style="77" customWidth="1"/>
    <col min="4201" max="4201" width="11" style="77"/>
    <col min="4202" max="4202" width="1.85546875" style="77" customWidth="1"/>
    <col min="4203" max="4203" width="11" style="77"/>
    <col min="4204" max="4204" width="1.85546875" style="77" customWidth="1"/>
    <col min="4205" max="4205" width="11" style="77"/>
    <col min="4206" max="4206" width="1.85546875" style="77" customWidth="1"/>
    <col min="4207" max="4207" width="11" style="77"/>
    <col min="4208" max="4208" width="1.85546875" style="77" customWidth="1"/>
    <col min="4209" max="4209" width="11" style="77"/>
    <col min="4210" max="4210" width="1.85546875" style="77" customWidth="1"/>
    <col min="4211" max="4211" width="11" style="77"/>
    <col min="4212" max="4212" width="1.85546875" style="77" customWidth="1"/>
    <col min="4213" max="4213" width="13" style="77" customWidth="1"/>
    <col min="4214" max="4214" width="1.85546875" style="77" customWidth="1"/>
    <col min="4215" max="4215" width="12.140625" style="77" customWidth="1"/>
    <col min="4216" max="4216" width="11" style="77"/>
    <col min="4217" max="4217" width="1.85546875" style="77" customWidth="1"/>
    <col min="4218" max="4218" width="11" style="77"/>
    <col min="4219" max="4219" width="1.85546875" style="77" customWidth="1"/>
    <col min="4220" max="4220" width="11" style="77"/>
    <col min="4221" max="4221" width="1.85546875" style="77" customWidth="1"/>
    <col min="4222" max="4222" width="11" style="77"/>
    <col min="4223" max="4223" width="1.85546875" style="77" customWidth="1"/>
    <col min="4224" max="4224" width="11" style="77"/>
    <col min="4225" max="4225" width="1.85546875" style="77" customWidth="1"/>
    <col min="4226" max="4226" width="11" style="77"/>
    <col min="4227" max="4227" width="1.85546875" style="77" customWidth="1"/>
    <col min="4228" max="4228" width="11" style="77"/>
    <col min="4229" max="4229" width="1.85546875" style="77" customWidth="1"/>
    <col min="4230" max="4230" width="11" style="77"/>
    <col min="4231" max="4231" width="1.85546875" style="77" customWidth="1"/>
    <col min="4232" max="4232" width="11" style="77"/>
    <col min="4233" max="4233" width="1.85546875" style="77" customWidth="1"/>
    <col min="4234" max="4234" width="11" style="77"/>
    <col min="4235" max="4235" width="1.85546875" style="77" customWidth="1"/>
    <col min="4236" max="4236" width="12.140625" style="77" customWidth="1"/>
    <col min="4237" max="4237" width="11" style="77"/>
    <col min="4238" max="4238" width="1.85546875" style="77" customWidth="1"/>
    <col min="4239" max="4239" width="11" style="77"/>
    <col min="4240" max="4240" width="1.85546875" style="77" customWidth="1"/>
    <col min="4241" max="4241" width="11" style="77"/>
    <col min="4242" max="4242" width="1.85546875" style="77" customWidth="1"/>
    <col min="4243" max="4243" width="11" style="77"/>
    <col min="4244" max="4244" width="1.7109375" style="77" customWidth="1"/>
    <col min="4245" max="4245" width="11" style="77"/>
    <col min="4246" max="4246" width="1.85546875" style="77" customWidth="1"/>
    <col min="4247" max="4247" width="11" style="77"/>
    <col min="4248" max="4248" width="1.85546875" style="77" customWidth="1"/>
    <col min="4249" max="4249" width="11" style="77"/>
    <col min="4250" max="4250" width="1.85546875" style="77" customWidth="1"/>
    <col min="4251" max="4251" width="11" style="77"/>
    <col min="4252" max="4252" width="1.85546875" style="77" customWidth="1"/>
    <col min="4253" max="4253" width="11" style="77"/>
    <col min="4254" max="4254" width="1.85546875" style="77" customWidth="1"/>
    <col min="4255" max="4255" width="11" style="77"/>
    <col min="4256" max="4256" width="1.85546875" style="77" customWidth="1"/>
    <col min="4257" max="4257" width="12.140625" style="77" customWidth="1"/>
    <col min="4258" max="4258" width="11" style="77"/>
    <col min="4259" max="4259" width="1.85546875" style="77" customWidth="1"/>
    <col min="4260" max="4260" width="11" style="77"/>
    <col min="4261" max="4261" width="1.85546875" style="77" customWidth="1"/>
    <col min="4262" max="4262" width="11" style="77"/>
    <col min="4263" max="4263" width="1.85546875" style="77" customWidth="1"/>
    <col min="4264" max="4264" width="11" style="77"/>
    <col min="4265" max="4265" width="1.85546875" style="77" customWidth="1"/>
    <col min="4266" max="4266" width="11" style="77"/>
    <col min="4267" max="4267" width="1.85546875" style="77" customWidth="1"/>
    <col min="4268" max="4268" width="11" style="77"/>
    <col min="4269" max="4269" width="1.85546875" style="77" customWidth="1"/>
    <col min="4270" max="4270" width="11" style="77"/>
    <col min="4271" max="4271" width="1.85546875" style="77" customWidth="1"/>
    <col min="4272" max="4272" width="13" style="77" customWidth="1"/>
    <col min="4273" max="4273" width="1.85546875" style="77" customWidth="1"/>
    <col min="4274" max="4274" width="12.140625" style="77" customWidth="1"/>
    <col min="4275" max="4275" width="11" style="77"/>
    <col min="4276" max="4276" width="1.85546875" style="77" customWidth="1"/>
    <col min="4277" max="4277" width="11" style="77"/>
    <col min="4278" max="4278" width="1.85546875" style="77" customWidth="1"/>
    <col min="4279" max="4279" width="11" style="77"/>
    <col min="4280" max="4280" width="1.85546875" style="77" customWidth="1"/>
    <col min="4281" max="4281" width="11" style="77"/>
    <col min="4282" max="4282" width="1.85546875" style="77" customWidth="1"/>
    <col min="4283" max="4283" width="11" style="77"/>
    <col min="4284" max="4284" width="1.85546875" style="77" customWidth="1"/>
    <col min="4285" max="4285" width="11" style="77"/>
    <col min="4286" max="4286" width="1.85546875" style="77" customWidth="1"/>
    <col min="4287" max="4287" width="11" style="77"/>
    <col min="4288" max="4288" width="1.85546875" style="77" customWidth="1"/>
    <col min="4289" max="4289" width="11" style="77"/>
    <col min="4290" max="4290" width="1.85546875" style="77" customWidth="1"/>
    <col min="4291" max="4291" width="11" style="77"/>
    <col min="4292" max="4292" width="1.85546875" style="77" customWidth="1"/>
    <col min="4293" max="4293" width="11" style="77"/>
    <col min="4294" max="4294" width="1.85546875" style="77" customWidth="1"/>
    <col min="4295" max="4295" width="12.140625" style="77" customWidth="1"/>
    <col min="4296" max="4296" width="11" style="77"/>
    <col min="4297" max="4297" width="1.85546875" style="77" customWidth="1"/>
    <col min="4298" max="4298" width="11" style="77"/>
    <col min="4299" max="4299" width="1.85546875" style="77" customWidth="1"/>
    <col min="4300" max="4300" width="11" style="77"/>
    <col min="4301" max="4301" width="1.85546875" style="77" customWidth="1"/>
    <col min="4302" max="4302" width="11" style="77"/>
    <col min="4303" max="4303" width="1.85546875" style="77" customWidth="1"/>
    <col min="4304" max="4304" width="11" style="77"/>
    <col min="4305" max="4305" width="1.85546875" style="77" customWidth="1"/>
    <col min="4306" max="4306" width="11" style="77"/>
    <col min="4307" max="4307" width="1.85546875" style="77" customWidth="1"/>
    <col min="4308" max="4308" width="11" style="77"/>
    <col min="4309" max="4309" width="1.85546875" style="77" customWidth="1"/>
    <col min="4310" max="4310" width="11" style="77"/>
    <col min="4311" max="4311" width="1.85546875" style="77" customWidth="1"/>
    <col min="4312" max="4312" width="11" style="77"/>
    <col min="4313" max="4313" width="1.85546875" style="77" customWidth="1"/>
    <col min="4314" max="4314" width="11" style="77"/>
    <col min="4315" max="4315" width="1.85546875" style="77" customWidth="1"/>
    <col min="4316" max="4316" width="12.140625" style="77" customWidth="1"/>
    <col min="4317" max="4317" width="11" style="77"/>
    <col min="4318" max="4318" width="1.85546875" style="77" customWidth="1"/>
    <col min="4319" max="4319" width="11" style="77"/>
    <col min="4320" max="4320" width="1.85546875" style="77" customWidth="1"/>
    <col min="4321" max="4321" width="11" style="77"/>
    <col min="4322" max="4322" width="1.85546875" style="77" customWidth="1"/>
    <col min="4323" max="4323" width="11" style="77"/>
    <col min="4324" max="4324" width="1.85546875" style="77" customWidth="1"/>
    <col min="4325" max="4325" width="11" style="77"/>
    <col min="4326" max="4326" width="1.85546875" style="77" customWidth="1"/>
    <col min="4327" max="4327" width="11" style="77"/>
    <col min="4328" max="4328" width="1.85546875" style="77" customWidth="1"/>
    <col min="4329" max="4329" width="10.5703125" style="77" customWidth="1"/>
    <col min="4330" max="4330" width="2" style="77" customWidth="1"/>
    <col min="4331" max="4331" width="12.5703125" style="77" customWidth="1"/>
    <col min="4332" max="4332" width="1.85546875" style="77" customWidth="1"/>
    <col min="4333" max="4334" width="0" style="77" hidden="1" customWidth="1"/>
    <col min="4335" max="4352" width="11" style="77"/>
    <col min="4353" max="4353" width="12.140625" style="77" customWidth="1"/>
    <col min="4354" max="4354" width="11" style="77"/>
    <col min="4355" max="4355" width="1.85546875" style="77" customWidth="1"/>
    <col min="4356" max="4356" width="11" style="77"/>
    <col min="4357" max="4357" width="2" style="77" customWidth="1"/>
    <col min="4358" max="4358" width="11" style="77"/>
    <col min="4359" max="4359" width="1.85546875" style="77" customWidth="1"/>
    <col min="4360" max="4360" width="11" style="77"/>
    <col min="4361" max="4361" width="2" style="77" customWidth="1"/>
    <col min="4362" max="4362" width="11" style="77"/>
    <col min="4363" max="4363" width="1.85546875" style="77" customWidth="1"/>
    <col min="4364" max="4364" width="11" style="77"/>
    <col min="4365" max="4365" width="1.85546875" style="77" customWidth="1"/>
    <col min="4366" max="4366" width="11" style="77"/>
    <col min="4367" max="4367" width="1.85546875" style="77" customWidth="1"/>
    <col min="4368" max="4368" width="11" style="77"/>
    <col min="4369" max="4369" width="1.85546875" style="77" customWidth="1"/>
    <col min="4370" max="4370" width="11" style="77"/>
    <col min="4371" max="4371" width="1.85546875" style="77" customWidth="1"/>
    <col min="4372" max="4372" width="11" style="77"/>
    <col min="4373" max="4373" width="1.85546875" style="77" customWidth="1"/>
    <col min="4374" max="4374" width="12.140625" style="77" customWidth="1"/>
    <col min="4375" max="4375" width="11" style="77"/>
    <col min="4376" max="4376" width="1.85546875" style="77" customWidth="1"/>
    <col min="4377" max="4377" width="11" style="77"/>
    <col min="4378" max="4378" width="1.85546875" style="77" customWidth="1"/>
    <col min="4379" max="4379" width="11" style="77"/>
    <col min="4380" max="4380" width="1.85546875" style="77" customWidth="1"/>
    <col min="4381" max="4381" width="11" style="77"/>
    <col min="4382" max="4382" width="1.85546875" style="77" customWidth="1"/>
    <col min="4383" max="4383" width="11" style="77"/>
    <col min="4384" max="4384" width="1.85546875" style="77" customWidth="1"/>
    <col min="4385" max="4385" width="11" style="77"/>
    <col min="4386" max="4386" width="1.85546875" style="77" customWidth="1"/>
    <col min="4387" max="4387" width="11" style="77"/>
    <col min="4388" max="4388" width="1.85546875" style="77" customWidth="1"/>
    <col min="4389" max="4389" width="11" style="77"/>
    <col min="4390" max="4390" width="1.85546875" style="77" customWidth="1"/>
    <col min="4391" max="4391" width="11" style="77"/>
    <col min="4392" max="4392" width="1.85546875" style="77" customWidth="1"/>
    <col min="4393" max="4393" width="11" style="77"/>
    <col min="4394" max="4394" width="1.85546875" style="77" customWidth="1"/>
    <col min="4395" max="4395" width="12.28515625" style="77" customWidth="1"/>
    <col min="4396" max="4396" width="11" style="77"/>
    <col min="4397" max="4397" width="1.85546875" style="77" customWidth="1"/>
    <col min="4398" max="4398" width="11" style="77"/>
    <col min="4399" max="4399" width="1.85546875" style="77" customWidth="1"/>
    <col min="4400" max="4400" width="11" style="77"/>
    <col min="4401" max="4401" width="1.85546875" style="77" customWidth="1"/>
    <col min="4402" max="4402" width="11" style="77"/>
    <col min="4403" max="4403" width="0.5703125" style="77" customWidth="1"/>
    <col min="4404" max="4404" width="11.28515625" style="77" customWidth="1"/>
    <col min="4405" max="4405" width="1.85546875" style="77" customWidth="1"/>
    <col min="4406" max="4406" width="11" style="77"/>
    <col min="4407" max="4407" width="2" style="77" customWidth="1"/>
    <col min="4408" max="4408" width="11" style="77"/>
    <col min="4409" max="4409" width="1.85546875" style="77" customWidth="1"/>
    <col min="4410" max="4410" width="13" style="77" customWidth="1"/>
    <col min="4411" max="4411" width="1.85546875" style="77" customWidth="1"/>
    <col min="4412" max="4412" width="12.140625" style="77" customWidth="1"/>
    <col min="4413" max="4413" width="11" style="77"/>
    <col min="4414" max="4414" width="1.85546875" style="77" customWidth="1"/>
    <col min="4415" max="4415" width="11" style="77"/>
    <col min="4416" max="4416" width="1.85546875" style="77" customWidth="1"/>
    <col min="4417" max="4417" width="11" style="77"/>
    <col min="4418" max="4418" width="1.85546875" style="77" customWidth="1"/>
    <col min="4419" max="4419" width="11" style="77"/>
    <col min="4420" max="4420" width="1.85546875" style="77" customWidth="1"/>
    <col min="4421" max="4421" width="11" style="77"/>
    <col min="4422" max="4422" width="1.85546875" style="77" customWidth="1"/>
    <col min="4423" max="4423" width="11" style="77"/>
    <col min="4424" max="4424" width="1.85546875" style="77" customWidth="1"/>
    <col min="4425" max="4425" width="11" style="77"/>
    <col min="4426" max="4426" width="1.85546875" style="77" customWidth="1"/>
    <col min="4427" max="4427" width="11" style="77"/>
    <col min="4428" max="4428" width="1.85546875" style="77" customWidth="1"/>
    <col min="4429" max="4429" width="11" style="77"/>
    <col min="4430" max="4430" width="1.85546875" style="77" customWidth="1"/>
    <col min="4431" max="4431" width="11" style="77"/>
    <col min="4432" max="4432" width="1.85546875" style="77" customWidth="1"/>
    <col min="4433" max="4433" width="12.140625" style="77" customWidth="1"/>
    <col min="4434" max="4434" width="11" style="77"/>
    <col min="4435" max="4435" width="1.85546875" style="77" customWidth="1"/>
    <col min="4436" max="4436" width="11" style="77"/>
    <col min="4437" max="4437" width="1.85546875" style="77" customWidth="1"/>
    <col min="4438" max="4438" width="11" style="77"/>
    <col min="4439" max="4439" width="1.85546875" style="77" customWidth="1"/>
    <col min="4440" max="4440" width="11" style="77"/>
    <col min="4441" max="4441" width="1.85546875" style="77" customWidth="1"/>
    <col min="4442" max="4442" width="11" style="77"/>
    <col min="4443" max="4443" width="1.85546875" style="77" customWidth="1"/>
    <col min="4444" max="4444" width="11" style="77"/>
    <col min="4445" max="4445" width="1.85546875" style="77" customWidth="1"/>
    <col min="4446" max="4446" width="11" style="77"/>
    <col min="4447" max="4447" width="1.85546875" style="77" customWidth="1"/>
    <col min="4448" max="4448" width="11" style="77"/>
    <col min="4449" max="4449" width="1.85546875" style="77" customWidth="1"/>
    <col min="4450" max="4450" width="11" style="77"/>
    <col min="4451" max="4451" width="1.85546875" style="77" customWidth="1"/>
    <col min="4452" max="4452" width="11" style="77"/>
    <col min="4453" max="4453" width="1.85546875" style="77" customWidth="1"/>
    <col min="4454" max="4454" width="12.140625" style="77" customWidth="1"/>
    <col min="4455" max="4455" width="11" style="77"/>
    <col min="4456" max="4456" width="1.85546875" style="77" customWidth="1"/>
    <col min="4457" max="4457" width="11" style="77"/>
    <col min="4458" max="4458" width="1.85546875" style="77" customWidth="1"/>
    <col min="4459" max="4459" width="11" style="77"/>
    <col min="4460" max="4460" width="1.85546875" style="77" customWidth="1"/>
    <col min="4461" max="4461" width="11" style="77"/>
    <col min="4462" max="4462" width="1.85546875" style="77" customWidth="1"/>
    <col min="4463" max="4463" width="11" style="77"/>
    <col min="4464" max="4464" width="1.85546875" style="77" customWidth="1"/>
    <col min="4465" max="4465" width="11" style="77"/>
    <col min="4466" max="4466" width="1.85546875" style="77" customWidth="1"/>
    <col min="4467" max="4467" width="11" style="77"/>
    <col min="4468" max="4468" width="1.85546875" style="77" customWidth="1"/>
    <col min="4469" max="4469" width="13" style="77" customWidth="1"/>
    <col min="4470" max="4470" width="1.85546875" style="77" customWidth="1"/>
    <col min="4471" max="4471" width="12.140625" style="77" customWidth="1"/>
    <col min="4472" max="4472" width="11" style="77"/>
    <col min="4473" max="4473" width="1.85546875" style="77" customWidth="1"/>
    <col min="4474" max="4474" width="11" style="77"/>
    <col min="4475" max="4475" width="1.85546875" style="77" customWidth="1"/>
    <col min="4476" max="4476" width="11" style="77"/>
    <col min="4477" max="4477" width="1.85546875" style="77" customWidth="1"/>
    <col min="4478" max="4478" width="11" style="77"/>
    <col min="4479" max="4479" width="1.85546875" style="77" customWidth="1"/>
    <col min="4480" max="4480" width="11" style="77"/>
    <col min="4481" max="4481" width="1.85546875" style="77" customWidth="1"/>
    <col min="4482" max="4482" width="11" style="77"/>
    <col min="4483" max="4483" width="1.85546875" style="77" customWidth="1"/>
    <col min="4484" max="4484" width="11" style="77"/>
    <col min="4485" max="4485" width="1.85546875" style="77" customWidth="1"/>
    <col min="4486" max="4486" width="11" style="77"/>
    <col min="4487" max="4487" width="1.85546875" style="77" customWidth="1"/>
    <col min="4488" max="4488" width="11" style="77"/>
    <col min="4489" max="4489" width="1.85546875" style="77" customWidth="1"/>
    <col min="4490" max="4490" width="11" style="77"/>
    <col min="4491" max="4491" width="1.85546875" style="77" customWidth="1"/>
    <col min="4492" max="4492" width="12.140625" style="77" customWidth="1"/>
    <col min="4493" max="4493" width="11" style="77"/>
    <col min="4494" max="4494" width="1.85546875" style="77" customWidth="1"/>
    <col min="4495" max="4495" width="11" style="77"/>
    <col min="4496" max="4496" width="1.85546875" style="77" customWidth="1"/>
    <col min="4497" max="4497" width="11" style="77"/>
    <col min="4498" max="4498" width="1.85546875" style="77" customWidth="1"/>
    <col min="4499" max="4499" width="11" style="77"/>
    <col min="4500" max="4500" width="1.7109375" style="77" customWidth="1"/>
    <col min="4501" max="4501" width="11" style="77"/>
    <col min="4502" max="4502" width="1.85546875" style="77" customWidth="1"/>
    <col min="4503" max="4503" width="11" style="77"/>
    <col min="4504" max="4504" width="1.85546875" style="77" customWidth="1"/>
    <col min="4505" max="4505" width="11" style="77"/>
    <col min="4506" max="4506" width="1.85546875" style="77" customWidth="1"/>
    <col min="4507" max="4507" width="11" style="77"/>
    <col min="4508" max="4508" width="1.85546875" style="77" customWidth="1"/>
    <col min="4509" max="4509" width="11" style="77"/>
    <col min="4510" max="4510" width="1.85546875" style="77" customWidth="1"/>
    <col min="4511" max="4511" width="11" style="77"/>
    <col min="4512" max="4512" width="1.85546875" style="77" customWidth="1"/>
    <col min="4513" max="4513" width="12.140625" style="77" customWidth="1"/>
    <col min="4514" max="4514" width="11" style="77"/>
    <col min="4515" max="4515" width="1.85546875" style="77" customWidth="1"/>
    <col min="4516" max="4516" width="11" style="77"/>
    <col min="4517" max="4517" width="1.85546875" style="77" customWidth="1"/>
    <col min="4518" max="4518" width="11" style="77"/>
    <col min="4519" max="4519" width="1.85546875" style="77" customWidth="1"/>
    <col min="4520" max="4520" width="11" style="77"/>
    <col min="4521" max="4521" width="1.85546875" style="77" customWidth="1"/>
    <col min="4522" max="4522" width="11" style="77"/>
    <col min="4523" max="4523" width="1.85546875" style="77" customWidth="1"/>
    <col min="4524" max="4524" width="11" style="77"/>
    <col min="4525" max="4525" width="1.85546875" style="77" customWidth="1"/>
    <col min="4526" max="4526" width="11" style="77"/>
    <col min="4527" max="4527" width="1.85546875" style="77" customWidth="1"/>
    <col min="4528" max="4528" width="13" style="77" customWidth="1"/>
    <col min="4529" max="4529" width="1.85546875" style="77" customWidth="1"/>
    <col min="4530" max="4530" width="12.140625" style="77" customWidth="1"/>
    <col min="4531" max="4531" width="11" style="77"/>
    <col min="4532" max="4532" width="1.85546875" style="77" customWidth="1"/>
    <col min="4533" max="4533" width="11" style="77"/>
    <col min="4534" max="4534" width="1.85546875" style="77" customWidth="1"/>
    <col min="4535" max="4535" width="11" style="77"/>
    <col min="4536" max="4536" width="1.85546875" style="77" customWidth="1"/>
    <col min="4537" max="4537" width="11" style="77"/>
    <col min="4538" max="4538" width="1.85546875" style="77" customWidth="1"/>
    <col min="4539" max="4539" width="11" style="77"/>
    <col min="4540" max="4540" width="1.85546875" style="77" customWidth="1"/>
    <col min="4541" max="4541" width="11" style="77"/>
    <col min="4542" max="4542" width="1.85546875" style="77" customWidth="1"/>
    <col min="4543" max="4543" width="11" style="77"/>
    <col min="4544" max="4544" width="1.85546875" style="77" customWidth="1"/>
    <col min="4545" max="4545" width="11" style="77"/>
    <col min="4546" max="4546" width="1.85546875" style="77" customWidth="1"/>
    <col min="4547" max="4547" width="11" style="77"/>
    <col min="4548" max="4548" width="1.85546875" style="77" customWidth="1"/>
    <col min="4549" max="4549" width="11" style="77"/>
    <col min="4550" max="4550" width="1.85546875" style="77" customWidth="1"/>
    <col min="4551" max="4551" width="12.140625" style="77" customWidth="1"/>
    <col min="4552" max="4552" width="11" style="77"/>
    <col min="4553" max="4553" width="1.85546875" style="77" customWidth="1"/>
    <col min="4554" max="4554" width="11" style="77"/>
    <col min="4555" max="4555" width="1.85546875" style="77" customWidth="1"/>
    <col min="4556" max="4556" width="11" style="77"/>
    <col min="4557" max="4557" width="1.85546875" style="77" customWidth="1"/>
    <col min="4558" max="4558" width="11" style="77"/>
    <col min="4559" max="4559" width="1.85546875" style="77" customWidth="1"/>
    <col min="4560" max="4560" width="11" style="77"/>
    <col min="4561" max="4561" width="1.85546875" style="77" customWidth="1"/>
    <col min="4562" max="4562" width="11" style="77"/>
    <col min="4563" max="4563" width="1.85546875" style="77" customWidth="1"/>
    <col min="4564" max="4564" width="11" style="77"/>
    <col min="4565" max="4565" width="1.85546875" style="77" customWidth="1"/>
    <col min="4566" max="4566" width="11" style="77"/>
    <col min="4567" max="4567" width="1.85546875" style="77" customWidth="1"/>
    <col min="4568" max="4568" width="11" style="77"/>
    <col min="4569" max="4569" width="1.85546875" style="77" customWidth="1"/>
    <col min="4570" max="4570" width="11" style="77"/>
    <col min="4571" max="4571" width="1.85546875" style="77" customWidth="1"/>
    <col min="4572" max="4572" width="12.140625" style="77" customWidth="1"/>
    <col min="4573" max="4573" width="11" style="77"/>
    <col min="4574" max="4574" width="1.85546875" style="77" customWidth="1"/>
    <col min="4575" max="4575" width="11" style="77"/>
    <col min="4576" max="4576" width="1.85546875" style="77" customWidth="1"/>
    <col min="4577" max="4577" width="11" style="77"/>
    <col min="4578" max="4578" width="1.85546875" style="77" customWidth="1"/>
    <col min="4579" max="4579" width="11" style="77"/>
    <col min="4580" max="4580" width="1.85546875" style="77" customWidth="1"/>
    <col min="4581" max="4581" width="11" style="77"/>
    <col min="4582" max="4582" width="1.85546875" style="77" customWidth="1"/>
    <col min="4583" max="4583" width="11" style="77"/>
    <col min="4584" max="4584" width="1.85546875" style="77" customWidth="1"/>
    <col min="4585" max="4585" width="10.5703125" style="77" customWidth="1"/>
    <col min="4586" max="4586" width="2" style="77" customWidth="1"/>
    <col min="4587" max="4587" width="12.5703125" style="77" customWidth="1"/>
    <col min="4588" max="4588" width="1.85546875" style="77" customWidth="1"/>
    <col min="4589" max="4590" width="0" style="77" hidden="1" customWidth="1"/>
    <col min="4591" max="4608" width="11" style="77"/>
    <col min="4609" max="4609" width="12.140625" style="77" customWidth="1"/>
    <col min="4610" max="4610" width="11" style="77"/>
    <col min="4611" max="4611" width="1.85546875" style="77" customWidth="1"/>
    <col min="4612" max="4612" width="11" style="77"/>
    <col min="4613" max="4613" width="2" style="77" customWidth="1"/>
    <col min="4614" max="4614" width="11" style="77"/>
    <col min="4615" max="4615" width="1.85546875" style="77" customWidth="1"/>
    <col min="4616" max="4616" width="11" style="77"/>
    <col min="4617" max="4617" width="2" style="77" customWidth="1"/>
    <col min="4618" max="4618" width="11" style="77"/>
    <col min="4619" max="4619" width="1.85546875" style="77" customWidth="1"/>
    <col min="4620" max="4620" width="11" style="77"/>
    <col min="4621" max="4621" width="1.85546875" style="77" customWidth="1"/>
    <col min="4622" max="4622" width="11" style="77"/>
    <col min="4623" max="4623" width="1.85546875" style="77" customWidth="1"/>
    <col min="4624" max="4624" width="11" style="77"/>
    <col min="4625" max="4625" width="1.85546875" style="77" customWidth="1"/>
    <col min="4626" max="4626" width="11" style="77"/>
    <col min="4627" max="4627" width="1.85546875" style="77" customWidth="1"/>
    <col min="4628" max="4628" width="11" style="77"/>
    <col min="4629" max="4629" width="1.85546875" style="77" customWidth="1"/>
    <col min="4630" max="4630" width="12.140625" style="77" customWidth="1"/>
    <col min="4631" max="4631" width="11" style="77"/>
    <col min="4632" max="4632" width="1.85546875" style="77" customWidth="1"/>
    <col min="4633" max="4633" width="11" style="77"/>
    <col min="4634" max="4634" width="1.85546875" style="77" customWidth="1"/>
    <col min="4635" max="4635" width="11" style="77"/>
    <col min="4636" max="4636" width="1.85546875" style="77" customWidth="1"/>
    <col min="4637" max="4637" width="11" style="77"/>
    <col min="4638" max="4638" width="1.85546875" style="77" customWidth="1"/>
    <col min="4639" max="4639" width="11" style="77"/>
    <col min="4640" max="4640" width="1.85546875" style="77" customWidth="1"/>
    <col min="4641" max="4641" width="11" style="77"/>
    <col min="4642" max="4642" width="1.85546875" style="77" customWidth="1"/>
    <col min="4643" max="4643" width="11" style="77"/>
    <col min="4644" max="4644" width="1.85546875" style="77" customWidth="1"/>
    <col min="4645" max="4645" width="11" style="77"/>
    <col min="4646" max="4646" width="1.85546875" style="77" customWidth="1"/>
    <col min="4647" max="4647" width="11" style="77"/>
    <col min="4648" max="4648" width="1.85546875" style="77" customWidth="1"/>
    <col min="4649" max="4649" width="11" style="77"/>
    <col min="4650" max="4650" width="1.85546875" style="77" customWidth="1"/>
    <col min="4651" max="4651" width="12.28515625" style="77" customWidth="1"/>
    <col min="4652" max="4652" width="11" style="77"/>
    <col min="4653" max="4653" width="1.85546875" style="77" customWidth="1"/>
    <col min="4654" max="4654" width="11" style="77"/>
    <col min="4655" max="4655" width="1.85546875" style="77" customWidth="1"/>
    <col min="4656" max="4656" width="11" style="77"/>
    <col min="4657" max="4657" width="1.85546875" style="77" customWidth="1"/>
    <col min="4658" max="4658" width="11" style="77"/>
    <col min="4659" max="4659" width="0.5703125" style="77" customWidth="1"/>
    <col min="4660" max="4660" width="11.28515625" style="77" customWidth="1"/>
    <col min="4661" max="4661" width="1.85546875" style="77" customWidth="1"/>
    <col min="4662" max="4662" width="11" style="77"/>
    <col min="4663" max="4663" width="2" style="77" customWidth="1"/>
    <col min="4664" max="4664" width="11" style="77"/>
    <col min="4665" max="4665" width="1.85546875" style="77" customWidth="1"/>
    <col min="4666" max="4666" width="13" style="77" customWidth="1"/>
    <col min="4667" max="4667" width="1.85546875" style="77" customWidth="1"/>
    <col min="4668" max="4668" width="12.140625" style="77" customWidth="1"/>
    <col min="4669" max="4669" width="11" style="77"/>
    <col min="4670" max="4670" width="1.85546875" style="77" customWidth="1"/>
    <col min="4671" max="4671" width="11" style="77"/>
    <col min="4672" max="4672" width="1.85546875" style="77" customWidth="1"/>
    <col min="4673" max="4673" width="11" style="77"/>
    <col min="4674" max="4674" width="1.85546875" style="77" customWidth="1"/>
    <col min="4675" max="4675" width="11" style="77"/>
    <col min="4676" max="4676" width="1.85546875" style="77" customWidth="1"/>
    <col min="4677" max="4677" width="11" style="77"/>
    <col min="4678" max="4678" width="1.85546875" style="77" customWidth="1"/>
    <col min="4679" max="4679" width="11" style="77"/>
    <col min="4680" max="4680" width="1.85546875" style="77" customWidth="1"/>
    <col min="4681" max="4681" width="11" style="77"/>
    <col min="4682" max="4682" width="1.85546875" style="77" customWidth="1"/>
    <col min="4683" max="4683" width="11" style="77"/>
    <col min="4684" max="4684" width="1.85546875" style="77" customWidth="1"/>
    <col min="4685" max="4685" width="11" style="77"/>
    <col min="4686" max="4686" width="1.85546875" style="77" customWidth="1"/>
    <col min="4687" max="4687" width="11" style="77"/>
    <col min="4688" max="4688" width="1.85546875" style="77" customWidth="1"/>
    <col min="4689" max="4689" width="12.140625" style="77" customWidth="1"/>
    <col min="4690" max="4690" width="11" style="77"/>
    <col min="4691" max="4691" width="1.85546875" style="77" customWidth="1"/>
    <col min="4692" max="4692" width="11" style="77"/>
    <col min="4693" max="4693" width="1.85546875" style="77" customWidth="1"/>
    <col min="4694" max="4694" width="11" style="77"/>
    <col min="4695" max="4695" width="1.85546875" style="77" customWidth="1"/>
    <col min="4696" max="4696" width="11" style="77"/>
    <col min="4697" max="4697" width="1.85546875" style="77" customWidth="1"/>
    <col min="4698" max="4698" width="11" style="77"/>
    <col min="4699" max="4699" width="1.85546875" style="77" customWidth="1"/>
    <col min="4700" max="4700" width="11" style="77"/>
    <col min="4701" max="4701" width="1.85546875" style="77" customWidth="1"/>
    <col min="4702" max="4702" width="11" style="77"/>
    <col min="4703" max="4703" width="1.85546875" style="77" customWidth="1"/>
    <col min="4704" max="4704" width="11" style="77"/>
    <col min="4705" max="4705" width="1.85546875" style="77" customWidth="1"/>
    <col min="4706" max="4706" width="11" style="77"/>
    <col min="4707" max="4707" width="1.85546875" style="77" customWidth="1"/>
    <col min="4708" max="4708" width="11" style="77"/>
    <col min="4709" max="4709" width="1.85546875" style="77" customWidth="1"/>
    <col min="4710" max="4710" width="12.140625" style="77" customWidth="1"/>
    <col min="4711" max="4711" width="11" style="77"/>
    <col min="4712" max="4712" width="1.85546875" style="77" customWidth="1"/>
    <col min="4713" max="4713" width="11" style="77"/>
    <col min="4714" max="4714" width="1.85546875" style="77" customWidth="1"/>
    <col min="4715" max="4715" width="11" style="77"/>
    <col min="4716" max="4716" width="1.85546875" style="77" customWidth="1"/>
    <col min="4717" max="4717" width="11" style="77"/>
    <col min="4718" max="4718" width="1.85546875" style="77" customWidth="1"/>
    <col min="4719" max="4719" width="11" style="77"/>
    <col min="4720" max="4720" width="1.85546875" style="77" customWidth="1"/>
    <col min="4721" max="4721" width="11" style="77"/>
    <col min="4722" max="4722" width="1.85546875" style="77" customWidth="1"/>
    <col min="4723" max="4723" width="11" style="77"/>
    <col min="4724" max="4724" width="1.85546875" style="77" customWidth="1"/>
    <col min="4725" max="4725" width="13" style="77" customWidth="1"/>
    <col min="4726" max="4726" width="1.85546875" style="77" customWidth="1"/>
    <col min="4727" max="4727" width="12.140625" style="77" customWidth="1"/>
    <col min="4728" max="4728" width="11" style="77"/>
    <col min="4729" max="4729" width="1.85546875" style="77" customWidth="1"/>
    <col min="4730" max="4730" width="11" style="77"/>
    <col min="4731" max="4731" width="1.85546875" style="77" customWidth="1"/>
    <col min="4732" max="4732" width="11" style="77"/>
    <col min="4733" max="4733" width="1.85546875" style="77" customWidth="1"/>
    <col min="4734" max="4734" width="11" style="77"/>
    <col min="4735" max="4735" width="1.85546875" style="77" customWidth="1"/>
    <col min="4736" max="4736" width="11" style="77"/>
    <col min="4737" max="4737" width="1.85546875" style="77" customWidth="1"/>
    <col min="4738" max="4738" width="11" style="77"/>
    <col min="4739" max="4739" width="1.85546875" style="77" customWidth="1"/>
    <col min="4740" max="4740" width="11" style="77"/>
    <col min="4741" max="4741" width="1.85546875" style="77" customWidth="1"/>
    <col min="4742" max="4742" width="11" style="77"/>
    <col min="4743" max="4743" width="1.85546875" style="77" customWidth="1"/>
    <col min="4744" max="4744" width="11" style="77"/>
    <col min="4745" max="4745" width="1.85546875" style="77" customWidth="1"/>
    <col min="4746" max="4746" width="11" style="77"/>
    <col min="4747" max="4747" width="1.85546875" style="77" customWidth="1"/>
    <col min="4748" max="4748" width="12.140625" style="77" customWidth="1"/>
    <col min="4749" max="4749" width="11" style="77"/>
    <col min="4750" max="4750" width="1.85546875" style="77" customWidth="1"/>
    <col min="4751" max="4751" width="11" style="77"/>
    <col min="4752" max="4752" width="1.85546875" style="77" customWidth="1"/>
    <col min="4753" max="4753" width="11" style="77"/>
    <col min="4754" max="4754" width="1.85546875" style="77" customWidth="1"/>
    <col min="4755" max="4755" width="11" style="77"/>
    <col min="4756" max="4756" width="1.7109375" style="77" customWidth="1"/>
    <col min="4757" max="4757" width="11" style="77"/>
    <col min="4758" max="4758" width="1.85546875" style="77" customWidth="1"/>
    <col min="4759" max="4759" width="11" style="77"/>
    <col min="4760" max="4760" width="1.85546875" style="77" customWidth="1"/>
    <col min="4761" max="4761" width="11" style="77"/>
    <col min="4762" max="4762" width="1.85546875" style="77" customWidth="1"/>
    <col min="4763" max="4763" width="11" style="77"/>
    <col min="4764" max="4764" width="1.85546875" style="77" customWidth="1"/>
    <col min="4765" max="4765" width="11" style="77"/>
    <col min="4766" max="4766" width="1.85546875" style="77" customWidth="1"/>
    <col min="4767" max="4767" width="11" style="77"/>
    <col min="4768" max="4768" width="1.85546875" style="77" customWidth="1"/>
    <col min="4769" max="4769" width="12.140625" style="77" customWidth="1"/>
    <col min="4770" max="4770" width="11" style="77"/>
    <col min="4771" max="4771" width="1.85546875" style="77" customWidth="1"/>
    <col min="4772" max="4772" width="11" style="77"/>
    <col min="4773" max="4773" width="1.85546875" style="77" customWidth="1"/>
    <col min="4774" max="4774" width="11" style="77"/>
    <col min="4775" max="4775" width="1.85546875" style="77" customWidth="1"/>
    <col min="4776" max="4776" width="11" style="77"/>
    <col min="4777" max="4777" width="1.85546875" style="77" customWidth="1"/>
    <col min="4778" max="4778" width="11" style="77"/>
    <col min="4779" max="4779" width="1.85546875" style="77" customWidth="1"/>
    <col min="4780" max="4780" width="11" style="77"/>
    <col min="4781" max="4781" width="1.85546875" style="77" customWidth="1"/>
    <col min="4782" max="4782" width="11" style="77"/>
    <col min="4783" max="4783" width="1.85546875" style="77" customWidth="1"/>
    <col min="4784" max="4784" width="13" style="77" customWidth="1"/>
    <col min="4785" max="4785" width="1.85546875" style="77" customWidth="1"/>
    <col min="4786" max="4786" width="12.140625" style="77" customWidth="1"/>
    <col min="4787" max="4787" width="11" style="77"/>
    <col min="4788" max="4788" width="1.85546875" style="77" customWidth="1"/>
    <col min="4789" max="4789" width="11" style="77"/>
    <col min="4790" max="4790" width="1.85546875" style="77" customWidth="1"/>
    <col min="4791" max="4791" width="11" style="77"/>
    <col min="4792" max="4792" width="1.85546875" style="77" customWidth="1"/>
    <col min="4793" max="4793" width="11" style="77"/>
    <col min="4794" max="4794" width="1.85546875" style="77" customWidth="1"/>
    <col min="4795" max="4795" width="11" style="77"/>
    <col min="4796" max="4796" width="1.85546875" style="77" customWidth="1"/>
    <col min="4797" max="4797" width="11" style="77"/>
    <col min="4798" max="4798" width="1.85546875" style="77" customWidth="1"/>
    <col min="4799" max="4799" width="11" style="77"/>
    <col min="4800" max="4800" width="1.85546875" style="77" customWidth="1"/>
    <col min="4801" max="4801" width="11" style="77"/>
    <col min="4802" max="4802" width="1.85546875" style="77" customWidth="1"/>
    <col min="4803" max="4803" width="11" style="77"/>
    <col min="4804" max="4804" width="1.85546875" style="77" customWidth="1"/>
    <col min="4805" max="4805" width="11" style="77"/>
    <col min="4806" max="4806" width="1.85546875" style="77" customWidth="1"/>
    <col min="4807" max="4807" width="12.140625" style="77" customWidth="1"/>
    <col min="4808" max="4808" width="11" style="77"/>
    <col min="4809" max="4809" width="1.85546875" style="77" customWidth="1"/>
    <col min="4810" max="4810" width="11" style="77"/>
    <col min="4811" max="4811" width="1.85546875" style="77" customWidth="1"/>
    <col min="4812" max="4812" width="11" style="77"/>
    <col min="4813" max="4813" width="1.85546875" style="77" customWidth="1"/>
    <col min="4814" max="4814" width="11" style="77"/>
    <col min="4815" max="4815" width="1.85546875" style="77" customWidth="1"/>
    <col min="4816" max="4816" width="11" style="77"/>
    <col min="4817" max="4817" width="1.85546875" style="77" customWidth="1"/>
    <col min="4818" max="4818" width="11" style="77"/>
    <col min="4819" max="4819" width="1.85546875" style="77" customWidth="1"/>
    <col min="4820" max="4820" width="11" style="77"/>
    <col min="4821" max="4821" width="1.85546875" style="77" customWidth="1"/>
    <col min="4822" max="4822" width="11" style="77"/>
    <col min="4823" max="4823" width="1.85546875" style="77" customWidth="1"/>
    <col min="4824" max="4824" width="11" style="77"/>
    <col min="4825" max="4825" width="1.85546875" style="77" customWidth="1"/>
    <col min="4826" max="4826" width="11" style="77"/>
    <col min="4827" max="4827" width="1.85546875" style="77" customWidth="1"/>
    <col min="4828" max="4828" width="12.140625" style="77" customWidth="1"/>
    <col min="4829" max="4829" width="11" style="77"/>
    <col min="4830" max="4830" width="1.85546875" style="77" customWidth="1"/>
    <col min="4831" max="4831" width="11" style="77"/>
    <col min="4832" max="4832" width="1.85546875" style="77" customWidth="1"/>
    <col min="4833" max="4833" width="11" style="77"/>
    <col min="4834" max="4834" width="1.85546875" style="77" customWidth="1"/>
    <col min="4835" max="4835" width="11" style="77"/>
    <col min="4836" max="4836" width="1.85546875" style="77" customWidth="1"/>
    <col min="4837" max="4837" width="11" style="77"/>
    <col min="4838" max="4838" width="1.85546875" style="77" customWidth="1"/>
    <col min="4839" max="4839" width="11" style="77"/>
    <col min="4840" max="4840" width="1.85546875" style="77" customWidth="1"/>
    <col min="4841" max="4841" width="10.5703125" style="77" customWidth="1"/>
    <col min="4842" max="4842" width="2" style="77" customWidth="1"/>
    <col min="4843" max="4843" width="12.5703125" style="77" customWidth="1"/>
    <col min="4844" max="4844" width="1.85546875" style="77" customWidth="1"/>
    <col min="4845" max="4846" width="0" style="77" hidden="1" customWidth="1"/>
    <col min="4847" max="4864" width="11" style="77"/>
    <col min="4865" max="4865" width="12.140625" style="77" customWidth="1"/>
    <col min="4866" max="4866" width="11" style="77"/>
    <col min="4867" max="4867" width="1.85546875" style="77" customWidth="1"/>
    <col min="4868" max="4868" width="11" style="77"/>
    <col min="4869" max="4869" width="2" style="77" customWidth="1"/>
    <col min="4870" max="4870" width="11" style="77"/>
    <col min="4871" max="4871" width="1.85546875" style="77" customWidth="1"/>
    <col min="4872" max="4872" width="11" style="77"/>
    <col min="4873" max="4873" width="2" style="77" customWidth="1"/>
    <col min="4874" max="4874" width="11" style="77"/>
    <col min="4875" max="4875" width="1.85546875" style="77" customWidth="1"/>
    <col min="4876" max="4876" width="11" style="77"/>
    <col min="4877" max="4877" width="1.85546875" style="77" customWidth="1"/>
    <col min="4878" max="4878" width="11" style="77"/>
    <col min="4879" max="4879" width="1.85546875" style="77" customWidth="1"/>
    <col min="4880" max="4880" width="11" style="77"/>
    <col min="4881" max="4881" width="1.85546875" style="77" customWidth="1"/>
    <col min="4882" max="4882" width="11" style="77"/>
    <col min="4883" max="4883" width="1.85546875" style="77" customWidth="1"/>
    <col min="4884" max="4884" width="11" style="77"/>
    <col min="4885" max="4885" width="1.85546875" style="77" customWidth="1"/>
    <col min="4886" max="4886" width="12.140625" style="77" customWidth="1"/>
    <col min="4887" max="4887" width="11" style="77"/>
    <col min="4888" max="4888" width="1.85546875" style="77" customWidth="1"/>
    <col min="4889" max="4889" width="11" style="77"/>
    <col min="4890" max="4890" width="1.85546875" style="77" customWidth="1"/>
    <col min="4891" max="4891" width="11" style="77"/>
    <col min="4892" max="4892" width="1.85546875" style="77" customWidth="1"/>
    <col min="4893" max="4893" width="11" style="77"/>
    <col min="4894" max="4894" width="1.85546875" style="77" customWidth="1"/>
    <col min="4895" max="4895" width="11" style="77"/>
    <col min="4896" max="4896" width="1.85546875" style="77" customWidth="1"/>
    <col min="4897" max="4897" width="11" style="77"/>
    <col min="4898" max="4898" width="1.85546875" style="77" customWidth="1"/>
    <col min="4899" max="4899" width="11" style="77"/>
    <col min="4900" max="4900" width="1.85546875" style="77" customWidth="1"/>
    <col min="4901" max="4901" width="11" style="77"/>
    <col min="4902" max="4902" width="1.85546875" style="77" customWidth="1"/>
    <col min="4903" max="4903" width="11" style="77"/>
    <col min="4904" max="4904" width="1.85546875" style="77" customWidth="1"/>
    <col min="4905" max="4905" width="11" style="77"/>
    <col min="4906" max="4906" width="1.85546875" style="77" customWidth="1"/>
    <col min="4907" max="4907" width="12.28515625" style="77" customWidth="1"/>
    <col min="4908" max="4908" width="11" style="77"/>
    <col min="4909" max="4909" width="1.85546875" style="77" customWidth="1"/>
    <col min="4910" max="4910" width="11" style="77"/>
    <col min="4911" max="4911" width="1.85546875" style="77" customWidth="1"/>
    <col min="4912" max="4912" width="11" style="77"/>
    <col min="4913" max="4913" width="1.85546875" style="77" customWidth="1"/>
    <col min="4914" max="4914" width="11" style="77"/>
    <col min="4915" max="4915" width="0.5703125" style="77" customWidth="1"/>
    <col min="4916" max="4916" width="11.28515625" style="77" customWidth="1"/>
    <col min="4917" max="4917" width="1.85546875" style="77" customWidth="1"/>
    <col min="4918" max="4918" width="11" style="77"/>
    <col min="4919" max="4919" width="2" style="77" customWidth="1"/>
    <col min="4920" max="4920" width="11" style="77"/>
    <col min="4921" max="4921" width="1.85546875" style="77" customWidth="1"/>
    <col min="4922" max="4922" width="13" style="77" customWidth="1"/>
    <col min="4923" max="4923" width="1.85546875" style="77" customWidth="1"/>
    <col min="4924" max="4924" width="12.140625" style="77" customWidth="1"/>
    <col min="4925" max="4925" width="11" style="77"/>
    <col min="4926" max="4926" width="1.85546875" style="77" customWidth="1"/>
    <col min="4927" max="4927" width="11" style="77"/>
    <col min="4928" max="4928" width="1.85546875" style="77" customWidth="1"/>
    <col min="4929" max="4929" width="11" style="77"/>
    <col min="4930" max="4930" width="1.85546875" style="77" customWidth="1"/>
    <col min="4931" max="4931" width="11" style="77"/>
    <col min="4932" max="4932" width="1.85546875" style="77" customWidth="1"/>
    <col min="4933" max="4933" width="11" style="77"/>
    <col min="4934" max="4934" width="1.85546875" style="77" customWidth="1"/>
    <col min="4935" max="4935" width="11" style="77"/>
    <col min="4936" max="4936" width="1.85546875" style="77" customWidth="1"/>
    <col min="4937" max="4937" width="11" style="77"/>
    <col min="4938" max="4938" width="1.85546875" style="77" customWidth="1"/>
    <col min="4939" max="4939" width="11" style="77"/>
    <col min="4940" max="4940" width="1.85546875" style="77" customWidth="1"/>
    <col min="4941" max="4941" width="11" style="77"/>
    <col min="4942" max="4942" width="1.85546875" style="77" customWidth="1"/>
    <col min="4943" max="4943" width="11" style="77"/>
    <col min="4944" max="4944" width="1.85546875" style="77" customWidth="1"/>
    <col min="4945" max="4945" width="12.140625" style="77" customWidth="1"/>
    <col min="4946" max="4946" width="11" style="77"/>
    <col min="4947" max="4947" width="1.85546875" style="77" customWidth="1"/>
    <col min="4948" max="4948" width="11" style="77"/>
    <col min="4949" max="4949" width="1.85546875" style="77" customWidth="1"/>
    <col min="4950" max="4950" width="11" style="77"/>
    <col min="4951" max="4951" width="1.85546875" style="77" customWidth="1"/>
    <col min="4952" max="4952" width="11" style="77"/>
    <col min="4953" max="4953" width="1.85546875" style="77" customWidth="1"/>
    <col min="4954" max="4954" width="11" style="77"/>
    <col min="4955" max="4955" width="1.85546875" style="77" customWidth="1"/>
    <col min="4956" max="4956" width="11" style="77"/>
    <col min="4957" max="4957" width="1.85546875" style="77" customWidth="1"/>
    <col min="4958" max="4958" width="11" style="77"/>
    <col min="4959" max="4959" width="1.85546875" style="77" customWidth="1"/>
    <col min="4960" max="4960" width="11" style="77"/>
    <col min="4961" max="4961" width="1.85546875" style="77" customWidth="1"/>
    <col min="4962" max="4962" width="11" style="77"/>
    <col min="4963" max="4963" width="1.85546875" style="77" customWidth="1"/>
    <col min="4964" max="4964" width="11" style="77"/>
    <col min="4965" max="4965" width="1.85546875" style="77" customWidth="1"/>
    <col min="4966" max="4966" width="12.140625" style="77" customWidth="1"/>
    <col min="4967" max="4967" width="11" style="77"/>
    <col min="4968" max="4968" width="1.85546875" style="77" customWidth="1"/>
    <col min="4969" max="4969" width="11" style="77"/>
    <col min="4970" max="4970" width="1.85546875" style="77" customWidth="1"/>
    <col min="4971" max="4971" width="11" style="77"/>
    <col min="4972" max="4972" width="1.85546875" style="77" customWidth="1"/>
    <col min="4973" max="4973" width="11" style="77"/>
    <col min="4974" max="4974" width="1.85546875" style="77" customWidth="1"/>
    <col min="4975" max="4975" width="11" style="77"/>
    <col min="4976" max="4976" width="1.85546875" style="77" customWidth="1"/>
    <col min="4977" max="4977" width="11" style="77"/>
    <col min="4978" max="4978" width="1.85546875" style="77" customWidth="1"/>
    <col min="4979" max="4979" width="11" style="77"/>
    <col min="4980" max="4980" width="1.85546875" style="77" customWidth="1"/>
    <col min="4981" max="4981" width="13" style="77" customWidth="1"/>
    <col min="4982" max="4982" width="1.85546875" style="77" customWidth="1"/>
    <col min="4983" max="4983" width="12.140625" style="77" customWidth="1"/>
    <col min="4984" max="4984" width="11" style="77"/>
    <col min="4985" max="4985" width="1.85546875" style="77" customWidth="1"/>
    <col min="4986" max="4986" width="11" style="77"/>
    <col min="4987" max="4987" width="1.85546875" style="77" customWidth="1"/>
    <col min="4988" max="4988" width="11" style="77"/>
    <col min="4989" max="4989" width="1.85546875" style="77" customWidth="1"/>
    <col min="4990" max="4990" width="11" style="77"/>
    <col min="4991" max="4991" width="1.85546875" style="77" customWidth="1"/>
    <col min="4992" max="4992" width="11" style="77"/>
    <col min="4993" max="4993" width="1.85546875" style="77" customWidth="1"/>
    <col min="4994" max="4994" width="11" style="77"/>
    <col min="4995" max="4995" width="1.85546875" style="77" customWidth="1"/>
    <col min="4996" max="4996" width="11" style="77"/>
    <col min="4997" max="4997" width="1.85546875" style="77" customWidth="1"/>
    <col min="4998" max="4998" width="11" style="77"/>
    <col min="4999" max="4999" width="1.85546875" style="77" customWidth="1"/>
    <col min="5000" max="5000" width="11" style="77"/>
    <col min="5001" max="5001" width="1.85546875" style="77" customWidth="1"/>
    <col min="5002" max="5002" width="11" style="77"/>
    <col min="5003" max="5003" width="1.85546875" style="77" customWidth="1"/>
    <col min="5004" max="5004" width="12.140625" style="77" customWidth="1"/>
    <col min="5005" max="5005" width="11" style="77"/>
    <col min="5006" max="5006" width="1.85546875" style="77" customWidth="1"/>
    <col min="5007" max="5007" width="11" style="77"/>
    <col min="5008" max="5008" width="1.85546875" style="77" customWidth="1"/>
    <col min="5009" max="5009" width="11" style="77"/>
    <col min="5010" max="5010" width="1.85546875" style="77" customWidth="1"/>
    <col min="5011" max="5011" width="11" style="77"/>
    <col min="5012" max="5012" width="1.7109375" style="77" customWidth="1"/>
    <col min="5013" max="5013" width="11" style="77"/>
    <col min="5014" max="5014" width="1.85546875" style="77" customWidth="1"/>
    <col min="5015" max="5015" width="11" style="77"/>
    <col min="5016" max="5016" width="1.85546875" style="77" customWidth="1"/>
    <col min="5017" max="5017" width="11" style="77"/>
    <col min="5018" max="5018" width="1.85546875" style="77" customWidth="1"/>
    <col min="5019" max="5019" width="11" style="77"/>
    <col min="5020" max="5020" width="1.85546875" style="77" customWidth="1"/>
    <col min="5021" max="5021" width="11" style="77"/>
    <col min="5022" max="5022" width="1.85546875" style="77" customWidth="1"/>
    <col min="5023" max="5023" width="11" style="77"/>
    <col min="5024" max="5024" width="1.85546875" style="77" customWidth="1"/>
    <col min="5025" max="5025" width="12.140625" style="77" customWidth="1"/>
    <col min="5026" max="5026" width="11" style="77"/>
    <col min="5027" max="5027" width="1.85546875" style="77" customWidth="1"/>
    <col min="5028" max="5028" width="11" style="77"/>
    <col min="5029" max="5029" width="1.85546875" style="77" customWidth="1"/>
    <col min="5030" max="5030" width="11" style="77"/>
    <col min="5031" max="5031" width="1.85546875" style="77" customWidth="1"/>
    <col min="5032" max="5032" width="11" style="77"/>
    <col min="5033" max="5033" width="1.85546875" style="77" customWidth="1"/>
    <col min="5034" max="5034" width="11" style="77"/>
    <col min="5035" max="5035" width="1.85546875" style="77" customWidth="1"/>
    <col min="5036" max="5036" width="11" style="77"/>
    <col min="5037" max="5037" width="1.85546875" style="77" customWidth="1"/>
    <col min="5038" max="5038" width="11" style="77"/>
    <col min="5039" max="5039" width="1.85546875" style="77" customWidth="1"/>
    <col min="5040" max="5040" width="13" style="77" customWidth="1"/>
    <col min="5041" max="5041" width="1.85546875" style="77" customWidth="1"/>
    <col min="5042" max="5042" width="12.140625" style="77" customWidth="1"/>
    <col min="5043" max="5043" width="11" style="77"/>
    <col min="5044" max="5044" width="1.85546875" style="77" customWidth="1"/>
    <col min="5045" max="5045" width="11" style="77"/>
    <col min="5046" max="5046" width="1.85546875" style="77" customWidth="1"/>
    <col min="5047" max="5047" width="11" style="77"/>
    <col min="5048" max="5048" width="1.85546875" style="77" customWidth="1"/>
    <col min="5049" max="5049" width="11" style="77"/>
    <col min="5050" max="5050" width="1.85546875" style="77" customWidth="1"/>
    <col min="5051" max="5051" width="11" style="77"/>
    <col min="5052" max="5052" width="1.85546875" style="77" customWidth="1"/>
    <col min="5053" max="5053" width="11" style="77"/>
    <col min="5054" max="5054" width="1.85546875" style="77" customWidth="1"/>
    <col min="5055" max="5055" width="11" style="77"/>
    <col min="5056" max="5056" width="1.85546875" style="77" customWidth="1"/>
    <col min="5057" max="5057" width="11" style="77"/>
    <col min="5058" max="5058" width="1.85546875" style="77" customWidth="1"/>
    <col min="5059" max="5059" width="11" style="77"/>
    <col min="5060" max="5060" width="1.85546875" style="77" customWidth="1"/>
    <col min="5061" max="5061" width="11" style="77"/>
    <col min="5062" max="5062" width="1.85546875" style="77" customWidth="1"/>
    <col min="5063" max="5063" width="12.140625" style="77" customWidth="1"/>
    <col min="5064" max="5064" width="11" style="77"/>
    <col min="5065" max="5065" width="1.85546875" style="77" customWidth="1"/>
    <col min="5066" max="5066" width="11" style="77"/>
    <col min="5067" max="5067" width="1.85546875" style="77" customWidth="1"/>
    <col min="5068" max="5068" width="11" style="77"/>
    <col min="5069" max="5069" width="1.85546875" style="77" customWidth="1"/>
    <col min="5070" max="5070" width="11" style="77"/>
    <col min="5071" max="5071" width="1.85546875" style="77" customWidth="1"/>
    <col min="5072" max="5072" width="11" style="77"/>
    <col min="5073" max="5073" width="1.85546875" style="77" customWidth="1"/>
    <col min="5074" max="5074" width="11" style="77"/>
    <col min="5075" max="5075" width="1.85546875" style="77" customWidth="1"/>
    <col min="5076" max="5076" width="11" style="77"/>
    <col min="5077" max="5077" width="1.85546875" style="77" customWidth="1"/>
    <col min="5078" max="5078" width="11" style="77"/>
    <col min="5079" max="5079" width="1.85546875" style="77" customWidth="1"/>
    <col min="5080" max="5080" width="11" style="77"/>
    <col min="5081" max="5081" width="1.85546875" style="77" customWidth="1"/>
    <col min="5082" max="5082" width="11" style="77"/>
    <col min="5083" max="5083" width="1.85546875" style="77" customWidth="1"/>
    <col min="5084" max="5084" width="12.140625" style="77" customWidth="1"/>
    <col min="5085" max="5085" width="11" style="77"/>
    <col min="5086" max="5086" width="1.85546875" style="77" customWidth="1"/>
    <col min="5087" max="5087" width="11" style="77"/>
    <col min="5088" max="5088" width="1.85546875" style="77" customWidth="1"/>
    <col min="5089" max="5089" width="11" style="77"/>
    <col min="5090" max="5090" width="1.85546875" style="77" customWidth="1"/>
    <col min="5091" max="5091" width="11" style="77"/>
    <col min="5092" max="5092" width="1.85546875" style="77" customWidth="1"/>
    <col min="5093" max="5093" width="11" style="77"/>
    <col min="5094" max="5094" width="1.85546875" style="77" customWidth="1"/>
    <col min="5095" max="5095" width="11" style="77"/>
    <col min="5096" max="5096" width="1.85546875" style="77" customWidth="1"/>
    <col min="5097" max="5097" width="10.5703125" style="77" customWidth="1"/>
    <col min="5098" max="5098" width="2" style="77" customWidth="1"/>
    <col min="5099" max="5099" width="12.5703125" style="77" customWidth="1"/>
    <col min="5100" max="5100" width="1.85546875" style="77" customWidth="1"/>
    <col min="5101" max="5102" width="0" style="77" hidden="1" customWidth="1"/>
    <col min="5103" max="5120" width="11" style="77"/>
    <col min="5121" max="5121" width="12.140625" style="77" customWidth="1"/>
    <col min="5122" max="5122" width="11" style="77"/>
    <col min="5123" max="5123" width="1.85546875" style="77" customWidth="1"/>
    <col min="5124" max="5124" width="11" style="77"/>
    <col min="5125" max="5125" width="2" style="77" customWidth="1"/>
    <col min="5126" max="5126" width="11" style="77"/>
    <col min="5127" max="5127" width="1.85546875" style="77" customWidth="1"/>
    <col min="5128" max="5128" width="11" style="77"/>
    <col min="5129" max="5129" width="2" style="77" customWidth="1"/>
    <col min="5130" max="5130" width="11" style="77"/>
    <col min="5131" max="5131" width="1.85546875" style="77" customWidth="1"/>
    <col min="5132" max="5132" width="11" style="77"/>
    <col min="5133" max="5133" width="1.85546875" style="77" customWidth="1"/>
    <col min="5134" max="5134" width="11" style="77"/>
    <col min="5135" max="5135" width="1.85546875" style="77" customWidth="1"/>
    <col min="5136" max="5136" width="11" style="77"/>
    <col min="5137" max="5137" width="1.85546875" style="77" customWidth="1"/>
    <col min="5138" max="5138" width="11" style="77"/>
    <col min="5139" max="5139" width="1.85546875" style="77" customWidth="1"/>
    <col min="5140" max="5140" width="11" style="77"/>
    <col min="5141" max="5141" width="1.85546875" style="77" customWidth="1"/>
    <col min="5142" max="5142" width="12.140625" style="77" customWidth="1"/>
    <col min="5143" max="5143" width="11" style="77"/>
    <col min="5144" max="5144" width="1.85546875" style="77" customWidth="1"/>
    <col min="5145" max="5145" width="11" style="77"/>
    <col min="5146" max="5146" width="1.85546875" style="77" customWidth="1"/>
    <col min="5147" max="5147" width="11" style="77"/>
    <col min="5148" max="5148" width="1.85546875" style="77" customWidth="1"/>
    <col min="5149" max="5149" width="11" style="77"/>
    <col min="5150" max="5150" width="1.85546875" style="77" customWidth="1"/>
    <col min="5151" max="5151" width="11" style="77"/>
    <col min="5152" max="5152" width="1.85546875" style="77" customWidth="1"/>
    <col min="5153" max="5153" width="11" style="77"/>
    <col min="5154" max="5154" width="1.85546875" style="77" customWidth="1"/>
    <col min="5155" max="5155" width="11" style="77"/>
    <col min="5156" max="5156" width="1.85546875" style="77" customWidth="1"/>
    <col min="5157" max="5157" width="11" style="77"/>
    <col min="5158" max="5158" width="1.85546875" style="77" customWidth="1"/>
    <col min="5159" max="5159" width="11" style="77"/>
    <col min="5160" max="5160" width="1.85546875" style="77" customWidth="1"/>
    <col min="5161" max="5161" width="11" style="77"/>
    <col min="5162" max="5162" width="1.85546875" style="77" customWidth="1"/>
    <col min="5163" max="5163" width="12.28515625" style="77" customWidth="1"/>
    <col min="5164" max="5164" width="11" style="77"/>
    <col min="5165" max="5165" width="1.85546875" style="77" customWidth="1"/>
    <col min="5166" max="5166" width="11" style="77"/>
    <col min="5167" max="5167" width="1.85546875" style="77" customWidth="1"/>
    <col min="5168" max="5168" width="11" style="77"/>
    <col min="5169" max="5169" width="1.85546875" style="77" customWidth="1"/>
    <col min="5170" max="5170" width="11" style="77"/>
    <col min="5171" max="5171" width="0.5703125" style="77" customWidth="1"/>
    <col min="5172" max="5172" width="11.28515625" style="77" customWidth="1"/>
    <col min="5173" max="5173" width="1.85546875" style="77" customWidth="1"/>
    <col min="5174" max="5174" width="11" style="77"/>
    <col min="5175" max="5175" width="2" style="77" customWidth="1"/>
    <col min="5176" max="5176" width="11" style="77"/>
    <col min="5177" max="5177" width="1.85546875" style="77" customWidth="1"/>
    <col min="5178" max="5178" width="13" style="77" customWidth="1"/>
    <col min="5179" max="5179" width="1.85546875" style="77" customWidth="1"/>
    <col min="5180" max="5180" width="12.140625" style="77" customWidth="1"/>
    <col min="5181" max="5181" width="11" style="77"/>
    <col min="5182" max="5182" width="1.85546875" style="77" customWidth="1"/>
    <col min="5183" max="5183" width="11" style="77"/>
    <col min="5184" max="5184" width="1.85546875" style="77" customWidth="1"/>
    <col min="5185" max="5185" width="11" style="77"/>
    <col min="5186" max="5186" width="1.85546875" style="77" customWidth="1"/>
    <col min="5187" max="5187" width="11" style="77"/>
    <col min="5188" max="5188" width="1.85546875" style="77" customWidth="1"/>
    <col min="5189" max="5189" width="11" style="77"/>
    <col min="5190" max="5190" width="1.85546875" style="77" customWidth="1"/>
    <col min="5191" max="5191" width="11" style="77"/>
    <col min="5192" max="5192" width="1.85546875" style="77" customWidth="1"/>
    <col min="5193" max="5193" width="11" style="77"/>
    <col min="5194" max="5194" width="1.85546875" style="77" customWidth="1"/>
    <col min="5195" max="5195" width="11" style="77"/>
    <col min="5196" max="5196" width="1.85546875" style="77" customWidth="1"/>
    <col min="5197" max="5197" width="11" style="77"/>
    <col min="5198" max="5198" width="1.85546875" style="77" customWidth="1"/>
    <col min="5199" max="5199" width="11" style="77"/>
    <col min="5200" max="5200" width="1.85546875" style="77" customWidth="1"/>
    <col min="5201" max="5201" width="12.140625" style="77" customWidth="1"/>
    <col min="5202" max="5202" width="11" style="77"/>
    <col min="5203" max="5203" width="1.85546875" style="77" customWidth="1"/>
    <col min="5204" max="5204" width="11" style="77"/>
    <col min="5205" max="5205" width="1.85546875" style="77" customWidth="1"/>
    <col min="5206" max="5206" width="11" style="77"/>
    <col min="5207" max="5207" width="1.85546875" style="77" customWidth="1"/>
    <col min="5208" max="5208" width="11" style="77"/>
    <col min="5209" max="5209" width="1.85546875" style="77" customWidth="1"/>
    <col min="5210" max="5210" width="11" style="77"/>
    <col min="5211" max="5211" width="1.85546875" style="77" customWidth="1"/>
    <col min="5212" max="5212" width="11" style="77"/>
    <col min="5213" max="5213" width="1.85546875" style="77" customWidth="1"/>
    <col min="5214" max="5214" width="11" style="77"/>
    <col min="5215" max="5215" width="1.85546875" style="77" customWidth="1"/>
    <col min="5216" max="5216" width="11" style="77"/>
    <col min="5217" max="5217" width="1.85546875" style="77" customWidth="1"/>
    <col min="5218" max="5218" width="11" style="77"/>
    <col min="5219" max="5219" width="1.85546875" style="77" customWidth="1"/>
    <col min="5220" max="5220" width="11" style="77"/>
    <col min="5221" max="5221" width="1.85546875" style="77" customWidth="1"/>
    <col min="5222" max="5222" width="12.140625" style="77" customWidth="1"/>
    <col min="5223" max="5223" width="11" style="77"/>
    <col min="5224" max="5224" width="1.85546875" style="77" customWidth="1"/>
    <col min="5225" max="5225" width="11" style="77"/>
    <col min="5226" max="5226" width="1.85546875" style="77" customWidth="1"/>
    <col min="5227" max="5227" width="11" style="77"/>
    <col min="5228" max="5228" width="1.85546875" style="77" customWidth="1"/>
    <col min="5229" max="5229" width="11" style="77"/>
    <col min="5230" max="5230" width="1.85546875" style="77" customWidth="1"/>
    <col min="5231" max="5231" width="11" style="77"/>
    <col min="5232" max="5232" width="1.85546875" style="77" customWidth="1"/>
    <col min="5233" max="5233" width="11" style="77"/>
    <col min="5234" max="5234" width="1.85546875" style="77" customWidth="1"/>
    <col min="5235" max="5235" width="11" style="77"/>
    <col min="5236" max="5236" width="1.85546875" style="77" customWidth="1"/>
    <col min="5237" max="5237" width="13" style="77" customWidth="1"/>
    <col min="5238" max="5238" width="1.85546875" style="77" customWidth="1"/>
    <col min="5239" max="5239" width="12.140625" style="77" customWidth="1"/>
    <col min="5240" max="5240" width="11" style="77"/>
    <col min="5241" max="5241" width="1.85546875" style="77" customWidth="1"/>
    <col min="5242" max="5242" width="11" style="77"/>
    <col min="5243" max="5243" width="1.85546875" style="77" customWidth="1"/>
    <col min="5244" max="5244" width="11" style="77"/>
    <col min="5245" max="5245" width="1.85546875" style="77" customWidth="1"/>
    <col min="5246" max="5246" width="11" style="77"/>
    <col min="5247" max="5247" width="1.85546875" style="77" customWidth="1"/>
    <col min="5248" max="5248" width="11" style="77"/>
    <col min="5249" max="5249" width="1.85546875" style="77" customWidth="1"/>
    <col min="5250" max="5250" width="11" style="77"/>
    <col min="5251" max="5251" width="1.85546875" style="77" customWidth="1"/>
    <col min="5252" max="5252" width="11" style="77"/>
    <col min="5253" max="5253" width="1.85546875" style="77" customWidth="1"/>
    <col min="5254" max="5254" width="11" style="77"/>
    <col min="5255" max="5255" width="1.85546875" style="77" customWidth="1"/>
    <col min="5256" max="5256" width="11" style="77"/>
    <col min="5257" max="5257" width="1.85546875" style="77" customWidth="1"/>
    <col min="5258" max="5258" width="11" style="77"/>
    <col min="5259" max="5259" width="1.85546875" style="77" customWidth="1"/>
    <col min="5260" max="5260" width="12.140625" style="77" customWidth="1"/>
    <col min="5261" max="5261" width="11" style="77"/>
    <col min="5262" max="5262" width="1.85546875" style="77" customWidth="1"/>
    <col min="5263" max="5263" width="11" style="77"/>
    <col min="5264" max="5264" width="1.85546875" style="77" customWidth="1"/>
    <col min="5265" max="5265" width="11" style="77"/>
    <col min="5266" max="5266" width="1.85546875" style="77" customWidth="1"/>
    <col min="5267" max="5267" width="11" style="77"/>
    <col min="5268" max="5268" width="1.7109375" style="77" customWidth="1"/>
    <col min="5269" max="5269" width="11" style="77"/>
    <col min="5270" max="5270" width="1.85546875" style="77" customWidth="1"/>
    <col min="5271" max="5271" width="11" style="77"/>
    <col min="5272" max="5272" width="1.85546875" style="77" customWidth="1"/>
    <col min="5273" max="5273" width="11" style="77"/>
    <col min="5274" max="5274" width="1.85546875" style="77" customWidth="1"/>
    <col min="5275" max="5275" width="11" style="77"/>
    <col min="5276" max="5276" width="1.85546875" style="77" customWidth="1"/>
    <col min="5277" max="5277" width="11" style="77"/>
    <col min="5278" max="5278" width="1.85546875" style="77" customWidth="1"/>
    <col min="5279" max="5279" width="11" style="77"/>
    <col min="5280" max="5280" width="1.85546875" style="77" customWidth="1"/>
    <col min="5281" max="5281" width="12.140625" style="77" customWidth="1"/>
    <col min="5282" max="5282" width="11" style="77"/>
    <col min="5283" max="5283" width="1.85546875" style="77" customWidth="1"/>
    <col min="5284" max="5284" width="11" style="77"/>
    <col min="5285" max="5285" width="1.85546875" style="77" customWidth="1"/>
    <col min="5286" max="5286" width="11" style="77"/>
    <col min="5287" max="5287" width="1.85546875" style="77" customWidth="1"/>
    <col min="5288" max="5288" width="11" style="77"/>
    <col min="5289" max="5289" width="1.85546875" style="77" customWidth="1"/>
    <col min="5290" max="5290" width="11" style="77"/>
    <col min="5291" max="5291" width="1.85546875" style="77" customWidth="1"/>
    <col min="5292" max="5292" width="11" style="77"/>
    <col min="5293" max="5293" width="1.85546875" style="77" customWidth="1"/>
    <col min="5294" max="5294" width="11" style="77"/>
    <col min="5295" max="5295" width="1.85546875" style="77" customWidth="1"/>
    <col min="5296" max="5296" width="13" style="77" customWidth="1"/>
    <col min="5297" max="5297" width="1.85546875" style="77" customWidth="1"/>
    <col min="5298" max="5298" width="12.140625" style="77" customWidth="1"/>
    <col min="5299" max="5299" width="11" style="77"/>
    <col min="5300" max="5300" width="1.85546875" style="77" customWidth="1"/>
    <col min="5301" max="5301" width="11" style="77"/>
    <col min="5302" max="5302" width="1.85546875" style="77" customWidth="1"/>
    <col min="5303" max="5303" width="11" style="77"/>
    <col min="5304" max="5304" width="1.85546875" style="77" customWidth="1"/>
    <col min="5305" max="5305" width="11" style="77"/>
    <col min="5306" max="5306" width="1.85546875" style="77" customWidth="1"/>
    <col min="5307" max="5307" width="11" style="77"/>
    <col min="5308" max="5308" width="1.85546875" style="77" customWidth="1"/>
    <col min="5309" max="5309" width="11" style="77"/>
    <col min="5310" max="5310" width="1.85546875" style="77" customWidth="1"/>
    <col min="5311" max="5311" width="11" style="77"/>
    <col min="5312" max="5312" width="1.85546875" style="77" customWidth="1"/>
    <col min="5313" max="5313" width="11" style="77"/>
    <col min="5314" max="5314" width="1.85546875" style="77" customWidth="1"/>
    <col min="5315" max="5315" width="11" style="77"/>
    <col min="5316" max="5316" width="1.85546875" style="77" customWidth="1"/>
    <col min="5317" max="5317" width="11" style="77"/>
    <col min="5318" max="5318" width="1.85546875" style="77" customWidth="1"/>
    <col min="5319" max="5319" width="12.140625" style="77" customWidth="1"/>
    <col min="5320" max="5320" width="11" style="77"/>
    <col min="5321" max="5321" width="1.85546875" style="77" customWidth="1"/>
    <col min="5322" max="5322" width="11" style="77"/>
    <col min="5323" max="5323" width="1.85546875" style="77" customWidth="1"/>
    <col min="5324" max="5324" width="11" style="77"/>
    <col min="5325" max="5325" width="1.85546875" style="77" customWidth="1"/>
    <col min="5326" max="5326" width="11" style="77"/>
    <col min="5327" max="5327" width="1.85546875" style="77" customWidth="1"/>
    <col min="5328" max="5328" width="11" style="77"/>
    <col min="5329" max="5329" width="1.85546875" style="77" customWidth="1"/>
    <col min="5330" max="5330" width="11" style="77"/>
    <col min="5331" max="5331" width="1.85546875" style="77" customWidth="1"/>
    <col min="5332" max="5332" width="11" style="77"/>
    <col min="5333" max="5333" width="1.85546875" style="77" customWidth="1"/>
    <col min="5334" max="5334" width="11" style="77"/>
    <col min="5335" max="5335" width="1.85546875" style="77" customWidth="1"/>
    <col min="5336" max="5336" width="11" style="77"/>
    <col min="5337" max="5337" width="1.85546875" style="77" customWidth="1"/>
    <col min="5338" max="5338" width="11" style="77"/>
    <col min="5339" max="5339" width="1.85546875" style="77" customWidth="1"/>
    <col min="5340" max="5340" width="12.140625" style="77" customWidth="1"/>
    <col min="5341" max="5341" width="11" style="77"/>
    <col min="5342" max="5342" width="1.85546875" style="77" customWidth="1"/>
    <col min="5343" max="5343" width="11" style="77"/>
    <col min="5344" max="5344" width="1.85546875" style="77" customWidth="1"/>
    <col min="5345" max="5345" width="11" style="77"/>
    <col min="5346" max="5346" width="1.85546875" style="77" customWidth="1"/>
    <col min="5347" max="5347" width="11" style="77"/>
    <col min="5348" max="5348" width="1.85546875" style="77" customWidth="1"/>
    <col min="5349" max="5349" width="11" style="77"/>
    <col min="5350" max="5350" width="1.85546875" style="77" customWidth="1"/>
    <col min="5351" max="5351" width="11" style="77"/>
    <col min="5352" max="5352" width="1.85546875" style="77" customWidth="1"/>
    <col min="5353" max="5353" width="10.5703125" style="77" customWidth="1"/>
    <col min="5354" max="5354" width="2" style="77" customWidth="1"/>
    <col min="5355" max="5355" width="12.5703125" style="77" customWidth="1"/>
    <col min="5356" max="5356" width="1.85546875" style="77" customWidth="1"/>
    <col min="5357" max="5358" width="0" style="77" hidden="1" customWidth="1"/>
    <col min="5359" max="5376" width="11" style="77"/>
    <col min="5377" max="5377" width="12.140625" style="77" customWidth="1"/>
    <col min="5378" max="5378" width="11" style="77"/>
    <col min="5379" max="5379" width="1.85546875" style="77" customWidth="1"/>
    <col min="5380" max="5380" width="11" style="77"/>
    <col min="5381" max="5381" width="2" style="77" customWidth="1"/>
    <col min="5382" max="5382" width="11" style="77"/>
    <col min="5383" max="5383" width="1.85546875" style="77" customWidth="1"/>
    <col min="5384" max="5384" width="11" style="77"/>
    <col min="5385" max="5385" width="2" style="77" customWidth="1"/>
    <col min="5386" max="5386" width="11" style="77"/>
    <col min="5387" max="5387" width="1.85546875" style="77" customWidth="1"/>
    <col min="5388" max="5388" width="11" style="77"/>
    <col min="5389" max="5389" width="1.85546875" style="77" customWidth="1"/>
    <col min="5390" max="5390" width="11" style="77"/>
    <col min="5391" max="5391" width="1.85546875" style="77" customWidth="1"/>
    <col min="5392" max="5392" width="11" style="77"/>
    <col min="5393" max="5393" width="1.85546875" style="77" customWidth="1"/>
    <col min="5394" max="5394" width="11" style="77"/>
    <col min="5395" max="5395" width="1.85546875" style="77" customWidth="1"/>
    <col min="5396" max="5396" width="11" style="77"/>
    <col min="5397" max="5397" width="1.85546875" style="77" customWidth="1"/>
    <col min="5398" max="5398" width="12.140625" style="77" customWidth="1"/>
    <col min="5399" max="5399" width="11" style="77"/>
    <col min="5400" max="5400" width="1.85546875" style="77" customWidth="1"/>
    <col min="5401" max="5401" width="11" style="77"/>
    <col min="5402" max="5402" width="1.85546875" style="77" customWidth="1"/>
    <col min="5403" max="5403" width="11" style="77"/>
    <col min="5404" max="5404" width="1.85546875" style="77" customWidth="1"/>
    <col min="5405" max="5405" width="11" style="77"/>
    <col min="5406" max="5406" width="1.85546875" style="77" customWidth="1"/>
    <col min="5407" max="5407" width="11" style="77"/>
    <col min="5408" max="5408" width="1.85546875" style="77" customWidth="1"/>
    <col min="5409" max="5409" width="11" style="77"/>
    <col min="5410" max="5410" width="1.85546875" style="77" customWidth="1"/>
    <col min="5411" max="5411" width="11" style="77"/>
    <col min="5412" max="5412" width="1.85546875" style="77" customWidth="1"/>
    <col min="5413" max="5413" width="11" style="77"/>
    <col min="5414" max="5414" width="1.85546875" style="77" customWidth="1"/>
    <col min="5415" max="5415" width="11" style="77"/>
    <col min="5416" max="5416" width="1.85546875" style="77" customWidth="1"/>
    <col min="5417" max="5417" width="11" style="77"/>
    <col min="5418" max="5418" width="1.85546875" style="77" customWidth="1"/>
    <col min="5419" max="5419" width="12.28515625" style="77" customWidth="1"/>
    <col min="5420" max="5420" width="11" style="77"/>
    <col min="5421" max="5421" width="1.85546875" style="77" customWidth="1"/>
    <col min="5422" max="5422" width="11" style="77"/>
    <col min="5423" max="5423" width="1.85546875" style="77" customWidth="1"/>
    <col min="5424" max="5424" width="11" style="77"/>
    <col min="5425" max="5425" width="1.85546875" style="77" customWidth="1"/>
    <col min="5426" max="5426" width="11" style="77"/>
    <col min="5427" max="5427" width="0.5703125" style="77" customWidth="1"/>
    <col min="5428" max="5428" width="11.28515625" style="77" customWidth="1"/>
    <col min="5429" max="5429" width="1.85546875" style="77" customWidth="1"/>
    <col min="5430" max="5430" width="11" style="77"/>
    <col min="5431" max="5431" width="2" style="77" customWidth="1"/>
    <col min="5432" max="5432" width="11" style="77"/>
    <col min="5433" max="5433" width="1.85546875" style="77" customWidth="1"/>
    <col min="5434" max="5434" width="13" style="77" customWidth="1"/>
    <col min="5435" max="5435" width="1.85546875" style="77" customWidth="1"/>
    <col min="5436" max="5436" width="12.140625" style="77" customWidth="1"/>
    <col min="5437" max="5437" width="11" style="77"/>
    <col min="5438" max="5438" width="1.85546875" style="77" customWidth="1"/>
    <col min="5439" max="5439" width="11" style="77"/>
    <col min="5440" max="5440" width="1.85546875" style="77" customWidth="1"/>
    <col min="5441" max="5441" width="11" style="77"/>
    <col min="5442" max="5442" width="1.85546875" style="77" customWidth="1"/>
    <col min="5443" max="5443" width="11" style="77"/>
    <col min="5444" max="5444" width="1.85546875" style="77" customWidth="1"/>
    <col min="5445" max="5445" width="11" style="77"/>
    <col min="5446" max="5446" width="1.85546875" style="77" customWidth="1"/>
    <col min="5447" max="5447" width="11" style="77"/>
    <col min="5448" max="5448" width="1.85546875" style="77" customWidth="1"/>
    <col min="5449" max="5449" width="11" style="77"/>
    <col min="5450" max="5450" width="1.85546875" style="77" customWidth="1"/>
    <col min="5451" max="5451" width="11" style="77"/>
    <col min="5452" max="5452" width="1.85546875" style="77" customWidth="1"/>
    <col min="5453" max="5453" width="11" style="77"/>
    <col min="5454" max="5454" width="1.85546875" style="77" customWidth="1"/>
    <col min="5455" max="5455" width="11" style="77"/>
    <col min="5456" max="5456" width="1.85546875" style="77" customWidth="1"/>
    <col min="5457" max="5457" width="12.140625" style="77" customWidth="1"/>
    <col min="5458" max="5458" width="11" style="77"/>
    <col min="5459" max="5459" width="1.85546875" style="77" customWidth="1"/>
    <col min="5460" max="5460" width="11" style="77"/>
    <col min="5461" max="5461" width="1.85546875" style="77" customWidth="1"/>
    <col min="5462" max="5462" width="11" style="77"/>
    <col min="5463" max="5463" width="1.85546875" style="77" customWidth="1"/>
    <col min="5464" max="5464" width="11" style="77"/>
    <col min="5465" max="5465" width="1.85546875" style="77" customWidth="1"/>
    <col min="5466" max="5466" width="11" style="77"/>
    <col min="5467" max="5467" width="1.85546875" style="77" customWidth="1"/>
    <col min="5468" max="5468" width="11" style="77"/>
    <col min="5469" max="5469" width="1.85546875" style="77" customWidth="1"/>
    <col min="5470" max="5470" width="11" style="77"/>
    <col min="5471" max="5471" width="1.85546875" style="77" customWidth="1"/>
    <col min="5472" max="5472" width="11" style="77"/>
    <col min="5473" max="5473" width="1.85546875" style="77" customWidth="1"/>
    <col min="5474" max="5474" width="11" style="77"/>
    <col min="5475" max="5475" width="1.85546875" style="77" customWidth="1"/>
    <col min="5476" max="5476" width="11" style="77"/>
    <col min="5477" max="5477" width="1.85546875" style="77" customWidth="1"/>
    <col min="5478" max="5478" width="12.140625" style="77" customWidth="1"/>
    <col min="5479" max="5479" width="11" style="77"/>
    <col min="5480" max="5480" width="1.85546875" style="77" customWidth="1"/>
    <col min="5481" max="5481" width="11" style="77"/>
    <col min="5482" max="5482" width="1.85546875" style="77" customWidth="1"/>
    <col min="5483" max="5483" width="11" style="77"/>
    <col min="5484" max="5484" width="1.85546875" style="77" customWidth="1"/>
    <col min="5485" max="5485" width="11" style="77"/>
    <col min="5486" max="5486" width="1.85546875" style="77" customWidth="1"/>
    <col min="5487" max="5487" width="11" style="77"/>
    <col min="5488" max="5488" width="1.85546875" style="77" customWidth="1"/>
    <col min="5489" max="5489" width="11" style="77"/>
    <col min="5490" max="5490" width="1.85546875" style="77" customWidth="1"/>
    <col min="5491" max="5491" width="11" style="77"/>
    <col min="5492" max="5492" width="1.85546875" style="77" customWidth="1"/>
    <col min="5493" max="5493" width="13" style="77" customWidth="1"/>
    <col min="5494" max="5494" width="1.85546875" style="77" customWidth="1"/>
    <col min="5495" max="5495" width="12.140625" style="77" customWidth="1"/>
    <col min="5496" max="5496" width="11" style="77"/>
    <col min="5497" max="5497" width="1.85546875" style="77" customWidth="1"/>
    <col min="5498" max="5498" width="11" style="77"/>
    <col min="5499" max="5499" width="1.85546875" style="77" customWidth="1"/>
    <col min="5500" max="5500" width="11" style="77"/>
    <col min="5501" max="5501" width="1.85546875" style="77" customWidth="1"/>
    <col min="5502" max="5502" width="11" style="77"/>
    <col min="5503" max="5503" width="1.85546875" style="77" customWidth="1"/>
    <col min="5504" max="5504" width="11" style="77"/>
    <col min="5505" max="5505" width="1.85546875" style="77" customWidth="1"/>
    <col min="5506" max="5506" width="11" style="77"/>
    <col min="5507" max="5507" width="1.85546875" style="77" customWidth="1"/>
    <col min="5508" max="5508" width="11" style="77"/>
    <col min="5509" max="5509" width="1.85546875" style="77" customWidth="1"/>
    <col min="5510" max="5510" width="11" style="77"/>
    <col min="5511" max="5511" width="1.85546875" style="77" customWidth="1"/>
    <col min="5512" max="5512" width="11" style="77"/>
    <col min="5513" max="5513" width="1.85546875" style="77" customWidth="1"/>
    <col min="5514" max="5514" width="11" style="77"/>
    <col min="5515" max="5515" width="1.85546875" style="77" customWidth="1"/>
    <col min="5516" max="5516" width="12.140625" style="77" customWidth="1"/>
    <col min="5517" max="5517" width="11" style="77"/>
    <col min="5518" max="5518" width="1.85546875" style="77" customWidth="1"/>
    <col min="5519" max="5519" width="11" style="77"/>
    <col min="5520" max="5520" width="1.85546875" style="77" customWidth="1"/>
    <col min="5521" max="5521" width="11" style="77"/>
    <col min="5522" max="5522" width="1.85546875" style="77" customWidth="1"/>
    <col min="5523" max="5523" width="11" style="77"/>
    <col min="5524" max="5524" width="1.7109375" style="77" customWidth="1"/>
    <col min="5525" max="5525" width="11" style="77"/>
    <col min="5526" max="5526" width="1.85546875" style="77" customWidth="1"/>
    <col min="5527" max="5527" width="11" style="77"/>
    <col min="5528" max="5528" width="1.85546875" style="77" customWidth="1"/>
    <col min="5529" max="5529" width="11" style="77"/>
    <col min="5530" max="5530" width="1.85546875" style="77" customWidth="1"/>
    <col min="5531" max="5531" width="11" style="77"/>
    <col min="5532" max="5532" width="1.85546875" style="77" customWidth="1"/>
    <col min="5533" max="5533" width="11" style="77"/>
    <col min="5534" max="5534" width="1.85546875" style="77" customWidth="1"/>
    <col min="5535" max="5535" width="11" style="77"/>
    <col min="5536" max="5536" width="1.85546875" style="77" customWidth="1"/>
    <col min="5537" max="5537" width="12.140625" style="77" customWidth="1"/>
    <col min="5538" max="5538" width="11" style="77"/>
    <col min="5539" max="5539" width="1.85546875" style="77" customWidth="1"/>
    <col min="5540" max="5540" width="11" style="77"/>
    <col min="5541" max="5541" width="1.85546875" style="77" customWidth="1"/>
    <col min="5542" max="5542" width="11" style="77"/>
    <col min="5543" max="5543" width="1.85546875" style="77" customWidth="1"/>
    <col min="5544" max="5544" width="11" style="77"/>
    <col min="5545" max="5545" width="1.85546875" style="77" customWidth="1"/>
    <col min="5546" max="5546" width="11" style="77"/>
    <col min="5547" max="5547" width="1.85546875" style="77" customWidth="1"/>
    <col min="5548" max="5548" width="11" style="77"/>
    <col min="5549" max="5549" width="1.85546875" style="77" customWidth="1"/>
    <col min="5550" max="5550" width="11" style="77"/>
    <col min="5551" max="5551" width="1.85546875" style="77" customWidth="1"/>
    <col min="5552" max="5552" width="13" style="77" customWidth="1"/>
    <col min="5553" max="5553" width="1.85546875" style="77" customWidth="1"/>
    <col min="5554" max="5554" width="12.140625" style="77" customWidth="1"/>
    <col min="5555" max="5555" width="11" style="77"/>
    <col min="5556" max="5556" width="1.85546875" style="77" customWidth="1"/>
    <col min="5557" max="5557" width="11" style="77"/>
    <col min="5558" max="5558" width="1.85546875" style="77" customWidth="1"/>
    <col min="5559" max="5559" width="11" style="77"/>
    <col min="5560" max="5560" width="1.85546875" style="77" customWidth="1"/>
    <col min="5561" max="5561" width="11" style="77"/>
    <col min="5562" max="5562" width="1.85546875" style="77" customWidth="1"/>
    <col min="5563" max="5563" width="11" style="77"/>
    <col min="5564" max="5564" width="1.85546875" style="77" customWidth="1"/>
    <col min="5565" max="5565" width="11" style="77"/>
    <col min="5566" max="5566" width="1.85546875" style="77" customWidth="1"/>
    <col min="5567" max="5567" width="11" style="77"/>
    <col min="5568" max="5568" width="1.85546875" style="77" customWidth="1"/>
    <col min="5569" max="5569" width="11" style="77"/>
    <col min="5570" max="5570" width="1.85546875" style="77" customWidth="1"/>
    <col min="5571" max="5571" width="11" style="77"/>
    <col min="5572" max="5572" width="1.85546875" style="77" customWidth="1"/>
    <col min="5573" max="5573" width="11" style="77"/>
    <col min="5574" max="5574" width="1.85546875" style="77" customWidth="1"/>
    <col min="5575" max="5575" width="12.140625" style="77" customWidth="1"/>
    <col min="5576" max="5576" width="11" style="77"/>
    <col min="5577" max="5577" width="1.85546875" style="77" customWidth="1"/>
    <col min="5578" max="5578" width="11" style="77"/>
    <col min="5579" max="5579" width="1.85546875" style="77" customWidth="1"/>
    <col min="5580" max="5580" width="11" style="77"/>
    <col min="5581" max="5581" width="1.85546875" style="77" customWidth="1"/>
    <col min="5582" max="5582" width="11" style="77"/>
    <col min="5583" max="5583" width="1.85546875" style="77" customWidth="1"/>
    <col min="5584" max="5584" width="11" style="77"/>
    <col min="5585" max="5585" width="1.85546875" style="77" customWidth="1"/>
    <col min="5586" max="5586" width="11" style="77"/>
    <col min="5587" max="5587" width="1.85546875" style="77" customWidth="1"/>
    <col min="5588" max="5588" width="11" style="77"/>
    <col min="5589" max="5589" width="1.85546875" style="77" customWidth="1"/>
    <col min="5590" max="5590" width="11" style="77"/>
    <col min="5591" max="5591" width="1.85546875" style="77" customWidth="1"/>
    <col min="5592" max="5592" width="11" style="77"/>
    <col min="5593" max="5593" width="1.85546875" style="77" customWidth="1"/>
    <col min="5594" max="5594" width="11" style="77"/>
    <col min="5595" max="5595" width="1.85546875" style="77" customWidth="1"/>
    <col min="5596" max="5596" width="12.140625" style="77" customWidth="1"/>
    <col min="5597" max="5597" width="11" style="77"/>
    <col min="5598" max="5598" width="1.85546875" style="77" customWidth="1"/>
    <col min="5599" max="5599" width="11" style="77"/>
    <col min="5600" max="5600" width="1.85546875" style="77" customWidth="1"/>
    <col min="5601" max="5601" width="11" style="77"/>
    <col min="5602" max="5602" width="1.85546875" style="77" customWidth="1"/>
    <col min="5603" max="5603" width="11" style="77"/>
    <col min="5604" max="5604" width="1.85546875" style="77" customWidth="1"/>
    <col min="5605" max="5605" width="11" style="77"/>
    <col min="5606" max="5606" width="1.85546875" style="77" customWidth="1"/>
    <col min="5607" max="5607" width="11" style="77"/>
    <col min="5608" max="5608" width="1.85546875" style="77" customWidth="1"/>
    <col min="5609" max="5609" width="10.5703125" style="77" customWidth="1"/>
    <col min="5610" max="5610" width="2" style="77" customWidth="1"/>
    <col min="5611" max="5611" width="12.5703125" style="77" customWidth="1"/>
    <col min="5612" max="5612" width="1.85546875" style="77" customWidth="1"/>
    <col min="5613" max="5614" width="0" style="77" hidden="1" customWidth="1"/>
    <col min="5615" max="5632" width="11" style="77"/>
    <col min="5633" max="5633" width="12.140625" style="77" customWidth="1"/>
    <col min="5634" max="5634" width="11" style="77"/>
    <col min="5635" max="5635" width="1.85546875" style="77" customWidth="1"/>
    <col min="5636" max="5636" width="11" style="77"/>
    <col min="5637" max="5637" width="2" style="77" customWidth="1"/>
    <col min="5638" max="5638" width="11" style="77"/>
    <col min="5639" max="5639" width="1.85546875" style="77" customWidth="1"/>
    <col min="5640" max="5640" width="11" style="77"/>
    <col min="5641" max="5641" width="2" style="77" customWidth="1"/>
    <col min="5642" max="5642" width="11" style="77"/>
    <col min="5643" max="5643" width="1.85546875" style="77" customWidth="1"/>
    <col min="5644" max="5644" width="11" style="77"/>
    <col min="5645" max="5645" width="1.85546875" style="77" customWidth="1"/>
    <col min="5646" max="5646" width="11" style="77"/>
    <col min="5647" max="5647" width="1.85546875" style="77" customWidth="1"/>
    <col min="5648" max="5648" width="11" style="77"/>
    <col min="5649" max="5649" width="1.85546875" style="77" customWidth="1"/>
    <col min="5650" max="5650" width="11" style="77"/>
    <col min="5651" max="5651" width="1.85546875" style="77" customWidth="1"/>
    <col min="5652" max="5652" width="11" style="77"/>
    <col min="5653" max="5653" width="1.85546875" style="77" customWidth="1"/>
    <col min="5654" max="5654" width="12.140625" style="77" customWidth="1"/>
    <col min="5655" max="5655" width="11" style="77"/>
    <col min="5656" max="5656" width="1.85546875" style="77" customWidth="1"/>
    <col min="5657" max="5657" width="11" style="77"/>
    <col min="5658" max="5658" width="1.85546875" style="77" customWidth="1"/>
    <col min="5659" max="5659" width="11" style="77"/>
    <col min="5660" max="5660" width="1.85546875" style="77" customWidth="1"/>
    <col min="5661" max="5661" width="11" style="77"/>
    <col min="5662" max="5662" width="1.85546875" style="77" customWidth="1"/>
    <col min="5663" max="5663" width="11" style="77"/>
    <col min="5664" max="5664" width="1.85546875" style="77" customWidth="1"/>
    <col min="5665" max="5665" width="11" style="77"/>
    <col min="5666" max="5666" width="1.85546875" style="77" customWidth="1"/>
    <col min="5667" max="5667" width="11" style="77"/>
    <col min="5668" max="5668" width="1.85546875" style="77" customWidth="1"/>
    <col min="5669" max="5669" width="11" style="77"/>
    <col min="5670" max="5670" width="1.85546875" style="77" customWidth="1"/>
    <col min="5671" max="5671" width="11" style="77"/>
    <col min="5672" max="5672" width="1.85546875" style="77" customWidth="1"/>
    <col min="5673" max="5673" width="11" style="77"/>
    <col min="5674" max="5674" width="1.85546875" style="77" customWidth="1"/>
    <col min="5675" max="5675" width="12.28515625" style="77" customWidth="1"/>
    <col min="5676" max="5676" width="11" style="77"/>
    <col min="5677" max="5677" width="1.85546875" style="77" customWidth="1"/>
    <col min="5678" max="5678" width="11" style="77"/>
    <col min="5679" max="5679" width="1.85546875" style="77" customWidth="1"/>
    <col min="5680" max="5680" width="11" style="77"/>
    <col min="5681" max="5681" width="1.85546875" style="77" customWidth="1"/>
    <col min="5682" max="5682" width="11" style="77"/>
    <col min="5683" max="5683" width="0.5703125" style="77" customWidth="1"/>
    <col min="5684" max="5684" width="11.28515625" style="77" customWidth="1"/>
    <col min="5685" max="5685" width="1.85546875" style="77" customWidth="1"/>
    <col min="5686" max="5686" width="11" style="77"/>
    <col min="5687" max="5687" width="2" style="77" customWidth="1"/>
    <col min="5688" max="5688" width="11" style="77"/>
    <col min="5689" max="5689" width="1.85546875" style="77" customWidth="1"/>
    <col min="5690" max="5690" width="13" style="77" customWidth="1"/>
    <col min="5691" max="5691" width="1.85546875" style="77" customWidth="1"/>
    <col min="5692" max="5692" width="12.140625" style="77" customWidth="1"/>
    <col min="5693" max="5693" width="11" style="77"/>
    <col min="5694" max="5694" width="1.85546875" style="77" customWidth="1"/>
    <col min="5695" max="5695" width="11" style="77"/>
    <col min="5696" max="5696" width="1.85546875" style="77" customWidth="1"/>
    <col min="5697" max="5697" width="11" style="77"/>
    <col min="5698" max="5698" width="1.85546875" style="77" customWidth="1"/>
    <col min="5699" max="5699" width="11" style="77"/>
    <col min="5700" max="5700" width="1.85546875" style="77" customWidth="1"/>
    <col min="5701" max="5701" width="11" style="77"/>
    <col min="5702" max="5702" width="1.85546875" style="77" customWidth="1"/>
    <col min="5703" max="5703" width="11" style="77"/>
    <col min="5704" max="5704" width="1.85546875" style="77" customWidth="1"/>
    <col min="5705" max="5705" width="11" style="77"/>
    <col min="5706" max="5706" width="1.85546875" style="77" customWidth="1"/>
    <col min="5707" max="5707" width="11" style="77"/>
    <col min="5708" max="5708" width="1.85546875" style="77" customWidth="1"/>
    <col min="5709" max="5709" width="11" style="77"/>
    <col min="5710" max="5710" width="1.85546875" style="77" customWidth="1"/>
    <col min="5711" max="5711" width="11" style="77"/>
    <col min="5712" max="5712" width="1.85546875" style="77" customWidth="1"/>
    <col min="5713" max="5713" width="12.140625" style="77" customWidth="1"/>
    <col min="5714" max="5714" width="11" style="77"/>
    <col min="5715" max="5715" width="1.85546875" style="77" customWidth="1"/>
    <col min="5716" max="5716" width="11" style="77"/>
    <col min="5717" max="5717" width="1.85546875" style="77" customWidth="1"/>
    <col min="5718" max="5718" width="11" style="77"/>
    <col min="5719" max="5719" width="1.85546875" style="77" customWidth="1"/>
    <col min="5720" max="5720" width="11" style="77"/>
    <col min="5721" max="5721" width="1.85546875" style="77" customWidth="1"/>
    <col min="5722" max="5722" width="11" style="77"/>
    <col min="5723" max="5723" width="1.85546875" style="77" customWidth="1"/>
    <col min="5724" max="5724" width="11" style="77"/>
    <col min="5725" max="5725" width="1.85546875" style="77" customWidth="1"/>
    <col min="5726" max="5726" width="11" style="77"/>
    <col min="5727" max="5727" width="1.85546875" style="77" customWidth="1"/>
    <col min="5728" max="5728" width="11" style="77"/>
    <col min="5729" max="5729" width="1.85546875" style="77" customWidth="1"/>
    <col min="5730" max="5730" width="11" style="77"/>
    <col min="5731" max="5731" width="1.85546875" style="77" customWidth="1"/>
    <col min="5732" max="5732" width="11" style="77"/>
    <col min="5733" max="5733" width="1.85546875" style="77" customWidth="1"/>
    <col min="5734" max="5734" width="12.140625" style="77" customWidth="1"/>
    <col min="5735" max="5735" width="11" style="77"/>
    <col min="5736" max="5736" width="1.85546875" style="77" customWidth="1"/>
    <col min="5737" max="5737" width="11" style="77"/>
    <col min="5738" max="5738" width="1.85546875" style="77" customWidth="1"/>
    <col min="5739" max="5739" width="11" style="77"/>
    <col min="5740" max="5740" width="1.85546875" style="77" customWidth="1"/>
    <col min="5741" max="5741" width="11" style="77"/>
    <col min="5742" max="5742" width="1.85546875" style="77" customWidth="1"/>
    <col min="5743" max="5743" width="11" style="77"/>
    <col min="5744" max="5744" width="1.85546875" style="77" customWidth="1"/>
    <col min="5745" max="5745" width="11" style="77"/>
    <col min="5746" max="5746" width="1.85546875" style="77" customWidth="1"/>
    <col min="5747" max="5747" width="11" style="77"/>
    <col min="5748" max="5748" width="1.85546875" style="77" customWidth="1"/>
    <col min="5749" max="5749" width="13" style="77" customWidth="1"/>
    <col min="5750" max="5750" width="1.85546875" style="77" customWidth="1"/>
    <col min="5751" max="5751" width="12.140625" style="77" customWidth="1"/>
    <col min="5752" max="5752" width="11" style="77"/>
    <col min="5753" max="5753" width="1.85546875" style="77" customWidth="1"/>
    <col min="5754" max="5754" width="11" style="77"/>
    <col min="5755" max="5755" width="1.85546875" style="77" customWidth="1"/>
    <col min="5756" max="5756" width="11" style="77"/>
    <col min="5757" max="5757" width="1.85546875" style="77" customWidth="1"/>
    <col min="5758" max="5758" width="11" style="77"/>
    <col min="5759" max="5759" width="1.85546875" style="77" customWidth="1"/>
    <col min="5760" max="5760" width="11" style="77"/>
    <col min="5761" max="5761" width="1.85546875" style="77" customWidth="1"/>
    <col min="5762" max="5762" width="11" style="77"/>
    <col min="5763" max="5763" width="1.85546875" style="77" customWidth="1"/>
    <col min="5764" max="5764" width="11" style="77"/>
    <col min="5765" max="5765" width="1.85546875" style="77" customWidth="1"/>
    <col min="5766" max="5766" width="11" style="77"/>
    <col min="5767" max="5767" width="1.85546875" style="77" customWidth="1"/>
    <col min="5768" max="5768" width="11" style="77"/>
    <col min="5769" max="5769" width="1.85546875" style="77" customWidth="1"/>
    <col min="5770" max="5770" width="11" style="77"/>
    <col min="5771" max="5771" width="1.85546875" style="77" customWidth="1"/>
    <col min="5772" max="5772" width="12.140625" style="77" customWidth="1"/>
    <col min="5773" max="5773" width="11" style="77"/>
    <col min="5774" max="5774" width="1.85546875" style="77" customWidth="1"/>
    <col min="5775" max="5775" width="11" style="77"/>
    <col min="5776" max="5776" width="1.85546875" style="77" customWidth="1"/>
    <col min="5777" max="5777" width="11" style="77"/>
    <col min="5778" max="5778" width="1.85546875" style="77" customWidth="1"/>
    <col min="5779" max="5779" width="11" style="77"/>
    <col min="5780" max="5780" width="1.7109375" style="77" customWidth="1"/>
    <col min="5781" max="5781" width="11" style="77"/>
    <col min="5782" max="5782" width="1.85546875" style="77" customWidth="1"/>
    <col min="5783" max="5783" width="11" style="77"/>
    <col min="5784" max="5784" width="1.85546875" style="77" customWidth="1"/>
    <col min="5785" max="5785" width="11" style="77"/>
    <col min="5786" max="5786" width="1.85546875" style="77" customWidth="1"/>
    <col min="5787" max="5787" width="11" style="77"/>
    <col min="5788" max="5788" width="1.85546875" style="77" customWidth="1"/>
    <col min="5789" max="5789" width="11" style="77"/>
    <col min="5790" max="5790" width="1.85546875" style="77" customWidth="1"/>
    <col min="5791" max="5791" width="11" style="77"/>
    <col min="5792" max="5792" width="1.85546875" style="77" customWidth="1"/>
    <col min="5793" max="5793" width="12.140625" style="77" customWidth="1"/>
    <col min="5794" max="5794" width="11" style="77"/>
    <col min="5795" max="5795" width="1.85546875" style="77" customWidth="1"/>
    <col min="5796" max="5796" width="11" style="77"/>
    <col min="5797" max="5797" width="1.85546875" style="77" customWidth="1"/>
    <col min="5798" max="5798" width="11" style="77"/>
    <col min="5799" max="5799" width="1.85546875" style="77" customWidth="1"/>
    <col min="5800" max="5800" width="11" style="77"/>
    <col min="5801" max="5801" width="1.85546875" style="77" customWidth="1"/>
    <col min="5802" max="5802" width="11" style="77"/>
    <col min="5803" max="5803" width="1.85546875" style="77" customWidth="1"/>
    <col min="5804" max="5804" width="11" style="77"/>
    <col min="5805" max="5805" width="1.85546875" style="77" customWidth="1"/>
    <col min="5806" max="5806" width="11" style="77"/>
    <col min="5807" max="5807" width="1.85546875" style="77" customWidth="1"/>
    <col min="5808" max="5808" width="13" style="77" customWidth="1"/>
    <col min="5809" max="5809" width="1.85546875" style="77" customWidth="1"/>
    <col min="5810" max="5810" width="12.140625" style="77" customWidth="1"/>
    <col min="5811" max="5811" width="11" style="77"/>
    <col min="5812" max="5812" width="1.85546875" style="77" customWidth="1"/>
    <col min="5813" max="5813" width="11" style="77"/>
    <col min="5814" max="5814" width="1.85546875" style="77" customWidth="1"/>
    <col min="5815" max="5815" width="11" style="77"/>
    <col min="5816" max="5816" width="1.85546875" style="77" customWidth="1"/>
    <col min="5817" max="5817" width="11" style="77"/>
    <col min="5818" max="5818" width="1.85546875" style="77" customWidth="1"/>
    <col min="5819" max="5819" width="11" style="77"/>
    <col min="5820" max="5820" width="1.85546875" style="77" customWidth="1"/>
    <col min="5821" max="5821" width="11" style="77"/>
    <col min="5822" max="5822" width="1.85546875" style="77" customWidth="1"/>
    <col min="5823" max="5823" width="11" style="77"/>
    <col min="5824" max="5824" width="1.85546875" style="77" customWidth="1"/>
    <col min="5825" max="5825" width="11" style="77"/>
    <col min="5826" max="5826" width="1.85546875" style="77" customWidth="1"/>
    <col min="5827" max="5827" width="11" style="77"/>
    <col min="5828" max="5828" width="1.85546875" style="77" customWidth="1"/>
    <col min="5829" max="5829" width="11" style="77"/>
    <col min="5830" max="5830" width="1.85546875" style="77" customWidth="1"/>
    <col min="5831" max="5831" width="12.140625" style="77" customWidth="1"/>
    <col min="5832" max="5832" width="11" style="77"/>
    <col min="5833" max="5833" width="1.85546875" style="77" customWidth="1"/>
    <col min="5834" max="5834" width="11" style="77"/>
    <col min="5835" max="5835" width="1.85546875" style="77" customWidth="1"/>
    <col min="5836" max="5836" width="11" style="77"/>
    <col min="5837" max="5837" width="1.85546875" style="77" customWidth="1"/>
    <col min="5838" max="5838" width="11" style="77"/>
    <col min="5839" max="5839" width="1.85546875" style="77" customWidth="1"/>
    <col min="5840" max="5840" width="11" style="77"/>
    <col min="5841" max="5841" width="1.85546875" style="77" customWidth="1"/>
    <col min="5842" max="5842" width="11" style="77"/>
    <col min="5843" max="5843" width="1.85546875" style="77" customWidth="1"/>
    <col min="5844" max="5844" width="11" style="77"/>
    <col min="5845" max="5845" width="1.85546875" style="77" customWidth="1"/>
    <col min="5846" max="5846" width="11" style="77"/>
    <col min="5847" max="5847" width="1.85546875" style="77" customWidth="1"/>
    <col min="5848" max="5848" width="11" style="77"/>
    <col min="5849" max="5849" width="1.85546875" style="77" customWidth="1"/>
    <col min="5850" max="5850" width="11" style="77"/>
    <col min="5851" max="5851" width="1.85546875" style="77" customWidth="1"/>
    <col min="5852" max="5852" width="12.140625" style="77" customWidth="1"/>
    <col min="5853" max="5853" width="11" style="77"/>
    <col min="5854" max="5854" width="1.85546875" style="77" customWidth="1"/>
    <col min="5855" max="5855" width="11" style="77"/>
    <col min="5856" max="5856" width="1.85546875" style="77" customWidth="1"/>
    <col min="5857" max="5857" width="11" style="77"/>
    <col min="5858" max="5858" width="1.85546875" style="77" customWidth="1"/>
    <col min="5859" max="5859" width="11" style="77"/>
    <col min="5860" max="5860" width="1.85546875" style="77" customWidth="1"/>
    <col min="5861" max="5861" width="11" style="77"/>
    <col min="5862" max="5862" width="1.85546875" style="77" customWidth="1"/>
    <col min="5863" max="5863" width="11" style="77"/>
    <col min="5864" max="5864" width="1.85546875" style="77" customWidth="1"/>
    <col min="5865" max="5865" width="10.5703125" style="77" customWidth="1"/>
    <col min="5866" max="5866" width="2" style="77" customWidth="1"/>
    <col min="5867" max="5867" width="12.5703125" style="77" customWidth="1"/>
    <col min="5868" max="5868" width="1.85546875" style="77" customWidth="1"/>
    <col min="5869" max="5870" width="0" style="77" hidden="1" customWidth="1"/>
    <col min="5871" max="5888" width="11" style="77"/>
    <col min="5889" max="5889" width="12.140625" style="77" customWidth="1"/>
    <col min="5890" max="5890" width="11" style="77"/>
    <col min="5891" max="5891" width="1.85546875" style="77" customWidth="1"/>
    <col min="5892" max="5892" width="11" style="77"/>
    <col min="5893" max="5893" width="2" style="77" customWidth="1"/>
    <col min="5894" max="5894" width="11" style="77"/>
    <col min="5895" max="5895" width="1.85546875" style="77" customWidth="1"/>
    <col min="5896" max="5896" width="11" style="77"/>
    <col min="5897" max="5897" width="2" style="77" customWidth="1"/>
    <col min="5898" max="5898" width="11" style="77"/>
    <col min="5899" max="5899" width="1.85546875" style="77" customWidth="1"/>
    <col min="5900" max="5900" width="11" style="77"/>
    <col min="5901" max="5901" width="1.85546875" style="77" customWidth="1"/>
    <col min="5902" max="5902" width="11" style="77"/>
    <col min="5903" max="5903" width="1.85546875" style="77" customWidth="1"/>
    <col min="5904" max="5904" width="11" style="77"/>
    <col min="5905" max="5905" width="1.85546875" style="77" customWidth="1"/>
    <col min="5906" max="5906" width="11" style="77"/>
    <col min="5907" max="5907" width="1.85546875" style="77" customWidth="1"/>
    <col min="5908" max="5908" width="11" style="77"/>
    <col min="5909" max="5909" width="1.85546875" style="77" customWidth="1"/>
    <col min="5910" max="5910" width="12.140625" style="77" customWidth="1"/>
    <col min="5911" max="5911" width="11" style="77"/>
    <col min="5912" max="5912" width="1.85546875" style="77" customWidth="1"/>
    <col min="5913" max="5913" width="11" style="77"/>
    <col min="5914" max="5914" width="1.85546875" style="77" customWidth="1"/>
    <col min="5915" max="5915" width="11" style="77"/>
    <col min="5916" max="5916" width="1.85546875" style="77" customWidth="1"/>
    <col min="5917" max="5917" width="11" style="77"/>
    <col min="5918" max="5918" width="1.85546875" style="77" customWidth="1"/>
    <col min="5919" max="5919" width="11" style="77"/>
    <col min="5920" max="5920" width="1.85546875" style="77" customWidth="1"/>
    <col min="5921" max="5921" width="11" style="77"/>
    <col min="5922" max="5922" width="1.85546875" style="77" customWidth="1"/>
    <col min="5923" max="5923" width="11" style="77"/>
    <col min="5924" max="5924" width="1.85546875" style="77" customWidth="1"/>
    <col min="5925" max="5925" width="11" style="77"/>
    <col min="5926" max="5926" width="1.85546875" style="77" customWidth="1"/>
    <col min="5927" max="5927" width="11" style="77"/>
    <col min="5928" max="5928" width="1.85546875" style="77" customWidth="1"/>
    <col min="5929" max="5929" width="11" style="77"/>
    <col min="5930" max="5930" width="1.85546875" style="77" customWidth="1"/>
    <col min="5931" max="5931" width="12.28515625" style="77" customWidth="1"/>
    <col min="5932" max="5932" width="11" style="77"/>
    <col min="5933" max="5933" width="1.85546875" style="77" customWidth="1"/>
    <col min="5934" max="5934" width="11" style="77"/>
    <col min="5935" max="5935" width="1.85546875" style="77" customWidth="1"/>
    <col min="5936" max="5936" width="11" style="77"/>
    <col min="5937" max="5937" width="1.85546875" style="77" customWidth="1"/>
    <col min="5938" max="5938" width="11" style="77"/>
    <col min="5939" max="5939" width="0.5703125" style="77" customWidth="1"/>
    <col min="5940" max="5940" width="11.28515625" style="77" customWidth="1"/>
    <col min="5941" max="5941" width="1.85546875" style="77" customWidth="1"/>
    <col min="5942" max="5942" width="11" style="77"/>
    <col min="5943" max="5943" width="2" style="77" customWidth="1"/>
    <col min="5944" max="5944" width="11" style="77"/>
    <col min="5945" max="5945" width="1.85546875" style="77" customWidth="1"/>
    <col min="5946" max="5946" width="13" style="77" customWidth="1"/>
    <col min="5947" max="5947" width="1.85546875" style="77" customWidth="1"/>
    <col min="5948" max="5948" width="12.140625" style="77" customWidth="1"/>
    <col min="5949" max="5949" width="11" style="77"/>
    <col min="5950" max="5950" width="1.85546875" style="77" customWidth="1"/>
    <col min="5951" max="5951" width="11" style="77"/>
    <col min="5952" max="5952" width="1.85546875" style="77" customWidth="1"/>
    <col min="5953" max="5953" width="11" style="77"/>
    <col min="5954" max="5954" width="1.85546875" style="77" customWidth="1"/>
    <col min="5955" max="5955" width="11" style="77"/>
    <col min="5956" max="5956" width="1.85546875" style="77" customWidth="1"/>
    <col min="5957" max="5957" width="11" style="77"/>
    <col min="5958" max="5958" width="1.85546875" style="77" customWidth="1"/>
    <col min="5959" max="5959" width="11" style="77"/>
    <col min="5960" max="5960" width="1.85546875" style="77" customWidth="1"/>
    <col min="5961" max="5961" width="11" style="77"/>
    <col min="5962" max="5962" width="1.85546875" style="77" customWidth="1"/>
    <col min="5963" max="5963" width="11" style="77"/>
    <col min="5964" max="5964" width="1.85546875" style="77" customWidth="1"/>
    <col min="5965" max="5965" width="11" style="77"/>
    <col min="5966" max="5966" width="1.85546875" style="77" customWidth="1"/>
    <col min="5967" max="5967" width="11" style="77"/>
    <col min="5968" max="5968" width="1.85546875" style="77" customWidth="1"/>
    <col min="5969" max="5969" width="12.140625" style="77" customWidth="1"/>
    <col min="5970" max="5970" width="11" style="77"/>
    <col min="5971" max="5971" width="1.85546875" style="77" customWidth="1"/>
    <col min="5972" max="5972" width="11" style="77"/>
    <col min="5973" max="5973" width="1.85546875" style="77" customWidth="1"/>
    <col min="5974" max="5974" width="11" style="77"/>
    <col min="5975" max="5975" width="1.85546875" style="77" customWidth="1"/>
    <col min="5976" max="5976" width="11" style="77"/>
    <col min="5977" max="5977" width="1.85546875" style="77" customWidth="1"/>
    <col min="5978" max="5978" width="11" style="77"/>
    <col min="5979" max="5979" width="1.85546875" style="77" customWidth="1"/>
    <col min="5980" max="5980" width="11" style="77"/>
    <col min="5981" max="5981" width="1.85546875" style="77" customWidth="1"/>
    <col min="5982" max="5982" width="11" style="77"/>
    <col min="5983" max="5983" width="1.85546875" style="77" customWidth="1"/>
    <col min="5984" max="5984" width="11" style="77"/>
    <col min="5985" max="5985" width="1.85546875" style="77" customWidth="1"/>
    <col min="5986" max="5986" width="11" style="77"/>
    <col min="5987" max="5987" width="1.85546875" style="77" customWidth="1"/>
    <col min="5988" max="5988" width="11" style="77"/>
    <col min="5989" max="5989" width="1.85546875" style="77" customWidth="1"/>
    <col min="5990" max="5990" width="12.140625" style="77" customWidth="1"/>
    <col min="5991" max="5991" width="11" style="77"/>
    <col min="5992" max="5992" width="1.85546875" style="77" customWidth="1"/>
    <col min="5993" max="5993" width="11" style="77"/>
    <col min="5994" max="5994" width="1.85546875" style="77" customWidth="1"/>
    <col min="5995" max="5995" width="11" style="77"/>
    <col min="5996" max="5996" width="1.85546875" style="77" customWidth="1"/>
    <col min="5997" max="5997" width="11" style="77"/>
    <col min="5998" max="5998" width="1.85546875" style="77" customWidth="1"/>
    <col min="5999" max="5999" width="11" style="77"/>
    <col min="6000" max="6000" width="1.85546875" style="77" customWidth="1"/>
    <col min="6001" max="6001" width="11" style="77"/>
    <col min="6002" max="6002" width="1.85546875" style="77" customWidth="1"/>
    <col min="6003" max="6003" width="11" style="77"/>
    <col min="6004" max="6004" width="1.85546875" style="77" customWidth="1"/>
    <col min="6005" max="6005" width="13" style="77" customWidth="1"/>
    <col min="6006" max="6006" width="1.85546875" style="77" customWidth="1"/>
    <col min="6007" max="6007" width="12.140625" style="77" customWidth="1"/>
    <col min="6008" max="6008" width="11" style="77"/>
    <col min="6009" max="6009" width="1.85546875" style="77" customWidth="1"/>
    <col min="6010" max="6010" width="11" style="77"/>
    <col min="6011" max="6011" width="1.85546875" style="77" customWidth="1"/>
    <col min="6012" max="6012" width="11" style="77"/>
    <col min="6013" max="6013" width="1.85546875" style="77" customWidth="1"/>
    <col min="6014" max="6014" width="11" style="77"/>
    <col min="6015" max="6015" width="1.85546875" style="77" customWidth="1"/>
    <col min="6016" max="6016" width="11" style="77"/>
    <col min="6017" max="6017" width="1.85546875" style="77" customWidth="1"/>
    <col min="6018" max="6018" width="11" style="77"/>
    <col min="6019" max="6019" width="1.85546875" style="77" customWidth="1"/>
    <col min="6020" max="6020" width="11" style="77"/>
    <col min="6021" max="6021" width="1.85546875" style="77" customWidth="1"/>
    <col min="6022" max="6022" width="11" style="77"/>
    <col min="6023" max="6023" width="1.85546875" style="77" customWidth="1"/>
    <col min="6024" max="6024" width="11" style="77"/>
    <col min="6025" max="6025" width="1.85546875" style="77" customWidth="1"/>
    <col min="6026" max="6026" width="11" style="77"/>
    <col min="6027" max="6027" width="1.85546875" style="77" customWidth="1"/>
    <col min="6028" max="6028" width="12.140625" style="77" customWidth="1"/>
    <col min="6029" max="6029" width="11" style="77"/>
    <col min="6030" max="6030" width="1.85546875" style="77" customWidth="1"/>
    <col min="6031" max="6031" width="11" style="77"/>
    <col min="6032" max="6032" width="1.85546875" style="77" customWidth="1"/>
    <col min="6033" max="6033" width="11" style="77"/>
    <col min="6034" max="6034" width="1.85546875" style="77" customWidth="1"/>
    <col min="6035" max="6035" width="11" style="77"/>
    <col min="6036" max="6036" width="1.7109375" style="77" customWidth="1"/>
    <col min="6037" max="6037" width="11" style="77"/>
    <col min="6038" max="6038" width="1.85546875" style="77" customWidth="1"/>
    <col min="6039" max="6039" width="11" style="77"/>
    <col min="6040" max="6040" width="1.85546875" style="77" customWidth="1"/>
    <col min="6041" max="6041" width="11" style="77"/>
    <col min="6042" max="6042" width="1.85546875" style="77" customWidth="1"/>
    <col min="6043" max="6043" width="11" style="77"/>
    <col min="6044" max="6044" width="1.85546875" style="77" customWidth="1"/>
    <col min="6045" max="6045" width="11" style="77"/>
    <col min="6046" max="6046" width="1.85546875" style="77" customWidth="1"/>
    <col min="6047" max="6047" width="11" style="77"/>
    <col min="6048" max="6048" width="1.85546875" style="77" customWidth="1"/>
    <col min="6049" max="6049" width="12.140625" style="77" customWidth="1"/>
    <col min="6050" max="6050" width="11" style="77"/>
    <col min="6051" max="6051" width="1.85546875" style="77" customWidth="1"/>
    <col min="6052" max="6052" width="11" style="77"/>
    <col min="6053" max="6053" width="1.85546875" style="77" customWidth="1"/>
    <col min="6054" max="6054" width="11" style="77"/>
    <col min="6055" max="6055" width="1.85546875" style="77" customWidth="1"/>
    <col min="6056" max="6056" width="11" style="77"/>
    <col min="6057" max="6057" width="1.85546875" style="77" customWidth="1"/>
    <col min="6058" max="6058" width="11" style="77"/>
    <col min="6059" max="6059" width="1.85546875" style="77" customWidth="1"/>
    <col min="6060" max="6060" width="11" style="77"/>
    <col min="6061" max="6061" width="1.85546875" style="77" customWidth="1"/>
    <col min="6062" max="6062" width="11" style="77"/>
    <col min="6063" max="6063" width="1.85546875" style="77" customWidth="1"/>
    <col min="6064" max="6064" width="13" style="77" customWidth="1"/>
    <col min="6065" max="6065" width="1.85546875" style="77" customWidth="1"/>
    <col min="6066" max="6066" width="12.140625" style="77" customWidth="1"/>
    <col min="6067" max="6067" width="11" style="77"/>
    <col min="6068" max="6068" width="1.85546875" style="77" customWidth="1"/>
    <col min="6069" max="6069" width="11" style="77"/>
    <col min="6070" max="6070" width="1.85546875" style="77" customWidth="1"/>
    <col min="6071" max="6071" width="11" style="77"/>
    <col min="6072" max="6072" width="1.85546875" style="77" customWidth="1"/>
    <col min="6073" max="6073" width="11" style="77"/>
    <col min="6074" max="6074" width="1.85546875" style="77" customWidth="1"/>
    <col min="6075" max="6075" width="11" style="77"/>
    <col min="6076" max="6076" width="1.85546875" style="77" customWidth="1"/>
    <col min="6077" max="6077" width="11" style="77"/>
    <col min="6078" max="6078" width="1.85546875" style="77" customWidth="1"/>
    <col min="6079" max="6079" width="11" style="77"/>
    <col min="6080" max="6080" width="1.85546875" style="77" customWidth="1"/>
    <col min="6081" max="6081" width="11" style="77"/>
    <col min="6082" max="6082" width="1.85546875" style="77" customWidth="1"/>
    <col min="6083" max="6083" width="11" style="77"/>
    <col min="6084" max="6084" width="1.85546875" style="77" customWidth="1"/>
    <col min="6085" max="6085" width="11" style="77"/>
    <col min="6086" max="6086" width="1.85546875" style="77" customWidth="1"/>
    <col min="6087" max="6087" width="12.140625" style="77" customWidth="1"/>
    <col min="6088" max="6088" width="11" style="77"/>
    <col min="6089" max="6089" width="1.85546875" style="77" customWidth="1"/>
    <col min="6090" max="6090" width="11" style="77"/>
    <col min="6091" max="6091" width="1.85546875" style="77" customWidth="1"/>
    <col min="6092" max="6092" width="11" style="77"/>
    <col min="6093" max="6093" width="1.85546875" style="77" customWidth="1"/>
    <col min="6094" max="6094" width="11" style="77"/>
    <col min="6095" max="6095" width="1.85546875" style="77" customWidth="1"/>
    <col min="6096" max="6096" width="11" style="77"/>
    <col min="6097" max="6097" width="1.85546875" style="77" customWidth="1"/>
    <col min="6098" max="6098" width="11" style="77"/>
    <col min="6099" max="6099" width="1.85546875" style="77" customWidth="1"/>
    <col min="6100" max="6100" width="11" style="77"/>
    <col min="6101" max="6101" width="1.85546875" style="77" customWidth="1"/>
    <col min="6102" max="6102" width="11" style="77"/>
    <col min="6103" max="6103" width="1.85546875" style="77" customWidth="1"/>
    <col min="6104" max="6104" width="11" style="77"/>
    <col min="6105" max="6105" width="1.85546875" style="77" customWidth="1"/>
    <col min="6106" max="6106" width="11" style="77"/>
    <col min="6107" max="6107" width="1.85546875" style="77" customWidth="1"/>
    <col min="6108" max="6108" width="12.140625" style="77" customWidth="1"/>
    <col min="6109" max="6109" width="11" style="77"/>
    <col min="6110" max="6110" width="1.85546875" style="77" customWidth="1"/>
    <col min="6111" max="6111" width="11" style="77"/>
    <col min="6112" max="6112" width="1.85546875" style="77" customWidth="1"/>
    <col min="6113" max="6113" width="11" style="77"/>
    <col min="6114" max="6114" width="1.85546875" style="77" customWidth="1"/>
    <col min="6115" max="6115" width="11" style="77"/>
    <col min="6116" max="6116" width="1.85546875" style="77" customWidth="1"/>
    <col min="6117" max="6117" width="11" style="77"/>
    <col min="6118" max="6118" width="1.85546875" style="77" customWidth="1"/>
    <col min="6119" max="6119" width="11" style="77"/>
    <col min="6120" max="6120" width="1.85546875" style="77" customWidth="1"/>
    <col min="6121" max="6121" width="10.5703125" style="77" customWidth="1"/>
    <col min="6122" max="6122" width="2" style="77" customWidth="1"/>
    <col min="6123" max="6123" width="12.5703125" style="77" customWidth="1"/>
    <col min="6124" max="6124" width="1.85546875" style="77" customWidth="1"/>
    <col min="6125" max="6126" width="0" style="77" hidden="1" customWidth="1"/>
    <col min="6127" max="6144" width="11" style="77"/>
    <col min="6145" max="6145" width="12.140625" style="77" customWidth="1"/>
    <col min="6146" max="6146" width="11" style="77"/>
    <col min="6147" max="6147" width="1.85546875" style="77" customWidth="1"/>
    <col min="6148" max="6148" width="11" style="77"/>
    <col min="6149" max="6149" width="2" style="77" customWidth="1"/>
    <col min="6150" max="6150" width="11" style="77"/>
    <col min="6151" max="6151" width="1.85546875" style="77" customWidth="1"/>
    <col min="6152" max="6152" width="11" style="77"/>
    <col min="6153" max="6153" width="2" style="77" customWidth="1"/>
    <col min="6154" max="6154" width="11" style="77"/>
    <col min="6155" max="6155" width="1.85546875" style="77" customWidth="1"/>
    <col min="6156" max="6156" width="11" style="77"/>
    <col min="6157" max="6157" width="1.85546875" style="77" customWidth="1"/>
    <col min="6158" max="6158" width="11" style="77"/>
    <col min="6159" max="6159" width="1.85546875" style="77" customWidth="1"/>
    <col min="6160" max="6160" width="11" style="77"/>
    <col min="6161" max="6161" width="1.85546875" style="77" customWidth="1"/>
    <col min="6162" max="6162" width="11" style="77"/>
    <col min="6163" max="6163" width="1.85546875" style="77" customWidth="1"/>
    <col min="6164" max="6164" width="11" style="77"/>
    <col min="6165" max="6165" width="1.85546875" style="77" customWidth="1"/>
    <col min="6166" max="6166" width="12.140625" style="77" customWidth="1"/>
    <col min="6167" max="6167" width="11" style="77"/>
    <col min="6168" max="6168" width="1.85546875" style="77" customWidth="1"/>
    <col min="6169" max="6169" width="11" style="77"/>
    <col min="6170" max="6170" width="1.85546875" style="77" customWidth="1"/>
    <col min="6171" max="6171" width="11" style="77"/>
    <col min="6172" max="6172" width="1.85546875" style="77" customWidth="1"/>
    <col min="6173" max="6173" width="11" style="77"/>
    <col min="6174" max="6174" width="1.85546875" style="77" customWidth="1"/>
    <col min="6175" max="6175" width="11" style="77"/>
    <col min="6176" max="6176" width="1.85546875" style="77" customWidth="1"/>
    <col min="6177" max="6177" width="11" style="77"/>
    <col min="6178" max="6178" width="1.85546875" style="77" customWidth="1"/>
    <col min="6179" max="6179" width="11" style="77"/>
    <col min="6180" max="6180" width="1.85546875" style="77" customWidth="1"/>
    <col min="6181" max="6181" width="11" style="77"/>
    <col min="6182" max="6182" width="1.85546875" style="77" customWidth="1"/>
    <col min="6183" max="6183" width="11" style="77"/>
    <col min="6184" max="6184" width="1.85546875" style="77" customWidth="1"/>
    <col min="6185" max="6185" width="11" style="77"/>
    <col min="6186" max="6186" width="1.85546875" style="77" customWidth="1"/>
    <col min="6187" max="6187" width="12.28515625" style="77" customWidth="1"/>
    <col min="6188" max="6188" width="11" style="77"/>
    <col min="6189" max="6189" width="1.85546875" style="77" customWidth="1"/>
    <col min="6190" max="6190" width="11" style="77"/>
    <col min="6191" max="6191" width="1.85546875" style="77" customWidth="1"/>
    <col min="6192" max="6192" width="11" style="77"/>
    <col min="6193" max="6193" width="1.85546875" style="77" customWidth="1"/>
    <col min="6194" max="6194" width="11" style="77"/>
    <col min="6195" max="6195" width="0.5703125" style="77" customWidth="1"/>
    <col min="6196" max="6196" width="11.28515625" style="77" customWidth="1"/>
    <col min="6197" max="6197" width="1.85546875" style="77" customWidth="1"/>
    <col min="6198" max="6198" width="11" style="77"/>
    <col min="6199" max="6199" width="2" style="77" customWidth="1"/>
    <col min="6200" max="6200" width="11" style="77"/>
    <col min="6201" max="6201" width="1.85546875" style="77" customWidth="1"/>
    <col min="6202" max="6202" width="13" style="77" customWidth="1"/>
    <col min="6203" max="6203" width="1.85546875" style="77" customWidth="1"/>
    <col min="6204" max="6204" width="12.140625" style="77" customWidth="1"/>
    <col min="6205" max="6205" width="11" style="77"/>
    <col min="6206" max="6206" width="1.85546875" style="77" customWidth="1"/>
    <col min="6207" max="6207" width="11" style="77"/>
    <col min="6208" max="6208" width="1.85546875" style="77" customWidth="1"/>
    <col min="6209" max="6209" width="11" style="77"/>
    <col min="6210" max="6210" width="1.85546875" style="77" customWidth="1"/>
    <col min="6211" max="6211" width="11" style="77"/>
    <col min="6212" max="6212" width="1.85546875" style="77" customWidth="1"/>
    <col min="6213" max="6213" width="11" style="77"/>
    <col min="6214" max="6214" width="1.85546875" style="77" customWidth="1"/>
    <col min="6215" max="6215" width="11" style="77"/>
    <col min="6216" max="6216" width="1.85546875" style="77" customWidth="1"/>
    <col min="6217" max="6217" width="11" style="77"/>
    <col min="6218" max="6218" width="1.85546875" style="77" customWidth="1"/>
    <col min="6219" max="6219" width="11" style="77"/>
    <col min="6220" max="6220" width="1.85546875" style="77" customWidth="1"/>
    <col min="6221" max="6221" width="11" style="77"/>
    <col min="6222" max="6222" width="1.85546875" style="77" customWidth="1"/>
    <col min="6223" max="6223" width="11" style="77"/>
    <col min="6224" max="6224" width="1.85546875" style="77" customWidth="1"/>
    <col min="6225" max="6225" width="12.140625" style="77" customWidth="1"/>
    <col min="6226" max="6226" width="11" style="77"/>
    <col min="6227" max="6227" width="1.85546875" style="77" customWidth="1"/>
    <col min="6228" max="6228" width="11" style="77"/>
    <col min="6229" max="6229" width="1.85546875" style="77" customWidth="1"/>
    <col min="6230" max="6230" width="11" style="77"/>
    <col min="6231" max="6231" width="1.85546875" style="77" customWidth="1"/>
    <col min="6232" max="6232" width="11" style="77"/>
    <col min="6233" max="6233" width="1.85546875" style="77" customWidth="1"/>
    <col min="6234" max="6234" width="11" style="77"/>
    <col min="6235" max="6235" width="1.85546875" style="77" customWidth="1"/>
    <col min="6236" max="6236" width="11" style="77"/>
    <col min="6237" max="6237" width="1.85546875" style="77" customWidth="1"/>
    <col min="6238" max="6238" width="11" style="77"/>
    <col min="6239" max="6239" width="1.85546875" style="77" customWidth="1"/>
    <col min="6240" max="6240" width="11" style="77"/>
    <col min="6241" max="6241" width="1.85546875" style="77" customWidth="1"/>
    <col min="6242" max="6242" width="11" style="77"/>
    <col min="6243" max="6243" width="1.85546875" style="77" customWidth="1"/>
    <col min="6244" max="6244" width="11" style="77"/>
    <col min="6245" max="6245" width="1.85546875" style="77" customWidth="1"/>
    <col min="6246" max="6246" width="12.140625" style="77" customWidth="1"/>
    <col min="6247" max="6247" width="11" style="77"/>
    <col min="6248" max="6248" width="1.85546875" style="77" customWidth="1"/>
    <col min="6249" max="6249" width="11" style="77"/>
    <col min="6250" max="6250" width="1.85546875" style="77" customWidth="1"/>
    <col min="6251" max="6251" width="11" style="77"/>
    <col min="6252" max="6252" width="1.85546875" style="77" customWidth="1"/>
    <col min="6253" max="6253" width="11" style="77"/>
    <col min="6254" max="6254" width="1.85546875" style="77" customWidth="1"/>
    <col min="6255" max="6255" width="11" style="77"/>
    <col min="6256" max="6256" width="1.85546875" style="77" customWidth="1"/>
    <col min="6257" max="6257" width="11" style="77"/>
    <col min="6258" max="6258" width="1.85546875" style="77" customWidth="1"/>
    <col min="6259" max="6259" width="11" style="77"/>
    <col min="6260" max="6260" width="1.85546875" style="77" customWidth="1"/>
    <col min="6261" max="6261" width="13" style="77" customWidth="1"/>
    <col min="6262" max="6262" width="1.85546875" style="77" customWidth="1"/>
    <col min="6263" max="6263" width="12.140625" style="77" customWidth="1"/>
    <col min="6264" max="6264" width="11" style="77"/>
    <col min="6265" max="6265" width="1.85546875" style="77" customWidth="1"/>
    <col min="6266" max="6266" width="11" style="77"/>
    <col min="6267" max="6267" width="1.85546875" style="77" customWidth="1"/>
    <col min="6268" max="6268" width="11" style="77"/>
    <col min="6269" max="6269" width="1.85546875" style="77" customWidth="1"/>
    <col min="6270" max="6270" width="11" style="77"/>
    <col min="6271" max="6271" width="1.85546875" style="77" customWidth="1"/>
    <col min="6272" max="6272" width="11" style="77"/>
    <col min="6273" max="6273" width="1.85546875" style="77" customWidth="1"/>
    <col min="6274" max="6274" width="11" style="77"/>
    <col min="6275" max="6275" width="1.85546875" style="77" customWidth="1"/>
    <col min="6276" max="6276" width="11" style="77"/>
    <col min="6277" max="6277" width="1.85546875" style="77" customWidth="1"/>
    <col min="6278" max="6278" width="11" style="77"/>
    <col min="6279" max="6279" width="1.85546875" style="77" customWidth="1"/>
    <col min="6280" max="6280" width="11" style="77"/>
    <col min="6281" max="6281" width="1.85546875" style="77" customWidth="1"/>
    <col min="6282" max="6282" width="11" style="77"/>
    <col min="6283" max="6283" width="1.85546875" style="77" customWidth="1"/>
    <col min="6284" max="6284" width="12.140625" style="77" customWidth="1"/>
    <col min="6285" max="6285" width="11" style="77"/>
    <col min="6286" max="6286" width="1.85546875" style="77" customWidth="1"/>
    <col min="6287" max="6287" width="11" style="77"/>
    <col min="6288" max="6288" width="1.85546875" style="77" customWidth="1"/>
    <col min="6289" max="6289" width="11" style="77"/>
    <col min="6290" max="6290" width="1.85546875" style="77" customWidth="1"/>
    <col min="6291" max="6291" width="11" style="77"/>
    <col min="6292" max="6292" width="1.7109375" style="77" customWidth="1"/>
    <col min="6293" max="6293" width="11" style="77"/>
    <col min="6294" max="6294" width="1.85546875" style="77" customWidth="1"/>
    <col min="6295" max="6295" width="11" style="77"/>
    <col min="6296" max="6296" width="1.85546875" style="77" customWidth="1"/>
    <col min="6297" max="6297" width="11" style="77"/>
    <col min="6298" max="6298" width="1.85546875" style="77" customWidth="1"/>
    <col min="6299" max="6299" width="11" style="77"/>
    <col min="6300" max="6300" width="1.85546875" style="77" customWidth="1"/>
    <col min="6301" max="6301" width="11" style="77"/>
    <col min="6302" max="6302" width="1.85546875" style="77" customWidth="1"/>
    <col min="6303" max="6303" width="11" style="77"/>
    <col min="6304" max="6304" width="1.85546875" style="77" customWidth="1"/>
    <col min="6305" max="6305" width="12.140625" style="77" customWidth="1"/>
    <col min="6306" max="6306" width="11" style="77"/>
    <col min="6307" max="6307" width="1.85546875" style="77" customWidth="1"/>
    <col min="6308" max="6308" width="11" style="77"/>
    <col min="6309" max="6309" width="1.85546875" style="77" customWidth="1"/>
    <col min="6310" max="6310" width="11" style="77"/>
    <col min="6311" max="6311" width="1.85546875" style="77" customWidth="1"/>
    <col min="6312" max="6312" width="11" style="77"/>
    <col min="6313" max="6313" width="1.85546875" style="77" customWidth="1"/>
    <col min="6314" max="6314" width="11" style="77"/>
    <col min="6315" max="6315" width="1.85546875" style="77" customWidth="1"/>
    <col min="6316" max="6316" width="11" style="77"/>
    <col min="6317" max="6317" width="1.85546875" style="77" customWidth="1"/>
    <col min="6318" max="6318" width="11" style="77"/>
    <col min="6319" max="6319" width="1.85546875" style="77" customWidth="1"/>
    <col min="6320" max="6320" width="13" style="77" customWidth="1"/>
    <col min="6321" max="6321" width="1.85546875" style="77" customWidth="1"/>
    <col min="6322" max="6322" width="12.140625" style="77" customWidth="1"/>
    <col min="6323" max="6323" width="11" style="77"/>
    <col min="6324" max="6324" width="1.85546875" style="77" customWidth="1"/>
    <col min="6325" max="6325" width="11" style="77"/>
    <col min="6326" max="6326" width="1.85546875" style="77" customWidth="1"/>
    <col min="6327" max="6327" width="11" style="77"/>
    <col min="6328" max="6328" width="1.85546875" style="77" customWidth="1"/>
    <col min="6329" max="6329" width="11" style="77"/>
    <col min="6330" max="6330" width="1.85546875" style="77" customWidth="1"/>
    <col min="6331" max="6331" width="11" style="77"/>
    <col min="6332" max="6332" width="1.85546875" style="77" customWidth="1"/>
    <col min="6333" max="6333" width="11" style="77"/>
    <col min="6334" max="6334" width="1.85546875" style="77" customWidth="1"/>
    <col min="6335" max="6335" width="11" style="77"/>
    <col min="6336" max="6336" width="1.85546875" style="77" customWidth="1"/>
    <col min="6337" max="6337" width="11" style="77"/>
    <col min="6338" max="6338" width="1.85546875" style="77" customWidth="1"/>
    <col min="6339" max="6339" width="11" style="77"/>
    <col min="6340" max="6340" width="1.85546875" style="77" customWidth="1"/>
    <col min="6341" max="6341" width="11" style="77"/>
    <col min="6342" max="6342" width="1.85546875" style="77" customWidth="1"/>
    <col min="6343" max="6343" width="12.140625" style="77" customWidth="1"/>
    <col min="6344" max="6344" width="11" style="77"/>
    <col min="6345" max="6345" width="1.85546875" style="77" customWidth="1"/>
    <col min="6346" max="6346" width="11" style="77"/>
    <col min="6347" max="6347" width="1.85546875" style="77" customWidth="1"/>
    <col min="6348" max="6348" width="11" style="77"/>
    <col min="6349" max="6349" width="1.85546875" style="77" customWidth="1"/>
    <col min="6350" max="6350" width="11" style="77"/>
    <col min="6351" max="6351" width="1.85546875" style="77" customWidth="1"/>
    <col min="6352" max="6352" width="11" style="77"/>
    <col min="6353" max="6353" width="1.85546875" style="77" customWidth="1"/>
    <col min="6354" max="6354" width="11" style="77"/>
    <col min="6355" max="6355" width="1.85546875" style="77" customWidth="1"/>
    <col min="6356" max="6356" width="11" style="77"/>
    <col min="6357" max="6357" width="1.85546875" style="77" customWidth="1"/>
    <col min="6358" max="6358" width="11" style="77"/>
    <col min="6359" max="6359" width="1.85546875" style="77" customWidth="1"/>
    <col min="6360" max="6360" width="11" style="77"/>
    <col min="6361" max="6361" width="1.85546875" style="77" customWidth="1"/>
    <col min="6362" max="6362" width="11" style="77"/>
    <col min="6363" max="6363" width="1.85546875" style="77" customWidth="1"/>
    <col min="6364" max="6364" width="12.140625" style="77" customWidth="1"/>
    <col min="6365" max="6365" width="11" style="77"/>
    <col min="6366" max="6366" width="1.85546875" style="77" customWidth="1"/>
    <col min="6367" max="6367" width="11" style="77"/>
    <col min="6368" max="6368" width="1.85546875" style="77" customWidth="1"/>
    <col min="6369" max="6369" width="11" style="77"/>
    <col min="6370" max="6370" width="1.85546875" style="77" customWidth="1"/>
    <col min="6371" max="6371" width="11" style="77"/>
    <col min="6372" max="6372" width="1.85546875" style="77" customWidth="1"/>
    <col min="6373" max="6373" width="11" style="77"/>
    <col min="6374" max="6374" width="1.85546875" style="77" customWidth="1"/>
    <col min="6375" max="6375" width="11" style="77"/>
    <col min="6376" max="6376" width="1.85546875" style="77" customWidth="1"/>
    <col min="6377" max="6377" width="10.5703125" style="77" customWidth="1"/>
    <col min="6378" max="6378" width="2" style="77" customWidth="1"/>
    <col min="6379" max="6379" width="12.5703125" style="77" customWidth="1"/>
    <col min="6380" max="6380" width="1.85546875" style="77" customWidth="1"/>
    <col min="6381" max="6382" width="0" style="77" hidden="1" customWidth="1"/>
    <col min="6383" max="6400" width="11" style="77"/>
    <col min="6401" max="6401" width="12.140625" style="77" customWidth="1"/>
    <col min="6402" max="6402" width="11" style="77"/>
    <col min="6403" max="6403" width="1.85546875" style="77" customWidth="1"/>
    <col min="6404" max="6404" width="11" style="77"/>
    <col min="6405" max="6405" width="2" style="77" customWidth="1"/>
    <col min="6406" max="6406" width="11" style="77"/>
    <col min="6407" max="6407" width="1.85546875" style="77" customWidth="1"/>
    <col min="6408" max="6408" width="11" style="77"/>
    <col min="6409" max="6409" width="2" style="77" customWidth="1"/>
    <col min="6410" max="6410" width="11" style="77"/>
    <col min="6411" max="6411" width="1.85546875" style="77" customWidth="1"/>
    <col min="6412" max="6412" width="11" style="77"/>
    <col min="6413" max="6413" width="1.85546875" style="77" customWidth="1"/>
    <col min="6414" max="6414" width="11" style="77"/>
    <col min="6415" max="6415" width="1.85546875" style="77" customWidth="1"/>
    <col min="6416" max="6416" width="11" style="77"/>
    <col min="6417" max="6417" width="1.85546875" style="77" customWidth="1"/>
    <col min="6418" max="6418" width="11" style="77"/>
    <col min="6419" max="6419" width="1.85546875" style="77" customWidth="1"/>
    <col min="6420" max="6420" width="11" style="77"/>
    <col min="6421" max="6421" width="1.85546875" style="77" customWidth="1"/>
    <col min="6422" max="6422" width="12.140625" style="77" customWidth="1"/>
    <col min="6423" max="6423" width="11" style="77"/>
    <col min="6424" max="6424" width="1.85546875" style="77" customWidth="1"/>
    <col min="6425" max="6425" width="11" style="77"/>
    <col min="6426" max="6426" width="1.85546875" style="77" customWidth="1"/>
    <col min="6427" max="6427" width="11" style="77"/>
    <col min="6428" max="6428" width="1.85546875" style="77" customWidth="1"/>
    <col min="6429" max="6429" width="11" style="77"/>
    <col min="6430" max="6430" width="1.85546875" style="77" customWidth="1"/>
    <col min="6431" max="6431" width="11" style="77"/>
    <col min="6432" max="6432" width="1.85546875" style="77" customWidth="1"/>
    <col min="6433" max="6433" width="11" style="77"/>
    <col min="6434" max="6434" width="1.85546875" style="77" customWidth="1"/>
    <col min="6435" max="6435" width="11" style="77"/>
    <col min="6436" max="6436" width="1.85546875" style="77" customWidth="1"/>
    <col min="6437" max="6437" width="11" style="77"/>
    <col min="6438" max="6438" width="1.85546875" style="77" customWidth="1"/>
    <col min="6439" max="6439" width="11" style="77"/>
    <col min="6440" max="6440" width="1.85546875" style="77" customWidth="1"/>
    <col min="6441" max="6441" width="11" style="77"/>
    <col min="6442" max="6442" width="1.85546875" style="77" customWidth="1"/>
    <col min="6443" max="6443" width="12.28515625" style="77" customWidth="1"/>
    <col min="6444" max="6444" width="11" style="77"/>
    <col min="6445" max="6445" width="1.85546875" style="77" customWidth="1"/>
    <col min="6446" max="6446" width="11" style="77"/>
    <col min="6447" max="6447" width="1.85546875" style="77" customWidth="1"/>
    <col min="6448" max="6448" width="11" style="77"/>
    <col min="6449" max="6449" width="1.85546875" style="77" customWidth="1"/>
    <col min="6450" max="6450" width="11" style="77"/>
    <col min="6451" max="6451" width="0.5703125" style="77" customWidth="1"/>
    <col min="6452" max="6452" width="11.28515625" style="77" customWidth="1"/>
    <col min="6453" max="6453" width="1.85546875" style="77" customWidth="1"/>
    <col min="6454" max="6454" width="11" style="77"/>
    <col min="6455" max="6455" width="2" style="77" customWidth="1"/>
    <col min="6456" max="6456" width="11" style="77"/>
    <col min="6457" max="6457" width="1.85546875" style="77" customWidth="1"/>
    <col min="6458" max="6458" width="13" style="77" customWidth="1"/>
    <col min="6459" max="6459" width="1.85546875" style="77" customWidth="1"/>
    <col min="6460" max="6460" width="12.140625" style="77" customWidth="1"/>
    <col min="6461" max="6461" width="11" style="77"/>
    <col min="6462" max="6462" width="1.85546875" style="77" customWidth="1"/>
    <col min="6463" max="6463" width="11" style="77"/>
    <col min="6464" max="6464" width="1.85546875" style="77" customWidth="1"/>
    <col min="6465" max="6465" width="11" style="77"/>
    <col min="6466" max="6466" width="1.85546875" style="77" customWidth="1"/>
    <col min="6467" max="6467" width="11" style="77"/>
    <col min="6468" max="6468" width="1.85546875" style="77" customWidth="1"/>
    <col min="6469" max="6469" width="11" style="77"/>
    <col min="6470" max="6470" width="1.85546875" style="77" customWidth="1"/>
    <col min="6471" max="6471" width="11" style="77"/>
    <col min="6472" max="6472" width="1.85546875" style="77" customWidth="1"/>
    <col min="6473" max="6473" width="11" style="77"/>
    <col min="6474" max="6474" width="1.85546875" style="77" customWidth="1"/>
    <col min="6475" max="6475" width="11" style="77"/>
    <col min="6476" max="6476" width="1.85546875" style="77" customWidth="1"/>
    <col min="6477" max="6477" width="11" style="77"/>
    <col min="6478" max="6478" width="1.85546875" style="77" customWidth="1"/>
    <col min="6479" max="6479" width="11" style="77"/>
    <col min="6480" max="6480" width="1.85546875" style="77" customWidth="1"/>
    <col min="6481" max="6481" width="12.140625" style="77" customWidth="1"/>
    <col min="6482" max="6482" width="11" style="77"/>
    <col min="6483" max="6483" width="1.85546875" style="77" customWidth="1"/>
    <col min="6484" max="6484" width="11" style="77"/>
    <col min="6485" max="6485" width="1.85546875" style="77" customWidth="1"/>
    <col min="6486" max="6486" width="11" style="77"/>
    <col min="6487" max="6487" width="1.85546875" style="77" customWidth="1"/>
    <col min="6488" max="6488" width="11" style="77"/>
    <col min="6489" max="6489" width="1.85546875" style="77" customWidth="1"/>
    <col min="6490" max="6490" width="11" style="77"/>
    <col min="6491" max="6491" width="1.85546875" style="77" customWidth="1"/>
    <col min="6492" max="6492" width="11" style="77"/>
    <col min="6493" max="6493" width="1.85546875" style="77" customWidth="1"/>
    <col min="6494" max="6494" width="11" style="77"/>
    <col min="6495" max="6495" width="1.85546875" style="77" customWidth="1"/>
    <col min="6496" max="6496" width="11" style="77"/>
    <col min="6497" max="6497" width="1.85546875" style="77" customWidth="1"/>
    <col min="6498" max="6498" width="11" style="77"/>
    <col min="6499" max="6499" width="1.85546875" style="77" customWidth="1"/>
    <col min="6500" max="6500" width="11" style="77"/>
    <col min="6501" max="6501" width="1.85546875" style="77" customWidth="1"/>
    <col min="6502" max="6502" width="12.140625" style="77" customWidth="1"/>
    <col min="6503" max="6503" width="11" style="77"/>
    <col min="6504" max="6504" width="1.85546875" style="77" customWidth="1"/>
    <col min="6505" max="6505" width="11" style="77"/>
    <col min="6506" max="6506" width="1.85546875" style="77" customWidth="1"/>
    <col min="6507" max="6507" width="11" style="77"/>
    <col min="6508" max="6508" width="1.85546875" style="77" customWidth="1"/>
    <col min="6509" max="6509" width="11" style="77"/>
    <col min="6510" max="6510" width="1.85546875" style="77" customWidth="1"/>
    <col min="6511" max="6511" width="11" style="77"/>
    <col min="6512" max="6512" width="1.85546875" style="77" customWidth="1"/>
    <col min="6513" max="6513" width="11" style="77"/>
    <col min="6514" max="6514" width="1.85546875" style="77" customWidth="1"/>
    <col min="6515" max="6515" width="11" style="77"/>
    <col min="6516" max="6516" width="1.85546875" style="77" customWidth="1"/>
    <col min="6517" max="6517" width="13" style="77" customWidth="1"/>
    <col min="6518" max="6518" width="1.85546875" style="77" customWidth="1"/>
    <col min="6519" max="6519" width="12.140625" style="77" customWidth="1"/>
    <col min="6520" max="6520" width="11" style="77"/>
    <col min="6521" max="6521" width="1.85546875" style="77" customWidth="1"/>
    <col min="6522" max="6522" width="11" style="77"/>
    <col min="6523" max="6523" width="1.85546875" style="77" customWidth="1"/>
    <col min="6524" max="6524" width="11" style="77"/>
    <col min="6525" max="6525" width="1.85546875" style="77" customWidth="1"/>
    <col min="6526" max="6526" width="11" style="77"/>
    <col min="6527" max="6527" width="1.85546875" style="77" customWidth="1"/>
    <col min="6528" max="6528" width="11" style="77"/>
    <col min="6529" max="6529" width="1.85546875" style="77" customWidth="1"/>
    <col min="6530" max="6530" width="11" style="77"/>
    <col min="6531" max="6531" width="1.85546875" style="77" customWidth="1"/>
    <col min="6532" max="6532" width="11" style="77"/>
    <col min="6533" max="6533" width="1.85546875" style="77" customWidth="1"/>
    <col min="6534" max="6534" width="11" style="77"/>
    <col min="6535" max="6535" width="1.85546875" style="77" customWidth="1"/>
    <col min="6536" max="6536" width="11" style="77"/>
    <col min="6537" max="6537" width="1.85546875" style="77" customWidth="1"/>
    <col min="6538" max="6538" width="11" style="77"/>
    <col min="6539" max="6539" width="1.85546875" style="77" customWidth="1"/>
    <col min="6540" max="6540" width="12.140625" style="77" customWidth="1"/>
    <col min="6541" max="6541" width="11" style="77"/>
    <col min="6542" max="6542" width="1.85546875" style="77" customWidth="1"/>
    <col min="6543" max="6543" width="11" style="77"/>
    <col min="6544" max="6544" width="1.85546875" style="77" customWidth="1"/>
    <col min="6545" max="6545" width="11" style="77"/>
    <col min="6546" max="6546" width="1.85546875" style="77" customWidth="1"/>
    <col min="6547" max="6547" width="11" style="77"/>
    <col min="6548" max="6548" width="1.7109375" style="77" customWidth="1"/>
    <col min="6549" max="6549" width="11" style="77"/>
    <col min="6550" max="6550" width="1.85546875" style="77" customWidth="1"/>
    <col min="6551" max="6551" width="11" style="77"/>
    <col min="6552" max="6552" width="1.85546875" style="77" customWidth="1"/>
    <col min="6553" max="6553" width="11" style="77"/>
    <col min="6554" max="6554" width="1.85546875" style="77" customWidth="1"/>
    <col min="6555" max="6555" width="11" style="77"/>
    <col min="6556" max="6556" width="1.85546875" style="77" customWidth="1"/>
    <col min="6557" max="6557" width="11" style="77"/>
    <col min="6558" max="6558" width="1.85546875" style="77" customWidth="1"/>
    <col min="6559" max="6559" width="11" style="77"/>
    <col min="6560" max="6560" width="1.85546875" style="77" customWidth="1"/>
    <col min="6561" max="6561" width="12.140625" style="77" customWidth="1"/>
    <col min="6562" max="6562" width="11" style="77"/>
    <col min="6563" max="6563" width="1.85546875" style="77" customWidth="1"/>
    <col min="6564" max="6564" width="11" style="77"/>
    <col min="6565" max="6565" width="1.85546875" style="77" customWidth="1"/>
    <col min="6566" max="6566" width="11" style="77"/>
    <col min="6567" max="6567" width="1.85546875" style="77" customWidth="1"/>
    <col min="6568" max="6568" width="11" style="77"/>
    <col min="6569" max="6569" width="1.85546875" style="77" customWidth="1"/>
    <col min="6570" max="6570" width="11" style="77"/>
    <col min="6571" max="6571" width="1.85546875" style="77" customWidth="1"/>
    <col min="6572" max="6572" width="11" style="77"/>
    <col min="6573" max="6573" width="1.85546875" style="77" customWidth="1"/>
    <col min="6574" max="6574" width="11" style="77"/>
    <col min="6575" max="6575" width="1.85546875" style="77" customWidth="1"/>
    <col min="6576" max="6576" width="13" style="77" customWidth="1"/>
    <col min="6577" max="6577" width="1.85546875" style="77" customWidth="1"/>
    <col min="6578" max="6578" width="12.140625" style="77" customWidth="1"/>
    <col min="6579" max="6579" width="11" style="77"/>
    <col min="6580" max="6580" width="1.85546875" style="77" customWidth="1"/>
    <col min="6581" max="6581" width="11" style="77"/>
    <col min="6582" max="6582" width="1.85546875" style="77" customWidth="1"/>
    <col min="6583" max="6583" width="11" style="77"/>
    <col min="6584" max="6584" width="1.85546875" style="77" customWidth="1"/>
    <col min="6585" max="6585" width="11" style="77"/>
    <col min="6586" max="6586" width="1.85546875" style="77" customWidth="1"/>
    <col min="6587" max="6587" width="11" style="77"/>
    <col min="6588" max="6588" width="1.85546875" style="77" customWidth="1"/>
    <col min="6589" max="6589" width="11" style="77"/>
    <col min="6590" max="6590" width="1.85546875" style="77" customWidth="1"/>
    <col min="6591" max="6591" width="11" style="77"/>
    <col min="6592" max="6592" width="1.85546875" style="77" customWidth="1"/>
    <col min="6593" max="6593" width="11" style="77"/>
    <col min="6594" max="6594" width="1.85546875" style="77" customWidth="1"/>
    <col min="6595" max="6595" width="11" style="77"/>
    <col min="6596" max="6596" width="1.85546875" style="77" customWidth="1"/>
    <col min="6597" max="6597" width="11" style="77"/>
    <col min="6598" max="6598" width="1.85546875" style="77" customWidth="1"/>
    <col min="6599" max="6599" width="12.140625" style="77" customWidth="1"/>
    <col min="6600" max="6600" width="11" style="77"/>
    <col min="6601" max="6601" width="1.85546875" style="77" customWidth="1"/>
    <col min="6602" max="6602" width="11" style="77"/>
    <col min="6603" max="6603" width="1.85546875" style="77" customWidth="1"/>
    <col min="6604" max="6604" width="11" style="77"/>
    <col min="6605" max="6605" width="1.85546875" style="77" customWidth="1"/>
    <col min="6606" max="6606" width="11" style="77"/>
    <col min="6607" max="6607" width="1.85546875" style="77" customWidth="1"/>
    <col min="6608" max="6608" width="11" style="77"/>
    <col min="6609" max="6609" width="1.85546875" style="77" customWidth="1"/>
    <col min="6610" max="6610" width="11" style="77"/>
    <col min="6611" max="6611" width="1.85546875" style="77" customWidth="1"/>
    <col min="6612" max="6612" width="11" style="77"/>
    <col min="6613" max="6613" width="1.85546875" style="77" customWidth="1"/>
    <col min="6614" max="6614" width="11" style="77"/>
    <col min="6615" max="6615" width="1.85546875" style="77" customWidth="1"/>
    <col min="6616" max="6616" width="11" style="77"/>
    <col min="6617" max="6617" width="1.85546875" style="77" customWidth="1"/>
    <col min="6618" max="6618" width="11" style="77"/>
    <col min="6619" max="6619" width="1.85546875" style="77" customWidth="1"/>
    <col min="6620" max="6620" width="12.140625" style="77" customWidth="1"/>
    <col min="6621" max="6621" width="11" style="77"/>
    <col min="6622" max="6622" width="1.85546875" style="77" customWidth="1"/>
    <col min="6623" max="6623" width="11" style="77"/>
    <col min="6624" max="6624" width="1.85546875" style="77" customWidth="1"/>
    <col min="6625" max="6625" width="11" style="77"/>
    <col min="6626" max="6626" width="1.85546875" style="77" customWidth="1"/>
    <col min="6627" max="6627" width="11" style="77"/>
    <col min="6628" max="6628" width="1.85546875" style="77" customWidth="1"/>
    <col min="6629" max="6629" width="11" style="77"/>
    <col min="6630" max="6630" width="1.85546875" style="77" customWidth="1"/>
    <col min="6631" max="6631" width="11" style="77"/>
    <col min="6632" max="6632" width="1.85546875" style="77" customWidth="1"/>
    <col min="6633" max="6633" width="10.5703125" style="77" customWidth="1"/>
    <col min="6634" max="6634" width="2" style="77" customWidth="1"/>
    <col min="6635" max="6635" width="12.5703125" style="77" customWidth="1"/>
    <col min="6636" max="6636" width="1.85546875" style="77" customWidth="1"/>
    <col min="6637" max="6638" width="0" style="77" hidden="1" customWidth="1"/>
    <col min="6639" max="6656" width="11" style="77"/>
    <col min="6657" max="6657" width="12.140625" style="77" customWidth="1"/>
    <col min="6658" max="6658" width="11" style="77"/>
    <col min="6659" max="6659" width="1.85546875" style="77" customWidth="1"/>
    <col min="6660" max="6660" width="11" style="77"/>
    <col min="6661" max="6661" width="2" style="77" customWidth="1"/>
    <col min="6662" max="6662" width="11" style="77"/>
    <col min="6663" max="6663" width="1.85546875" style="77" customWidth="1"/>
    <col min="6664" max="6664" width="11" style="77"/>
    <col min="6665" max="6665" width="2" style="77" customWidth="1"/>
    <col min="6666" max="6666" width="11" style="77"/>
    <col min="6667" max="6667" width="1.85546875" style="77" customWidth="1"/>
    <col min="6668" max="6668" width="11" style="77"/>
    <col min="6669" max="6669" width="1.85546875" style="77" customWidth="1"/>
    <col min="6670" max="6670" width="11" style="77"/>
    <col min="6671" max="6671" width="1.85546875" style="77" customWidth="1"/>
    <col min="6672" max="6672" width="11" style="77"/>
    <col min="6673" max="6673" width="1.85546875" style="77" customWidth="1"/>
    <col min="6674" max="6674" width="11" style="77"/>
    <col min="6675" max="6675" width="1.85546875" style="77" customWidth="1"/>
    <col min="6676" max="6676" width="11" style="77"/>
    <col min="6677" max="6677" width="1.85546875" style="77" customWidth="1"/>
    <col min="6678" max="6678" width="12.140625" style="77" customWidth="1"/>
    <col min="6679" max="6679" width="11" style="77"/>
    <col min="6680" max="6680" width="1.85546875" style="77" customWidth="1"/>
    <col min="6681" max="6681" width="11" style="77"/>
    <col min="6682" max="6682" width="1.85546875" style="77" customWidth="1"/>
    <col min="6683" max="6683" width="11" style="77"/>
    <col min="6684" max="6684" width="1.85546875" style="77" customWidth="1"/>
    <col min="6685" max="6685" width="11" style="77"/>
    <col min="6686" max="6686" width="1.85546875" style="77" customWidth="1"/>
    <col min="6687" max="6687" width="11" style="77"/>
    <col min="6688" max="6688" width="1.85546875" style="77" customWidth="1"/>
    <col min="6689" max="6689" width="11" style="77"/>
    <col min="6690" max="6690" width="1.85546875" style="77" customWidth="1"/>
    <col min="6691" max="6691" width="11" style="77"/>
    <col min="6692" max="6692" width="1.85546875" style="77" customWidth="1"/>
    <col min="6693" max="6693" width="11" style="77"/>
    <col min="6694" max="6694" width="1.85546875" style="77" customWidth="1"/>
    <col min="6695" max="6695" width="11" style="77"/>
    <col min="6696" max="6696" width="1.85546875" style="77" customWidth="1"/>
    <col min="6697" max="6697" width="11" style="77"/>
    <col min="6698" max="6698" width="1.85546875" style="77" customWidth="1"/>
    <col min="6699" max="6699" width="12.28515625" style="77" customWidth="1"/>
    <col min="6700" max="6700" width="11" style="77"/>
    <col min="6701" max="6701" width="1.85546875" style="77" customWidth="1"/>
    <col min="6702" max="6702" width="11" style="77"/>
    <col min="6703" max="6703" width="1.85546875" style="77" customWidth="1"/>
    <col min="6704" max="6704" width="11" style="77"/>
    <col min="6705" max="6705" width="1.85546875" style="77" customWidth="1"/>
    <col min="6706" max="6706" width="11" style="77"/>
    <col min="6707" max="6707" width="0.5703125" style="77" customWidth="1"/>
    <col min="6708" max="6708" width="11.28515625" style="77" customWidth="1"/>
    <col min="6709" max="6709" width="1.85546875" style="77" customWidth="1"/>
    <col min="6710" max="6710" width="11" style="77"/>
    <col min="6711" max="6711" width="2" style="77" customWidth="1"/>
    <col min="6712" max="6712" width="11" style="77"/>
    <col min="6713" max="6713" width="1.85546875" style="77" customWidth="1"/>
    <col min="6714" max="6714" width="13" style="77" customWidth="1"/>
    <col min="6715" max="6715" width="1.85546875" style="77" customWidth="1"/>
    <col min="6716" max="6716" width="12.140625" style="77" customWidth="1"/>
    <col min="6717" max="6717" width="11" style="77"/>
    <col min="6718" max="6718" width="1.85546875" style="77" customWidth="1"/>
    <col min="6719" max="6719" width="11" style="77"/>
    <col min="6720" max="6720" width="1.85546875" style="77" customWidth="1"/>
    <col min="6721" max="6721" width="11" style="77"/>
    <col min="6722" max="6722" width="1.85546875" style="77" customWidth="1"/>
    <col min="6723" max="6723" width="11" style="77"/>
    <col min="6724" max="6724" width="1.85546875" style="77" customWidth="1"/>
    <col min="6725" max="6725" width="11" style="77"/>
    <col min="6726" max="6726" width="1.85546875" style="77" customWidth="1"/>
    <col min="6727" max="6727" width="11" style="77"/>
    <col min="6728" max="6728" width="1.85546875" style="77" customWidth="1"/>
    <col min="6729" max="6729" width="11" style="77"/>
    <col min="6730" max="6730" width="1.85546875" style="77" customWidth="1"/>
    <col min="6731" max="6731" width="11" style="77"/>
    <col min="6732" max="6732" width="1.85546875" style="77" customWidth="1"/>
    <col min="6733" max="6733" width="11" style="77"/>
    <col min="6734" max="6734" width="1.85546875" style="77" customWidth="1"/>
    <col min="6735" max="6735" width="11" style="77"/>
    <col min="6736" max="6736" width="1.85546875" style="77" customWidth="1"/>
    <col min="6737" max="6737" width="12.140625" style="77" customWidth="1"/>
    <col min="6738" max="6738" width="11" style="77"/>
    <col min="6739" max="6739" width="1.85546875" style="77" customWidth="1"/>
    <col min="6740" max="6740" width="11" style="77"/>
    <col min="6741" max="6741" width="1.85546875" style="77" customWidth="1"/>
    <col min="6742" max="6742" width="11" style="77"/>
    <col min="6743" max="6743" width="1.85546875" style="77" customWidth="1"/>
    <col min="6744" max="6744" width="11" style="77"/>
    <col min="6745" max="6745" width="1.85546875" style="77" customWidth="1"/>
    <col min="6746" max="6746" width="11" style="77"/>
    <col min="6747" max="6747" width="1.85546875" style="77" customWidth="1"/>
    <col min="6748" max="6748" width="11" style="77"/>
    <col min="6749" max="6749" width="1.85546875" style="77" customWidth="1"/>
    <col min="6750" max="6750" width="11" style="77"/>
    <col min="6751" max="6751" width="1.85546875" style="77" customWidth="1"/>
    <col min="6752" max="6752" width="11" style="77"/>
    <col min="6753" max="6753" width="1.85546875" style="77" customWidth="1"/>
    <col min="6754" max="6754" width="11" style="77"/>
    <col min="6755" max="6755" width="1.85546875" style="77" customWidth="1"/>
    <col min="6756" max="6756" width="11" style="77"/>
    <col min="6757" max="6757" width="1.85546875" style="77" customWidth="1"/>
    <col min="6758" max="6758" width="12.140625" style="77" customWidth="1"/>
    <col min="6759" max="6759" width="11" style="77"/>
    <col min="6760" max="6760" width="1.85546875" style="77" customWidth="1"/>
    <col min="6761" max="6761" width="11" style="77"/>
    <col min="6762" max="6762" width="1.85546875" style="77" customWidth="1"/>
    <col min="6763" max="6763" width="11" style="77"/>
    <col min="6764" max="6764" width="1.85546875" style="77" customWidth="1"/>
    <col min="6765" max="6765" width="11" style="77"/>
    <col min="6766" max="6766" width="1.85546875" style="77" customWidth="1"/>
    <col min="6767" max="6767" width="11" style="77"/>
    <col min="6768" max="6768" width="1.85546875" style="77" customWidth="1"/>
    <col min="6769" max="6769" width="11" style="77"/>
    <col min="6770" max="6770" width="1.85546875" style="77" customWidth="1"/>
    <col min="6771" max="6771" width="11" style="77"/>
    <col min="6772" max="6772" width="1.85546875" style="77" customWidth="1"/>
    <col min="6773" max="6773" width="13" style="77" customWidth="1"/>
    <col min="6774" max="6774" width="1.85546875" style="77" customWidth="1"/>
    <col min="6775" max="6775" width="12.140625" style="77" customWidth="1"/>
    <col min="6776" max="6776" width="11" style="77"/>
    <col min="6777" max="6777" width="1.85546875" style="77" customWidth="1"/>
    <col min="6778" max="6778" width="11" style="77"/>
    <col min="6779" max="6779" width="1.85546875" style="77" customWidth="1"/>
    <col min="6780" max="6780" width="11" style="77"/>
    <col min="6781" max="6781" width="1.85546875" style="77" customWidth="1"/>
    <col min="6782" max="6782" width="11" style="77"/>
    <col min="6783" max="6783" width="1.85546875" style="77" customWidth="1"/>
    <col min="6784" max="6784" width="11" style="77"/>
    <col min="6785" max="6785" width="1.85546875" style="77" customWidth="1"/>
    <col min="6786" max="6786" width="11" style="77"/>
    <col min="6787" max="6787" width="1.85546875" style="77" customWidth="1"/>
    <col min="6788" max="6788" width="11" style="77"/>
    <col min="6789" max="6789" width="1.85546875" style="77" customWidth="1"/>
    <col min="6790" max="6790" width="11" style="77"/>
    <col min="6791" max="6791" width="1.85546875" style="77" customWidth="1"/>
    <col min="6792" max="6792" width="11" style="77"/>
    <col min="6793" max="6793" width="1.85546875" style="77" customWidth="1"/>
    <col min="6794" max="6794" width="11" style="77"/>
    <col min="6795" max="6795" width="1.85546875" style="77" customWidth="1"/>
    <col min="6796" max="6796" width="12.140625" style="77" customWidth="1"/>
    <col min="6797" max="6797" width="11" style="77"/>
    <col min="6798" max="6798" width="1.85546875" style="77" customWidth="1"/>
    <col min="6799" max="6799" width="11" style="77"/>
    <col min="6800" max="6800" width="1.85546875" style="77" customWidth="1"/>
    <col min="6801" max="6801" width="11" style="77"/>
    <col min="6802" max="6802" width="1.85546875" style="77" customWidth="1"/>
    <col min="6803" max="6803" width="11" style="77"/>
    <col min="6804" max="6804" width="1.7109375" style="77" customWidth="1"/>
    <col min="6805" max="6805" width="11" style="77"/>
    <col min="6806" max="6806" width="1.85546875" style="77" customWidth="1"/>
    <col min="6807" max="6807" width="11" style="77"/>
    <col min="6808" max="6808" width="1.85546875" style="77" customWidth="1"/>
    <col min="6809" max="6809" width="11" style="77"/>
    <col min="6810" max="6810" width="1.85546875" style="77" customWidth="1"/>
    <col min="6811" max="6811" width="11" style="77"/>
    <col min="6812" max="6812" width="1.85546875" style="77" customWidth="1"/>
    <col min="6813" max="6813" width="11" style="77"/>
    <col min="6814" max="6814" width="1.85546875" style="77" customWidth="1"/>
    <col min="6815" max="6815" width="11" style="77"/>
    <col min="6816" max="6816" width="1.85546875" style="77" customWidth="1"/>
    <col min="6817" max="6817" width="12.140625" style="77" customWidth="1"/>
    <col min="6818" max="6818" width="11" style="77"/>
    <col min="6819" max="6819" width="1.85546875" style="77" customWidth="1"/>
    <col min="6820" max="6820" width="11" style="77"/>
    <col min="6821" max="6821" width="1.85546875" style="77" customWidth="1"/>
    <col min="6822" max="6822" width="11" style="77"/>
    <col min="6823" max="6823" width="1.85546875" style="77" customWidth="1"/>
    <col min="6824" max="6824" width="11" style="77"/>
    <col min="6825" max="6825" width="1.85546875" style="77" customWidth="1"/>
    <col min="6826" max="6826" width="11" style="77"/>
    <col min="6827" max="6827" width="1.85546875" style="77" customWidth="1"/>
    <col min="6828" max="6828" width="11" style="77"/>
    <col min="6829" max="6829" width="1.85546875" style="77" customWidth="1"/>
    <col min="6830" max="6830" width="11" style="77"/>
    <col min="6831" max="6831" width="1.85546875" style="77" customWidth="1"/>
    <col min="6832" max="6832" width="13" style="77" customWidth="1"/>
    <col min="6833" max="6833" width="1.85546875" style="77" customWidth="1"/>
    <col min="6834" max="6834" width="12.140625" style="77" customWidth="1"/>
    <col min="6835" max="6835" width="11" style="77"/>
    <col min="6836" max="6836" width="1.85546875" style="77" customWidth="1"/>
    <col min="6837" max="6837" width="11" style="77"/>
    <col min="6838" max="6838" width="1.85546875" style="77" customWidth="1"/>
    <col min="6839" max="6839" width="11" style="77"/>
    <col min="6840" max="6840" width="1.85546875" style="77" customWidth="1"/>
    <col min="6841" max="6841" width="11" style="77"/>
    <col min="6842" max="6842" width="1.85546875" style="77" customWidth="1"/>
    <col min="6843" max="6843" width="11" style="77"/>
    <col min="6844" max="6844" width="1.85546875" style="77" customWidth="1"/>
    <col min="6845" max="6845" width="11" style="77"/>
    <col min="6846" max="6846" width="1.85546875" style="77" customWidth="1"/>
    <col min="6847" max="6847" width="11" style="77"/>
    <col min="6848" max="6848" width="1.85546875" style="77" customWidth="1"/>
    <col min="6849" max="6849" width="11" style="77"/>
    <col min="6850" max="6850" width="1.85546875" style="77" customWidth="1"/>
    <col min="6851" max="6851" width="11" style="77"/>
    <col min="6852" max="6852" width="1.85546875" style="77" customWidth="1"/>
    <col min="6853" max="6853" width="11" style="77"/>
    <col min="6854" max="6854" width="1.85546875" style="77" customWidth="1"/>
    <col min="6855" max="6855" width="12.140625" style="77" customWidth="1"/>
    <col min="6856" max="6856" width="11" style="77"/>
    <col min="6857" max="6857" width="1.85546875" style="77" customWidth="1"/>
    <col min="6858" max="6858" width="11" style="77"/>
    <col min="6859" max="6859" width="1.85546875" style="77" customWidth="1"/>
    <col min="6860" max="6860" width="11" style="77"/>
    <col min="6861" max="6861" width="1.85546875" style="77" customWidth="1"/>
    <col min="6862" max="6862" width="11" style="77"/>
    <col min="6863" max="6863" width="1.85546875" style="77" customWidth="1"/>
    <col min="6864" max="6864" width="11" style="77"/>
    <col min="6865" max="6865" width="1.85546875" style="77" customWidth="1"/>
    <col min="6866" max="6866" width="11" style="77"/>
    <col min="6867" max="6867" width="1.85546875" style="77" customWidth="1"/>
    <col min="6868" max="6868" width="11" style="77"/>
    <col min="6869" max="6869" width="1.85546875" style="77" customWidth="1"/>
    <col min="6870" max="6870" width="11" style="77"/>
    <col min="6871" max="6871" width="1.85546875" style="77" customWidth="1"/>
    <col min="6872" max="6872" width="11" style="77"/>
    <col min="6873" max="6873" width="1.85546875" style="77" customWidth="1"/>
    <col min="6874" max="6874" width="11" style="77"/>
    <col min="6875" max="6875" width="1.85546875" style="77" customWidth="1"/>
    <col min="6876" max="6876" width="12.140625" style="77" customWidth="1"/>
    <col min="6877" max="6877" width="11" style="77"/>
    <col min="6878" max="6878" width="1.85546875" style="77" customWidth="1"/>
    <col min="6879" max="6879" width="11" style="77"/>
    <col min="6880" max="6880" width="1.85546875" style="77" customWidth="1"/>
    <col min="6881" max="6881" width="11" style="77"/>
    <col min="6882" max="6882" width="1.85546875" style="77" customWidth="1"/>
    <col min="6883" max="6883" width="11" style="77"/>
    <col min="6884" max="6884" width="1.85546875" style="77" customWidth="1"/>
    <col min="6885" max="6885" width="11" style="77"/>
    <col min="6886" max="6886" width="1.85546875" style="77" customWidth="1"/>
    <col min="6887" max="6887" width="11" style="77"/>
    <col min="6888" max="6888" width="1.85546875" style="77" customWidth="1"/>
    <col min="6889" max="6889" width="10.5703125" style="77" customWidth="1"/>
    <col min="6890" max="6890" width="2" style="77" customWidth="1"/>
    <col min="6891" max="6891" width="12.5703125" style="77" customWidth="1"/>
    <col min="6892" max="6892" width="1.85546875" style="77" customWidth="1"/>
    <col min="6893" max="6894" width="0" style="77" hidden="1" customWidth="1"/>
    <col min="6895" max="6912" width="11" style="77"/>
    <col min="6913" max="6913" width="12.140625" style="77" customWidth="1"/>
    <col min="6914" max="6914" width="11" style="77"/>
    <col min="6915" max="6915" width="1.85546875" style="77" customWidth="1"/>
    <col min="6916" max="6916" width="11" style="77"/>
    <col min="6917" max="6917" width="2" style="77" customWidth="1"/>
    <col min="6918" max="6918" width="11" style="77"/>
    <col min="6919" max="6919" width="1.85546875" style="77" customWidth="1"/>
    <col min="6920" max="6920" width="11" style="77"/>
    <col min="6921" max="6921" width="2" style="77" customWidth="1"/>
    <col min="6922" max="6922" width="11" style="77"/>
    <col min="6923" max="6923" width="1.85546875" style="77" customWidth="1"/>
    <col min="6924" max="6924" width="11" style="77"/>
    <col min="6925" max="6925" width="1.85546875" style="77" customWidth="1"/>
    <col min="6926" max="6926" width="11" style="77"/>
    <col min="6927" max="6927" width="1.85546875" style="77" customWidth="1"/>
    <col min="6928" max="6928" width="11" style="77"/>
    <col min="6929" max="6929" width="1.85546875" style="77" customWidth="1"/>
    <col min="6930" max="6930" width="11" style="77"/>
    <col min="6931" max="6931" width="1.85546875" style="77" customWidth="1"/>
    <col min="6932" max="6932" width="11" style="77"/>
    <col min="6933" max="6933" width="1.85546875" style="77" customWidth="1"/>
    <col min="6934" max="6934" width="12.140625" style="77" customWidth="1"/>
    <col min="6935" max="6935" width="11" style="77"/>
    <col min="6936" max="6936" width="1.85546875" style="77" customWidth="1"/>
    <col min="6937" max="6937" width="11" style="77"/>
    <col min="6938" max="6938" width="1.85546875" style="77" customWidth="1"/>
    <col min="6939" max="6939" width="11" style="77"/>
    <col min="6940" max="6940" width="1.85546875" style="77" customWidth="1"/>
    <col min="6941" max="6941" width="11" style="77"/>
    <col min="6942" max="6942" width="1.85546875" style="77" customWidth="1"/>
    <col min="6943" max="6943" width="11" style="77"/>
    <col min="6944" max="6944" width="1.85546875" style="77" customWidth="1"/>
    <col min="6945" max="6945" width="11" style="77"/>
    <col min="6946" max="6946" width="1.85546875" style="77" customWidth="1"/>
    <col min="6947" max="6947" width="11" style="77"/>
    <col min="6948" max="6948" width="1.85546875" style="77" customWidth="1"/>
    <col min="6949" max="6949" width="11" style="77"/>
    <col min="6950" max="6950" width="1.85546875" style="77" customWidth="1"/>
    <col min="6951" max="6951" width="11" style="77"/>
    <col min="6952" max="6952" width="1.85546875" style="77" customWidth="1"/>
    <col min="6953" max="6953" width="11" style="77"/>
    <col min="6954" max="6954" width="1.85546875" style="77" customWidth="1"/>
    <col min="6955" max="6955" width="12.28515625" style="77" customWidth="1"/>
    <col min="6956" max="6956" width="11" style="77"/>
    <col min="6957" max="6957" width="1.85546875" style="77" customWidth="1"/>
    <col min="6958" max="6958" width="11" style="77"/>
    <col min="6959" max="6959" width="1.85546875" style="77" customWidth="1"/>
    <col min="6960" max="6960" width="11" style="77"/>
    <col min="6961" max="6961" width="1.85546875" style="77" customWidth="1"/>
    <col min="6962" max="6962" width="11" style="77"/>
    <col min="6963" max="6963" width="0.5703125" style="77" customWidth="1"/>
    <col min="6964" max="6964" width="11.28515625" style="77" customWidth="1"/>
    <col min="6965" max="6965" width="1.85546875" style="77" customWidth="1"/>
    <col min="6966" max="6966" width="11" style="77"/>
    <col min="6967" max="6967" width="2" style="77" customWidth="1"/>
    <col min="6968" max="6968" width="11" style="77"/>
    <col min="6969" max="6969" width="1.85546875" style="77" customWidth="1"/>
    <col min="6970" max="6970" width="13" style="77" customWidth="1"/>
    <col min="6971" max="6971" width="1.85546875" style="77" customWidth="1"/>
    <col min="6972" max="6972" width="12.140625" style="77" customWidth="1"/>
    <col min="6973" max="6973" width="11" style="77"/>
    <col min="6974" max="6974" width="1.85546875" style="77" customWidth="1"/>
    <col min="6975" max="6975" width="11" style="77"/>
    <col min="6976" max="6976" width="1.85546875" style="77" customWidth="1"/>
    <col min="6977" max="6977" width="11" style="77"/>
    <col min="6978" max="6978" width="1.85546875" style="77" customWidth="1"/>
    <col min="6979" max="6979" width="11" style="77"/>
    <col min="6980" max="6980" width="1.85546875" style="77" customWidth="1"/>
    <col min="6981" max="6981" width="11" style="77"/>
    <col min="6982" max="6982" width="1.85546875" style="77" customWidth="1"/>
    <col min="6983" max="6983" width="11" style="77"/>
    <col min="6984" max="6984" width="1.85546875" style="77" customWidth="1"/>
    <col min="6985" max="6985" width="11" style="77"/>
    <col min="6986" max="6986" width="1.85546875" style="77" customWidth="1"/>
    <col min="6987" max="6987" width="11" style="77"/>
    <col min="6988" max="6988" width="1.85546875" style="77" customWidth="1"/>
    <col min="6989" max="6989" width="11" style="77"/>
    <col min="6990" max="6990" width="1.85546875" style="77" customWidth="1"/>
    <col min="6991" max="6991" width="11" style="77"/>
    <col min="6992" max="6992" width="1.85546875" style="77" customWidth="1"/>
    <col min="6993" max="6993" width="12.140625" style="77" customWidth="1"/>
    <col min="6994" max="6994" width="11" style="77"/>
    <col min="6995" max="6995" width="1.85546875" style="77" customWidth="1"/>
    <col min="6996" max="6996" width="11" style="77"/>
    <col min="6997" max="6997" width="1.85546875" style="77" customWidth="1"/>
    <col min="6998" max="6998" width="11" style="77"/>
    <col min="6999" max="6999" width="1.85546875" style="77" customWidth="1"/>
    <col min="7000" max="7000" width="11" style="77"/>
    <col min="7001" max="7001" width="1.85546875" style="77" customWidth="1"/>
    <col min="7002" max="7002" width="11" style="77"/>
    <col min="7003" max="7003" width="1.85546875" style="77" customWidth="1"/>
    <col min="7004" max="7004" width="11" style="77"/>
    <col min="7005" max="7005" width="1.85546875" style="77" customWidth="1"/>
    <col min="7006" max="7006" width="11" style="77"/>
    <col min="7007" max="7007" width="1.85546875" style="77" customWidth="1"/>
    <col min="7008" max="7008" width="11" style="77"/>
    <col min="7009" max="7009" width="1.85546875" style="77" customWidth="1"/>
    <col min="7010" max="7010" width="11" style="77"/>
    <col min="7011" max="7011" width="1.85546875" style="77" customWidth="1"/>
    <col min="7012" max="7012" width="11" style="77"/>
    <col min="7013" max="7013" width="1.85546875" style="77" customWidth="1"/>
    <col min="7014" max="7014" width="12.140625" style="77" customWidth="1"/>
    <col min="7015" max="7015" width="11" style="77"/>
    <col min="7016" max="7016" width="1.85546875" style="77" customWidth="1"/>
    <col min="7017" max="7017" width="11" style="77"/>
    <col min="7018" max="7018" width="1.85546875" style="77" customWidth="1"/>
    <col min="7019" max="7019" width="11" style="77"/>
    <col min="7020" max="7020" width="1.85546875" style="77" customWidth="1"/>
    <col min="7021" max="7021" width="11" style="77"/>
    <col min="7022" max="7022" width="1.85546875" style="77" customWidth="1"/>
    <col min="7023" max="7023" width="11" style="77"/>
    <col min="7024" max="7024" width="1.85546875" style="77" customWidth="1"/>
    <col min="7025" max="7025" width="11" style="77"/>
    <col min="7026" max="7026" width="1.85546875" style="77" customWidth="1"/>
    <col min="7027" max="7027" width="11" style="77"/>
    <col min="7028" max="7028" width="1.85546875" style="77" customWidth="1"/>
    <col min="7029" max="7029" width="13" style="77" customWidth="1"/>
    <col min="7030" max="7030" width="1.85546875" style="77" customWidth="1"/>
    <col min="7031" max="7031" width="12.140625" style="77" customWidth="1"/>
    <col min="7032" max="7032" width="11" style="77"/>
    <col min="7033" max="7033" width="1.85546875" style="77" customWidth="1"/>
    <col min="7034" max="7034" width="11" style="77"/>
    <col min="7035" max="7035" width="1.85546875" style="77" customWidth="1"/>
    <col min="7036" max="7036" width="11" style="77"/>
    <col min="7037" max="7037" width="1.85546875" style="77" customWidth="1"/>
    <col min="7038" max="7038" width="11" style="77"/>
    <col min="7039" max="7039" width="1.85546875" style="77" customWidth="1"/>
    <col min="7040" max="7040" width="11" style="77"/>
    <col min="7041" max="7041" width="1.85546875" style="77" customWidth="1"/>
    <col min="7042" max="7042" width="11" style="77"/>
    <col min="7043" max="7043" width="1.85546875" style="77" customWidth="1"/>
    <col min="7044" max="7044" width="11" style="77"/>
    <col min="7045" max="7045" width="1.85546875" style="77" customWidth="1"/>
    <col min="7046" max="7046" width="11" style="77"/>
    <col min="7047" max="7047" width="1.85546875" style="77" customWidth="1"/>
    <col min="7048" max="7048" width="11" style="77"/>
    <col min="7049" max="7049" width="1.85546875" style="77" customWidth="1"/>
    <col min="7050" max="7050" width="11" style="77"/>
    <col min="7051" max="7051" width="1.85546875" style="77" customWidth="1"/>
    <col min="7052" max="7052" width="12.140625" style="77" customWidth="1"/>
    <col min="7053" max="7053" width="11" style="77"/>
    <col min="7054" max="7054" width="1.85546875" style="77" customWidth="1"/>
    <col min="7055" max="7055" width="11" style="77"/>
    <col min="7056" max="7056" width="1.85546875" style="77" customWidth="1"/>
    <col min="7057" max="7057" width="11" style="77"/>
    <col min="7058" max="7058" width="1.85546875" style="77" customWidth="1"/>
    <col min="7059" max="7059" width="11" style="77"/>
    <col min="7060" max="7060" width="1.7109375" style="77" customWidth="1"/>
    <col min="7061" max="7061" width="11" style="77"/>
    <col min="7062" max="7062" width="1.85546875" style="77" customWidth="1"/>
    <col min="7063" max="7063" width="11" style="77"/>
    <col min="7064" max="7064" width="1.85546875" style="77" customWidth="1"/>
    <col min="7065" max="7065" width="11" style="77"/>
    <col min="7066" max="7066" width="1.85546875" style="77" customWidth="1"/>
    <col min="7067" max="7067" width="11" style="77"/>
    <col min="7068" max="7068" width="1.85546875" style="77" customWidth="1"/>
    <col min="7069" max="7069" width="11" style="77"/>
    <col min="7070" max="7070" width="1.85546875" style="77" customWidth="1"/>
    <col min="7071" max="7071" width="11" style="77"/>
    <col min="7072" max="7072" width="1.85546875" style="77" customWidth="1"/>
    <col min="7073" max="7073" width="12.140625" style="77" customWidth="1"/>
    <col min="7074" max="7074" width="11" style="77"/>
    <col min="7075" max="7075" width="1.85546875" style="77" customWidth="1"/>
    <col min="7076" max="7076" width="11" style="77"/>
    <col min="7077" max="7077" width="1.85546875" style="77" customWidth="1"/>
    <col min="7078" max="7078" width="11" style="77"/>
    <col min="7079" max="7079" width="1.85546875" style="77" customWidth="1"/>
    <col min="7080" max="7080" width="11" style="77"/>
    <col min="7081" max="7081" width="1.85546875" style="77" customWidth="1"/>
    <col min="7082" max="7082" width="11" style="77"/>
    <col min="7083" max="7083" width="1.85546875" style="77" customWidth="1"/>
    <col min="7084" max="7084" width="11" style="77"/>
    <col min="7085" max="7085" width="1.85546875" style="77" customWidth="1"/>
    <col min="7086" max="7086" width="11" style="77"/>
    <col min="7087" max="7087" width="1.85546875" style="77" customWidth="1"/>
    <col min="7088" max="7088" width="13" style="77" customWidth="1"/>
    <col min="7089" max="7089" width="1.85546875" style="77" customWidth="1"/>
    <col min="7090" max="7090" width="12.140625" style="77" customWidth="1"/>
    <col min="7091" max="7091" width="11" style="77"/>
    <col min="7092" max="7092" width="1.85546875" style="77" customWidth="1"/>
    <col min="7093" max="7093" width="11" style="77"/>
    <col min="7094" max="7094" width="1.85546875" style="77" customWidth="1"/>
    <col min="7095" max="7095" width="11" style="77"/>
    <col min="7096" max="7096" width="1.85546875" style="77" customWidth="1"/>
    <col min="7097" max="7097" width="11" style="77"/>
    <col min="7098" max="7098" width="1.85546875" style="77" customWidth="1"/>
    <col min="7099" max="7099" width="11" style="77"/>
    <col min="7100" max="7100" width="1.85546875" style="77" customWidth="1"/>
    <col min="7101" max="7101" width="11" style="77"/>
    <col min="7102" max="7102" width="1.85546875" style="77" customWidth="1"/>
    <col min="7103" max="7103" width="11" style="77"/>
    <col min="7104" max="7104" width="1.85546875" style="77" customWidth="1"/>
    <col min="7105" max="7105" width="11" style="77"/>
    <col min="7106" max="7106" width="1.85546875" style="77" customWidth="1"/>
    <col min="7107" max="7107" width="11" style="77"/>
    <col min="7108" max="7108" width="1.85546875" style="77" customWidth="1"/>
    <col min="7109" max="7109" width="11" style="77"/>
    <col min="7110" max="7110" width="1.85546875" style="77" customWidth="1"/>
    <col min="7111" max="7111" width="12.140625" style="77" customWidth="1"/>
    <col min="7112" max="7112" width="11" style="77"/>
    <col min="7113" max="7113" width="1.85546875" style="77" customWidth="1"/>
    <col min="7114" max="7114" width="11" style="77"/>
    <col min="7115" max="7115" width="1.85546875" style="77" customWidth="1"/>
    <col min="7116" max="7116" width="11" style="77"/>
    <col min="7117" max="7117" width="1.85546875" style="77" customWidth="1"/>
    <col min="7118" max="7118" width="11" style="77"/>
    <col min="7119" max="7119" width="1.85546875" style="77" customWidth="1"/>
    <col min="7120" max="7120" width="11" style="77"/>
    <col min="7121" max="7121" width="1.85546875" style="77" customWidth="1"/>
    <col min="7122" max="7122" width="11" style="77"/>
    <col min="7123" max="7123" width="1.85546875" style="77" customWidth="1"/>
    <col min="7124" max="7124" width="11" style="77"/>
    <col min="7125" max="7125" width="1.85546875" style="77" customWidth="1"/>
    <col min="7126" max="7126" width="11" style="77"/>
    <col min="7127" max="7127" width="1.85546875" style="77" customWidth="1"/>
    <col min="7128" max="7128" width="11" style="77"/>
    <col min="7129" max="7129" width="1.85546875" style="77" customWidth="1"/>
    <col min="7130" max="7130" width="11" style="77"/>
    <col min="7131" max="7131" width="1.85546875" style="77" customWidth="1"/>
    <col min="7132" max="7132" width="12.140625" style="77" customWidth="1"/>
    <col min="7133" max="7133" width="11" style="77"/>
    <col min="7134" max="7134" width="1.85546875" style="77" customWidth="1"/>
    <col min="7135" max="7135" width="11" style="77"/>
    <col min="7136" max="7136" width="1.85546875" style="77" customWidth="1"/>
    <col min="7137" max="7137" width="11" style="77"/>
    <col min="7138" max="7138" width="1.85546875" style="77" customWidth="1"/>
    <col min="7139" max="7139" width="11" style="77"/>
    <col min="7140" max="7140" width="1.85546875" style="77" customWidth="1"/>
    <col min="7141" max="7141" width="11" style="77"/>
    <col min="7142" max="7142" width="1.85546875" style="77" customWidth="1"/>
    <col min="7143" max="7143" width="11" style="77"/>
    <col min="7144" max="7144" width="1.85546875" style="77" customWidth="1"/>
    <col min="7145" max="7145" width="10.5703125" style="77" customWidth="1"/>
    <col min="7146" max="7146" width="2" style="77" customWidth="1"/>
    <col min="7147" max="7147" width="12.5703125" style="77" customWidth="1"/>
    <col min="7148" max="7148" width="1.85546875" style="77" customWidth="1"/>
    <col min="7149" max="7150" width="0" style="77" hidden="1" customWidth="1"/>
    <col min="7151" max="7168" width="11" style="77"/>
    <col min="7169" max="7169" width="12.140625" style="77" customWidth="1"/>
    <col min="7170" max="7170" width="11" style="77"/>
    <col min="7171" max="7171" width="1.85546875" style="77" customWidth="1"/>
    <col min="7172" max="7172" width="11" style="77"/>
    <col min="7173" max="7173" width="2" style="77" customWidth="1"/>
    <col min="7174" max="7174" width="11" style="77"/>
    <col min="7175" max="7175" width="1.85546875" style="77" customWidth="1"/>
    <col min="7176" max="7176" width="11" style="77"/>
    <col min="7177" max="7177" width="2" style="77" customWidth="1"/>
    <col min="7178" max="7178" width="11" style="77"/>
    <col min="7179" max="7179" width="1.85546875" style="77" customWidth="1"/>
    <col min="7180" max="7180" width="11" style="77"/>
    <col min="7181" max="7181" width="1.85546875" style="77" customWidth="1"/>
    <col min="7182" max="7182" width="11" style="77"/>
    <col min="7183" max="7183" width="1.85546875" style="77" customWidth="1"/>
    <col min="7184" max="7184" width="11" style="77"/>
    <col min="7185" max="7185" width="1.85546875" style="77" customWidth="1"/>
    <col min="7186" max="7186" width="11" style="77"/>
    <col min="7187" max="7187" width="1.85546875" style="77" customWidth="1"/>
    <col min="7188" max="7188" width="11" style="77"/>
    <col min="7189" max="7189" width="1.85546875" style="77" customWidth="1"/>
    <col min="7190" max="7190" width="12.140625" style="77" customWidth="1"/>
    <col min="7191" max="7191" width="11" style="77"/>
    <col min="7192" max="7192" width="1.85546875" style="77" customWidth="1"/>
    <col min="7193" max="7193" width="11" style="77"/>
    <col min="7194" max="7194" width="1.85546875" style="77" customWidth="1"/>
    <col min="7195" max="7195" width="11" style="77"/>
    <col min="7196" max="7196" width="1.85546875" style="77" customWidth="1"/>
    <col min="7197" max="7197" width="11" style="77"/>
    <col min="7198" max="7198" width="1.85546875" style="77" customWidth="1"/>
    <col min="7199" max="7199" width="11" style="77"/>
    <col min="7200" max="7200" width="1.85546875" style="77" customWidth="1"/>
    <col min="7201" max="7201" width="11" style="77"/>
    <col min="7202" max="7202" width="1.85546875" style="77" customWidth="1"/>
    <col min="7203" max="7203" width="11" style="77"/>
    <col min="7204" max="7204" width="1.85546875" style="77" customWidth="1"/>
    <col min="7205" max="7205" width="11" style="77"/>
    <col min="7206" max="7206" width="1.85546875" style="77" customWidth="1"/>
    <col min="7207" max="7207" width="11" style="77"/>
    <col min="7208" max="7208" width="1.85546875" style="77" customWidth="1"/>
    <col min="7209" max="7209" width="11" style="77"/>
    <col min="7210" max="7210" width="1.85546875" style="77" customWidth="1"/>
    <col min="7211" max="7211" width="12.28515625" style="77" customWidth="1"/>
    <col min="7212" max="7212" width="11" style="77"/>
    <col min="7213" max="7213" width="1.85546875" style="77" customWidth="1"/>
    <col min="7214" max="7214" width="11" style="77"/>
    <col min="7215" max="7215" width="1.85546875" style="77" customWidth="1"/>
    <col min="7216" max="7216" width="11" style="77"/>
    <col min="7217" max="7217" width="1.85546875" style="77" customWidth="1"/>
    <col min="7218" max="7218" width="11" style="77"/>
    <col min="7219" max="7219" width="0.5703125" style="77" customWidth="1"/>
    <col min="7220" max="7220" width="11.28515625" style="77" customWidth="1"/>
    <col min="7221" max="7221" width="1.85546875" style="77" customWidth="1"/>
    <col min="7222" max="7222" width="11" style="77"/>
    <col min="7223" max="7223" width="2" style="77" customWidth="1"/>
    <col min="7224" max="7224" width="11" style="77"/>
    <col min="7225" max="7225" width="1.85546875" style="77" customWidth="1"/>
    <col min="7226" max="7226" width="13" style="77" customWidth="1"/>
    <col min="7227" max="7227" width="1.85546875" style="77" customWidth="1"/>
    <col min="7228" max="7228" width="12.140625" style="77" customWidth="1"/>
    <col min="7229" max="7229" width="11" style="77"/>
    <col min="7230" max="7230" width="1.85546875" style="77" customWidth="1"/>
    <col min="7231" max="7231" width="11" style="77"/>
    <col min="7232" max="7232" width="1.85546875" style="77" customWidth="1"/>
    <col min="7233" max="7233" width="11" style="77"/>
    <col min="7234" max="7234" width="1.85546875" style="77" customWidth="1"/>
    <col min="7235" max="7235" width="11" style="77"/>
    <col min="7236" max="7236" width="1.85546875" style="77" customWidth="1"/>
    <col min="7237" max="7237" width="11" style="77"/>
    <col min="7238" max="7238" width="1.85546875" style="77" customWidth="1"/>
    <col min="7239" max="7239" width="11" style="77"/>
    <col min="7240" max="7240" width="1.85546875" style="77" customWidth="1"/>
    <col min="7241" max="7241" width="11" style="77"/>
    <col min="7242" max="7242" width="1.85546875" style="77" customWidth="1"/>
    <col min="7243" max="7243" width="11" style="77"/>
    <col min="7244" max="7244" width="1.85546875" style="77" customWidth="1"/>
    <col min="7245" max="7245" width="11" style="77"/>
    <col min="7246" max="7246" width="1.85546875" style="77" customWidth="1"/>
    <col min="7247" max="7247" width="11" style="77"/>
    <col min="7248" max="7248" width="1.85546875" style="77" customWidth="1"/>
    <col min="7249" max="7249" width="12.140625" style="77" customWidth="1"/>
    <col min="7250" max="7250" width="11" style="77"/>
    <col min="7251" max="7251" width="1.85546875" style="77" customWidth="1"/>
    <col min="7252" max="7252" width="11" style="77"/>
    <col min="7253" max="7253" width="1.85546875" style="77" customWidth="1"/>
    <col min="7254" max="7254" width="11" style="77"/>
    <col min="7255" max="7255" width="1.85546875" style="77" customWidth="1"/>
    <col min="7256" max="7256" width="11" style="77"/>
    <col min="7257" max="7257" width="1.85546875" style="77" customWidth="1"/>
    <col min="7258" max="7258" width="11" style="77"/>
    <col min="7259" max="7259" width="1.85546875" style="77" customWidth="1"/>
    <col min="7260" max="7260" width="11" style="77"/>
    <col min="7261" max="7261" width="1.85546875" style="77" customWidth="1"/>
    <col min="7262" max="7262" width="11" style="77"/>
    <col min="7263" max="7263" width="1.85546875" style="77" customWidth="1"/>
    <col min="7264" max="7264" width="11" style="77"/>
    <col min="7265" max="7265" width="1.85546875" style="77" customWidth="1"/>
    <col min="7266" max="7266" width="11" style="77"/>
    <col min="7267" max="7267" width="1.85546875" style="77" customWidth="1"/>
    <col min="7268" max="7268" width="11" style="77"/>
    <col min="7269" max="7269" width="1.85546875" style="77" customWidth="1"/>
    <col min="7270" max="7270" width="12.140625" style="77" customWidth="1"/>
    <col min="7271" max="7271" width="11" style="77"/>
    <col min="7272" max="7272" width="1.85546875" style="77" customWidth="1"/>
    <col min="7273" max="7273" width="11" style="77"/>
    <col min="7274" max="7274" width="1.85546875" style="77" customWidth="1"/>
    <col min="7275" max="7275" width="11" style="77"/>
    <col min="7276" max="7276" width="1.85546875" style="77" customWidth="1"/>
    <col min="7277" max="7277" width="11" style="77"/>
    <col min="7278" max="7278" width="1.85546875" style="77" customWidth="1"/>
    <col min="7279" max="7279" width="11" style="77"/>
    <col min="7280" max="7280" width="1.85546875" style="77" customWidth="1"/>
    <col min="7281" max="7281" width="11" style="77"/>
    <col min="7282" max="7282" width="1.85546875" style="77" customWidth="1"/>
    <col min="7283" max="7283" width="11" style="77"/>
    <col min="7284" max="7284" width="1.85546875" style="77" customWidth="1"/>
    <col min="7285" max="7285" width="13" style="77" customWidth="1"/>
    <col min="7286" max="7286" width="1.85546875" style="77" customWidth="1"/>
    <col min="7287" max="7287" width="12.140625" style="77" customWidth="1"/>
    <col min="7288" max="7288" width="11" style="77"/>
    <col min="7289" max="7289" width="1.85546875" style="77" customWidth="1"/>
    <col min="7290" max="7290" width="11" style="77"/>
    <col min="7291" max="7291" width="1.85546875" style="77" customWidth="1"/>
    <col min="7292" max="7292" width="11" style="77"/>
    <col min="7293" max="7293" width="1.85546875" style="77" customWidth="1"/>
    <col min="7294" max="7294" width="11" style="77"/>
    <col min="7295" max="7295" width="1.85546875" style="77" customWidth="1"/>
    <col min="7296" max="7296" width="11" style="77"/>
    <col min="7297" max="7297" width="1.85546875" style="77" customWidth="1"/>
    <col min="7298" max="7298" width="11" style="77"/>
    <col min="7299" max="7299" width="1.85546875" style="77" customWidth="1"/>
    <col min="7300" max="7300" width="11" style="77"/>
    <col min="7301" max="7301" width="1.85546875" style="77" customWidth="1"/>
    <col min="7302" max="7302" width="11" style="77"/>
    <col min="7303" max="7303" width="1.85546875" style="77" customWidth="1"/>
    <col min="7304" max="7304" width="11" style="77"/>
    <col min="7305" max="7305" width="1.85546875" style="77" customWidth="1"/>
    <col min="7306" max="7306" width="11" style="77"/>
    <col min="7307" max="7307" width="1.85546875" style="77" customWidth="1"/>
    <col min="7308" max="7308" width="12.140625" style="77" customWidth="1"/>
    <col min="7309" max="7309" width="11" style="77"/>
    <col min="7310" max="7310" width="1.85546875" style="77" customWidth="1"/>
    <col min="7311" max="7311" width="11" style="77"/>
    <col min="7312" max="7312" width="1.85546875" style="77" customWidth="1"/>
    <col min="7313" max="7313" width="11" style="77"/>
    <col min="7314" max="7314" width="1.85546875" style="77" customWidth="1"/>
    <col min="7315" max="7315" width="11" style="77"/>
    <col min="7316" max="7316" width="1.7109375" style="77" customWidth="1"/>
    <col min="7317" max="7317" width="11" style="77"/>
    <col min="7318" max="7318" width="1.85546875" style="77" customWidth="1"/>
    <col min="7319" max="7319" width="11" style="77"/>
    <col min="7320" max="7320" width="1.85546875" style="77" customWidth="1"/>
    <col min="7321" max="7321" width="11" style="77"/>
    <col min="7322" max="7322" width="1.85546875" style="77" customWidth="1"/>
    <col min="7323" max="7323" width="11" style="77"/>
    <col min="7324" max="7324" width="1.85546875" style="77" customWidth="1"/>
    <col min="7325" max="7325" width="11" style="77"/>
    <col min="7326" max="7326" width="1.85546875" style="77" customWidth="1"/>
    <col min="7327" max="7327" width="11" style="77"/>
    <col min="7328" max="7328" width="1.85546875" style="77" customWidth="1"/>
    <col min="7329" max="7329" width="12.140625" style="77" customWidth="1"/>
    <col min="7330" max="7330" width="11" style="77"/>
    <col min="7331" max="7331" width="1.85546875" style="77" customWidth="1"/>
    <col min="7332" max="7332" width="11" style="77"/>
    <col min="7333" max="7333" width="1.85546875" style="77" customWidth="1"/>
    <col min="7334" max="7334" width="11" style="77"/>
    <col min="7335" max="7335" width="1.85546875" style="77" customWidth="1"/>
    <col min="7336" max="7336" width="11" style="77"/>
    <col min="7337" max="7337" width="1.85546875" style="77" customWidth="1"/>
    <col min="7338" max="7338" width="11" style="77"/>
    <col min="7339" max="7339" width="1.85546875" style="77" customWidth="1"/>
    <col min="7340" max="7340" width="11" style="77"/>
    <col min="7341" max="7341" width="1.85546875" style="77" customWidth="1"/>
    <col min="7342" max="7342" width="11" style="77"/>
    <col min="7343" max="7343" width="1.85546875" style="77" customWidth="1"/>
    <col min="7344" max="7344" width="13" style="77" customWidth="1"/>
    <col min="7345" max="7345" width="1.85546875" style="77" customWidth="1"/>
    <col min="7346" max="7346" width="12.140625" style="77" customWidth="1"/>
    <col min="7347" max="7347" width="11" style="77"/>
    <col min="7348" max="7348" width="1.85546875" style="77" customWidth="1"/>
    <col min="7349" max="7349" width="11" style="77"/>
    <col min="7350" max="7350" width="1.85546875" style="77" customWidth="1"/>
    <col min="7351" max="7351" width="11" style="77"/>
    <col min="7352" max="7352" width="1.85546875" style="77" customWidth="1"/>
    <col min="7353" max="7353" width="11" style="77"/>
    <col min="7354" max="7354" width="1.85546875" style="77" customWidth="1"/>
    <col min="7355" max="7355" width="11" style="77"/>
    <col min="7356" max="7356" width="1.85546875" style="77" customWidth="1"/>
    <col min="7357" max="7357" width="11" style="77"/>
    <col min="7358" max="7358" width="1.85546875" style="77" customWidth="1"/>
    <col min="7359" max="7359" width="11" style="77"/>
    <col min="7360" max="7360" width="1.85546875" style="77" customWidth="1"/>
    <col min="7361" max="7361" width="11" style="77"/>
    <col min="7362" max="7362" width="1.85546875" style="77" customWidth="1"/>
    <col min="7363" max="7363" width="11" style="77"/>
    <col min="7364" max="7364" width="1.85546875" style="77" customWidth="1"/>
    <col min="7365" max="7365" width="11" style="77"/>
    <col min="7366" max="7366" width="1.85546875" style="77" customWidth="1"/>
    <col min="7367" max="7367" width="12.140625" style="77" customWidth="1"/>
    <col min="7368" max="7368" width="11" style="77"/>
    <col min="7369" max="7369" width="1.85546875" style="77" customWidth="1"/>
    <col min="7370" max="7370" width="11" style="77"/>
    <col min="7371" max="7371" width="1.85546875" style="77" customWidth="1"/>
    <col min="7372" max="7372" width="11" style="77"/>
    <col min="7373" max="7373" width="1.85546875" style="77" customWidth="1"/>
    <col min="7374" max="7374" width="11" style="77"/>
    <col min="7375" max="7375" width="1.85546875" style="77" customWidth="1"/>
    <col min="7376" max="7376" width="11" style="77"/>
    <col min="7377" max="7377" width="1.85546875" style="77" customWidth="1"/>
    <col min="7378" max="7378" width="11" style="77"/>
    <col min="7379" max="7379" width="1.85546875" style="77" customWidth="1"/>
    <col min="7380" max="7380" width="11" style="77"/>
    <col min="7381" max="7381" width="1.85546875" style="77" customWidth="1"/>
    <col min="7382" max="7382" width="11" style="77"/>
    <col min="7383" max="7383" width="1.85546875" style="77" customWidth="1"/>
    <col min="7384" max="7384" width="11" style="77"/>
    <col min="7385" max="7385" width="1.85546875" style="77" customWidth="1"/>
    <col min="7386" max="7386" width="11" style="77"/>
    <col min="7387" max="7387" width="1.85546875" style="77" customWidth="1"/>
    <col min="7388" max="7388" width="12.140625" style="77" customWidth="1"/>
    <col min="7389" max="7389" width="11" style="77"/>
    <col min="7390" max="7390" width="1.85546875" style="77" customWidth="1"/>
    <col min="7391" max="7391" width="11" style="77"/>
    <col min="7392" max="7392" width="1.85546875" style="77" customWidth="1"/>
    <col min="7393" max="7393" width="11" style="77"/>
    <col min="7394" max="7394" width="1.85546875" style="77" customWidth="1"/>
    <col min="7395" max="7395" width="11" style="77"/>
    <col min="7396" max="7396" width="1.85546875" style="77" customWidth="1"/>
    <col min="7397" max="7397" width="11" style="77"/>
    <col min="7398" max="7398" width="1.85546875" style="77" customWidth="1"/>
    <col min="7399" max="7399" width="11" style="77"/>
    <col min="7400" max="7400" width="1.85546875" style="77" customWidth="1"/>
    <col min="7401" max="7401" width="10.5703125" style="77" customWidth="1"/>
    <col min="7402" max="7402" width="2" style="77" customWidth="1"/>
    <col min="7403" max="7403" width="12.5703125" style="77" customWidth="1"/>
    <col min="7404" max="7404" width="1.85546875" style="77" customWidth="1"/>
    <col min="7405" max="7406" width="0" style="77" hidden="1" customWidth="1"/>
    <col min="7407" max="7424" width="11" style="77"/>
    <col min="7425" max="7425" width="12.140625" style="77" customWidth="1"/>
    <col min="7426" max="7426" width="11" style="77"/>
    <col min="7427" max="7427" width="1.85546875" style="77" customWidth="1"/>
    <col min="7428" max="7428" width="11" style="77"/>
    <col min="7429" max="7429" width="2" style="77" customWidth="1"/>
    <col min="7430" max="7430" width="11" style="77"/>
    <col min="7431" max="7431" width="1.85546875" style="77" customWidth="1"/>
    <col min="7432" max="7432" width="11" style="77"/>
    <col min="7433" max="7433" width="2" style="77" customWidth="1"/>
    <col min="7434" max="7434" width="11" style="77"/>
    <col min="7435" max="7435" width="1.85546875" style="77" customWidth="1"/>
    <col min="7436" max="7436" width="11" style="77"/>
    <col min="7437" max="7437" width="1.85546875" style="77" customWidth="1"/>
    <col min="7438" max="7438" width="11" style="77"/>
    <col min="7439" max="7439" width="1.85546875" style="77" customWidth="1"/>
    <col min="7440" max="7440" width="11" style="77"/>
    <col min="7441" max="7441" width="1.85546875" style="77" customWidth="1"/>
    <col min="7442" max="7442" width="11" style="77"/>
    <col min="7443" max="7443" width="1.85546875" style="77" customWidth="1"/>
    <col min="7444" max="7444" width="11" style="77"/>
    <col min="7445" max="7445" width="1.85546875" style="77" customWidth="1"/>
    <col min="7446" max="7446" width="12.140625" style="77" customWidth="1"/>
    <col min="7447" max="7447" width="11" style="77"/>
    <col min="7448" max="7448" width="1.85546875" style="77" customWidth="1"/>
    <col min="7449" max="7449" width="11" style="77"/>
    <col min="7450" max="7450" width="1.85546875" style="77" customWidth="1"/>
    <col min="7451" max="7451" width="11" style="77"/>
    <col min="7452" max="7452" width="1.85546875" style="77" customWidth="1"/>
    <col min="7453" max="7453" width="11" style="77"/>
    <col min="7454" max="7454" width="1.85546875" style="77" customWidth="1"/>
    <col min="7455" max="7455" width="11" style="77"/>
    <col min="7456" max="7456" width="1.85546875" style="77" customWidth="1"/>
    <col min="7457" max="7457" width="11" style="77"/>
    <col min="7458" max="7458" width="1.85546875" style="77" customWidth="1"/>
    <col min="7459" max="7459" width="11" style="77"/>
    <col min="7460" max="7460" width="1.85546875" style="77" customWidth="1"/>
    <col min="7461" max="7461" width="11" style="77"/>
    <col min="7462" max="7462" width="1.85546875" style="77" customWidth="1"/>
    <col min="7463" max="7463" width="11" style="77"/>
    <col min="7464" max="7464" width="1.85546875" style="77" customWidth="1"/>
    <col min="7465" max="7465" width="11" style="77"/>
    <col min="7466" max="7466" width="1.85546875" style="77" customWidth="1"/>
    <col min="7467" max="7467" width="12.28515625" style="77" customWidth="1"/>
    <col min="7468" max="7468" width="11" style="77"/>
    <col min="7469" max="7469" width="1.85546875" style="77" customWidth="1"/>
    <col min="7470" max="7470" width="11" style="77"/>
    <col min="7471" max="7471" width="1.85546875" style="77" customWidth="1"/>
    <col min="7472" max="7472" width="11" style="77"/>
    <col min="7473" max="7473" width="1.85546875" style="77" customWidth="1"/>
    <col min="7474" max="7474" width="11" style="77"/>
    <col min="7475" max="7475" width="0.5703125" style="77" customWidth="1"/>
    <col min="7476" max="7476" width="11.28515625" style="77" customWidth="1"/>
    <col min="7477" max="7477" width="1.85546875" style="77" customWidth="1"/>
    <col min="7478" max="7478" width="11" style="77"/>
    <col min="7479" max="7479" width="2" style="77" customWidth="1"/>
    <col min="7480" max="7480" width="11" style="77"/>
    <col min="7481" max="7481" width="1.85546875" style="77" customWidth="1"/>
    <col min="7482" max="7482" width="13" style="77" customWidth="1"/>
    <col min="7483" max="7483" width="1.85546875" style="77" customWidth="1"/>
    <col min="7484" max="7484" width="12.140625" style="77" customWidth="1"/>
    <col min="7485" max="7485" width="11" style="77"/>
    <col min="7486" max="7486" width="1.85546875" style="77" customWidth="1"/>
    <col min="7487" max="7487" width="11" style="77"/>
    <col min="7488" max="7488" width="1.85546875" style="77" customWidth="1"/>
    <col min="7489" max="7489" width="11" style="77"/>
    <col min="7490" max="7490" width="1.85546875" style="77" customWidth="1"/>
    <col min="7491" max="7491" width="11" style="77"/>
    <col min="7492" max="7492" width="1.85546875" style="77" customWidth="1"/>
    <col min="7493" max="7493" width="11" style="77"/>
    <col min="7494" max="7494" width="1.85546875" style="77" customWidth="1"/>
    <col min="7495" max="7495" width="11" style="77"/>
    <col min="7496" max="7496" width="1.85546875" style="77" customWidth="1"/>
    <col min="7497" max="7497" width="11" style="77"/>
    <col min="7498" max="7498" width="1.85546875" style="77" customWidth="1"/>
    <col min="7499" max="7499" width="11" style="77"/>
    <col min="7500" max="7500" width="1.85546875" style="77" customWidth="1"/>
    <col min="7501" max="7501" width="11" style="77"/>
    <col min="7502" max="7502" width="1.85546875" style="77" customWidth="1"/>
    <col min="7503" max="7503" width="11" style="77"/>
    <col min="7504" max="7504" width="1.85546875" style="77" customWidth="1"/>
    <col min="7505" max="7505" width="12.140625" style="77" customWidth="1"/>
    <col min="7506" max="7506" width="11" style="77"/>
    <col min="7507" max="7507" width="1.85546875" style="77" customWidth="1"/>
    <col min="7508" max="7508" width="11" style="77"/>
    <col min="7509" max="7509" width="1.85546875" style="77" customWidth="1"/>
    <col min="7510" max="7510" width="11" style="77"/>
    <col min="7511" max="7511" width="1.85546875" style="77" customWidth="1"/>
    <col min="7512" max="7512" width="11" style="77"/>
    <col min="7513" max="7513" width="1.85546875" style="77" customWidth="1"/>
    <col min="7514" max="7514" width="11" style="77"/>
    <col min="7515" max="7515" width="1.85546875" style="77" customWidth="1"/>
    <col min="7516" max="7516" width="11" style="77"/>
    <col min="7517" max="7517" width="1.85546875" style="77" customWidth="1"/>
    <col min="7518" max="7518" width="11" style="77"/>
    <col min="7519" max="7519" width="1.85546875" style="77" customWidth="1"/>
    <col min="7520" max="7520" width="11" style="77"/>
    <col min="7521" max="7521" width="1.85546875" style="77" customWidth="1"/>
    <col min="7522" max="7522" width="11" style="77"/>
    <col min="7523" max="7523" width="1.85546875" style="77" customWidth="1"/>
    <col min="7524" max="7524" width="11" style="77"/>
    <col min="7525" max="7525" width="1.85546875" style="77" customWidth="1"/>
    <col min="7526" max="7526" width="12.140625" style="77" customWidth="1"/>
    <col min="7527" max="7527" width="11" style="77"/>
    <col min="7528" max="7528" width="1.85546875" style="77" customWidth="1"/>
    <col min="7529" max="7529" width="11" style="77"/>
    <col min="7530" max="7530" width="1.85546875" style="77" customWidth="1"/>
    <col min="7531" max="7531" width="11" style="77"/>
    <col min="7532" max="7532" width="1.85546875" style="77" customWidth="1"/>
    <col min="7533" max="7533" width="11" style="77"/>
    <col min="7534" max="7534" width="1.85546875" style="77" customWidth="1"/>
    <col min="7535" max="7535" width="11" style="77"/>
    <col min="7536" max="7536" width="1.85546875" style="77" customWidth="1"/>
    <col min="7537" max="7537" width="11" style="77"/>
    <col min="7538" max="7538" width="1.85546875" style="77" customWidth="1"/>
    <col min="7539" max="7539" width="11" style="77"/>
    <col min="7540" max="7540" width="1.85546875" style="77" customWidth="1"/>
    <col min="7541" max="7541" width="13" style="77" customWidth="1"/>
    <col min="7542" max="7542" width="1.85546875" style="77" customWidth="1"/>
    <col min="7543" max="7543" width="12.140625" style="77" customWidth="1"/>
    <col min="7544" max="7544" width="11" style="77"/>
    <col min="7545" max="7545" width="1.85546875" style="77" customWidth="1"/>
    <col min="7546" max="7546" width="11" style="77"/>
    <col min="7547" max="7547" width="1.85546875" style="77" customWidth="1"/>
    <col min="7548" max="7548" width="11" style="77"/>
    <col min="7549" max="7549" width="1.85546875" style="77" customWidth="1"/>
    <col min="7550" max="7550" width="11" style="77"/>
    <col min="7551" max="7551" width="1.85546875" style="77" customWidth="1"/>
    <col min="7552" max="7552" width="11" style="77"/>
    <col min="7553" max="7553" width="1.85546875" style="77" customWidth="1"/>
    <col min="7554" max="7554" width="11" style="77"/>
    <col min="7555" max="7555" width="1.85546875" style="77" customWidth="1"/>
    <col min="7556" max="7556" width="11" style="77"/>
    <col min="7557" max="7557" width="1.85546875" style="77" customWidth="1"/>
    <col min="7558" max="7558" width="11" style="77"/>
    <col min="7559" max="7559" width="1.85546875" style="77" customWidth="1"/>
    <col min="7560" max="7560" width="11" style="77"/>
    <col min="7561" max="7561" width="1.85546875" style="77" customWidth="1"/>
    <col min="7562" max="7562" width="11" style="77"/>
    <col min="7563" max="7563" width="1.85546875" style="77" customWidth="1"/>
    <col min="7564" max="7564" width="12.140625" style="77" customWidth="1"/>
    <col min="7565" max="7565" width="11" style="77"/>
    <col min="7566" max="7566" width="1.85546875" style="77" customWidth="1"/>
    <col min="7567" max="7567" width="11" style="77"/>
    <col min="7568" max="7568" width="1.85546875" style="77" customWidth="1"/>
    <col min="7569" max="7569" width="11" style="77"/>
    <col min="7570" max="7570" width="1.85546875" style="77" customWidth="1"/>
    <col min="7571" max="7571" width="11" style="77"/>
    <col min="7572" max="7572" width="1.7109375" style="77" customWidth="1"/>
    <col min="7573" max="7573" width="11" style="77"/>
    <col min="7574" max="7574" width="1.85546875" style="77" customWidth="1"/>
    <col min="7575" max="7575" width="11" style="77"/>
    <col min="7576" max="7576" width="1.85546875" style="77" customWidth="1"/>
    <col min="7577" max="7577" width="11" style="77"/>
    <col min="7578" max="7578" width="1.85546875" style="77" customWidth="1"/>
    <col min="7579" max="7579" width="11" style="77"/>
    <col min="7580" max="7580" width="1.85546875" style="77" customWidth="1"/>
    <col min="7581" max="7581" width="11" style="77"/>
    <col min="7582" max="7582" width="1.85546875" style="77" customWidth="1"/>
    <col min="7583" max="7583" width="11" style="77"/>
    <col min="7584" max="7584" width="1.85546875" style="77" customWidth="1"/>
    <col min="7585" max="7585" width="12.140625" style="77" customWidth="1"/>
    <col min="7586" max="7586" width="11" style="77"/>
    <col min="7587" max="7587" width="1.85546875" style="77" customWidth="1"/>
    <col min="7588" max="7588" width="11" style="77"/>
    <col min="7589" max="7589" width="1.85546875" style="77" customWidth="1"/>
    <col min="7590" max="7590" width="11" style="77"/>
    <col min="7591" max="7591" width="1.85546875" style="77" customWidth="1"/>
    <col min="7592" max="7592" width="11" style="77"/>
    <col min="7593" max="7593" width="1.85546875" style="77" customWidth="1"/>
    <col min="7594" max="7594" width="11" style="77"/>
    <col min="7595" max="7595" width="1.85546875" style="77" customWidth="1"/>
    <col min="7596" max="7596" width="11" style="77"/>
    <col min="7597" max="7597" width="1.85546875" style="77" customWidth="1"/>
    <col min="7598" max="7598" width="11" style="77"/>
    <col min="7599" max="7599" width="1.85546875" style="77" customWidth="1"/>
    <col min="7600" max="7600" width="13" style="77" customWidth="1"/>
    <col min="7601" max="7601" width="1.85546875" style="77" customWidth="1"/>
    <col min="7602" max="7602" width="12.140625" style="77" customWidth="1"/>
    <col min="7603" max="7603" width="11" style="77"/>
    <col min="7604" max="7604" width="1.85546875" style="77" customWidth="1"/>
    <col min="7605" max="7605" width="11" style="77"/>
    <col min="7606" max="7606" width="1.85546875" style="77" customWidth="1"/>
    <col min="7607" max="7607" width="11" style="77"/>
    <col min="7608" max="7608" width="1.85546875" style="77" customWidth="1"/>
    <col min="7609" max="7609" width="11" style="77"/>
    <col min="7610" max="7610" width="1.85546875" style="77" customWidth="1"/>
    <col min="7611" max="7611" width="11" style="77"/>
    <col min="7612" max="7612" width="1.85546875" style="77" customWidth="1"/>
    <col min="7613" max="7613" width="11" style="77"/>
    <col min="7614" max="7614" width="1.85546875" style="77" customWidth="1"/>
    <col min="7615" max="7615" width="11" style="77"/>
    <col min="7616" max="7616" width="1.85546875" style="77" customWidth="1"/>
    <col min="7617" max="7617" width="11" style="77"/>
    <col min="7618" max="7618" width="1.85546875" style="77" customWidth="1"/>
    <col min="7619" max="7619" width="11" style="77"/>
    <col min="7620" max="7620" width="1.85546875" style="77" customWidth="1"/>
    <col min="7621" max="7621" width="11" style="77"/>
    <col min="7622" max="7622" width="1.85546875" style="77" customWidth="1"/>
    <col min="7623" max="7623" width="12.140625" style="77" customWidth="1"/>
    <col min="7624" max="7624" width="11" style="77"/>
    <col min="7625" max="7625" width="1.85546875" style="77" customWidth="1"/>
    <col min="7626" max="7626" width="11" style="77"/>
    <col min="7627" max="7627" width="1.85546875" style="77" customWidth="1"/>
    <col min="7628" max="7628" width="11" style="77"/>
    <col min="7629" max="7629" width="1.85546875" style="77" customWidth="1"/>
    <col min="7630" max="7630" width="11" style="77"/>
    <col min="7631" max="7631" width="1.85546875" style="77" customWidth="1"/>
    <col min="7632" max="7632" width="11" style="77"/>
    <col min="7633" max="7633" width="1.85546875" style="77" customWidth="1"/>
    <col min="7634" max="7634" width="11" style="77"/>
    <col min="7635" max="7635" width="1.85546875" style="77" customWidth="1"/>
    <col min="7636" max="7636" width="11" style="77"/>
    <col min="7637" max="7637" width="1.85546875" style="77" customWidth="1"/>
    <col min="7638" max="7638" width="11" style="77"/>
    <col min="7639" max="7639" width="1.85546875" style="77" customWidth="1"/>
    <col min="7640" max="7640" width="11" style="77"/>
    <col min="7641" max="7641" width="1.85546875" style="77" customWidth="1"/>
    <col min="7642" max="7642" width="11" style="77"/>
    <col min="7643" max="7643" width="1.85546875" style="77" customWidth="1"/>
    <col min="7644" max="7644" width="12.140625" style="77" customWidth="1"/>
    <col min="7645" max="7645" width="11" style="77"/>
    <col min="7646" max="7646" width="1.85546875" style="77" customWidth="1"/>
    <col min="7647" max="7647" width="11" style="77"/>
    <col min="7648" max="7648" width="1.85546875" style="77" customWidth="1"/>
    <col min="7649" max="7649" width="11" style="77"/>
    <col min="7650" max="7650" width="1.85546875" style="77" customWidth="1"/>
    <col min="7651" max="7651" width="11" style="77"/>
    <col min="7652" max="7652" width="1.85546875" style="77" customWidth="1"/>
    <col min="7653" max="7653" width="11" style="77"/>
    <col min="7654" max="7654" width="1.85546875" style="77" customWidth="1"/>
    <col min="7655" max="7655" width="11" style="77"/>
    <col min="7656" max="7656" width="1.85546875" style="77" customWidth="1"/>
    <col min="7657" max="7657" width="10.5703125" style="77" customWidth="1"/>
    <col min="7658" max="7658" width="2" style="77" customWidth="1"/>
    <col min="7659" max="7659" width="12.5703125" style="77" customWidth="1"/>
    <col min="7660" max="7660" width="1.85546875" style="77" customWidth="1"/>
    <col min="7661" max="7662" width="0" style="77" hidden="1" customWidth="1"/>
    <col min="7663" max="7680" width="11" style="77"/>
    <col min="7681" max="7681" width="12.140625" style="77" customWidth="1"/>
    <col min="7682" max="7682" width="11" style="77"/>
    <col min="7683" max="7683" width="1.85546875" style="77" customWidth="1"/>
    <col min="7684" max="7684" width="11" style="77"/>
    <col min="7685" max="7685" width="2" style="77" customWidth="1"/>
    <col min="7686" max="7686" width="11" style="77"/>
    <col min="7687" max="7687" width="1.85546875" style="77" customWidth="1"/>
    <col min="7688" max="7688" width="11" style="77"/>
    <col min="7689" max="7689" width="2" style="77" customWidth="1"/>
    <col min="7690" max="7690" width="11" style="77"/>
    <col min="7691" max="7691" width="1.85546875" style="77" customWidth="1"/>
    <col min="7692" max="7692" width="11" style="77"/>
    <col min="7693" max="7693" width="1.85546875" style="77" customWidth="1"/>
    <col min="7694" max="7694" width="11" style="77"/>
    <col min="7695" max="7695" width="1.85546875" style="77" customWidth="1"/>
    <col min="7696" max="7696" width="11" style="77"/>
    <col min="7697" max="7697" width="1.85546875" style="77" customWidth="1"/>
    <col min="7698" max="7698" width="11" style="77"/>
    <col min="7699" max="7699" width="1.85546875" style="77" customWidth="1"/>
    <col min="7700" max="7700" width="11" style="77"/>
    <col min="7701" max="7701" width="1.85546875" style="77" customWidth="1"/>
    <col min="7702" max="7702" width="12.140625" style="77" customWidth="1"/>
    <col min="7703" max="7703" width="11" style="77"/>
    <col min="7704" max="7704" width="1.85546875" style="77" customWidth="1"/>
    <col min="7705" max="7705" width="11" style="77"/>
    <col min="7706" max="7706" width="1.85546875" style="77" customWidth="1"/>
    <col min="7707" max="7707" width="11" style="77"/>
    <col min="7708" max="7708" width="1.85546875" style="77" customWidth="1"/>
    <col min="7709" max="7709" width="11" style="77"/>
    <col min="7710" max="7710" width="1.85546875" style="77" customWidth="1"/>
    <col min="7711" max="7711" width="11" style="77"/>
    <col min="7712" max="7712" width="1.85546875" style="77" customWidth="1"/>
    <col min="7713" max="7713" width="11" style="77"/>
    <col min="7714" max="7714" width="1.85546875" style="77" customWidth="1"/>
    <col min="7715" max="7715" width="11" style="77"/>
    <col min="7716" max="7716" width="1.85546875" style="77" customWidth="1"/>
    <col min="7717" max="7717" width="11" style="77"/>
    <col min="7718" max="7718" width="1.85546875" style="77" customWidth="1"/>
    <col min="7719" max="7719" width="11" style="77"/>
    <col min="7720" max="7720" width="1.85546875" style="77" customWidth="1"/>
    <col min="7721" max="7721" width="11" style="77"/>
    <col min="7722" max="7722" width="1.85546875" style="77" customWidth="1"/>
    <col min="7723" max="7723" width="12.28515625" style="77" customWidth="1"/>
    <col min="7724" max="7724" width="11" style="77"/>
    <col min="7725" max="7725" width="1.85546875" style="77" customWidth="1"/>
    <col min="7726" max="7726" width="11" style="77"/>
    <col min="7727" max="7727" width="1.85546875" style="77" customWidth="1"/>
    <col min="7728" max="7728" width="11" style="77"/>
    <col min="7729" max="7729" width="1.85546875" style="77" customWidth="1"/>
    <col min="7730" max="7730" width="11" style="77"/>
    <col min="7731" max="7731" width="0.5703125" style="77" customWidth="1"/>
    <col min="7732" max="7732" width="11.28515625" style="77" customWidth="1"/>
    <col min="7733" max="7733" width="1.85546875" style="77" customWidth="1"/>
    <col min="7734" max="7734" width="11" style="77"/>
    <col min="7735" max="7735" width="2" style="77" customWidth="1"/>
    <col min="7736" max="7736" width="11" style="77"/>
    <col min="7737" max="7737" width="1.85546875" style="77" customWidth="1"/>
    <col min="7738" max="7738" width="13" style="77" customWidth="1"/>
    <col min="7739" max="7739" width="1.85546875" style="77" customWidth="1"/>
    <col min="7740" max="7740" width="12.140625" style="77" customWidth="1"/>
    <col min="7741" max="7741" width="11" style="77"/>
    <col min="7742" max="7742" width="1.85546875" style="77" customWidth="1"/>
    <col min="7743" max="7743" width="11" style="77"/>
    <col min="7744" max="7744" width="1.85546875" style="77" customWidth="1"/>
    <col min="7745" max="7745" width="11" style="77"/>
    <col min="7746" max="7746" width="1.85546875" style="77" customWidth="1"/>
    <col min="7747" max="7747" width="11" style="77"/>
    <col min="7748" max="7748" width="1.85546875" style="77" customWidth="1"/>
    <col min="7749" max="7749" width="11" style="77"/>
    <col min="7750" max="7750" width="1.85546875" style="77" customWidth="1"/>
    <col min="7751" max="7751" width="11" style="77"/>
    <col min="7752" max="7752" width="1.85546875" style="77" customWidth="1"/>
    <col min="7753" max="7753" width="11" style="77"/>
    <col min="7754" max="7754" width="1.85546875" style="77" customWidth="1"/>
    <col min="7755" max="7755" width="11" style="77"/>
    <col min="7756" max="7756" width="1.85546875" style="77" customWidth="1"/>
    <col min="7757" max="7757" width="11" style="77"/>
    <col min="7758" max="7758" width="1.85546875" style="77" customWidth="1"/>
    <col min="7759" max="7759" width="11" style="77"/>
    <col min="7760" max="7760" width="1.85546875" style="77" customWidth="1"/>
    <col min="7761" max="7761" width="12.140625" style="77" customWidth="1"/>
    <col min="7762" max="7762" width="11" style="77"/>
    <col min="7763" max="7763" width="1.85546875" style="77" customWidth="1"/>
    <col min="7764" max="7764" width="11" style="77"/>
    <col min="7765" max="7765" width="1.85546875" style="77" customWidth="1"/>
    <col min="7766" max="7766" width="11" style="77"/>
    <col min="7767" max="7767" width="1.85546875" style="77" customWidth="1"/>
    <col min="7768" max="7768" width="11" style="77"/>
    <col min="7769" max="7769" width="1.85546875" style="77" customWidth="1"/>
    <col min="7770" max="7770" width="11" style="77"/>
    <col min="7771" max="7771" width="1.85546875" style="77" customWidth="1"/>
    <col min="7772" max="7772" width="11" style="77"/>
    <col min="7773" max="7773" width="1.85546875" style="77" customWidth="1"/>
    <col min="7774" max="7774" width="11" style="77"/>
    <col min="7775" max="7775" width="1.85546875" style="77" customWidth="1"/>
    <col min="7776" max="7776" width="11" style="77"/>
    <col min="7777" max="7777" width="1.85546875" style="77" customWidth="1"/>
    <col min="7778" max="7778" width="11" style="77"/>
    <col min="7779" max="7779" width="1.85546875" style="77" customWidth="1"/>
    <col min="7780" max="7780" width="11" style="77"/>
    <col min="7781" max="7781" width="1.85546875" style="77" customWidth="1"/>
    <col min="7782" max="7782" width="12.140625" style="77" customWidth="1"/>
    <col min="7783" max="7783" width="11" style="77"/>
    <col min="7784" max="7784" width="1.85546875" style="77" customWidth="1"/>
    <col min="7785" max="7785" width="11" style="77"/>
    <col min="7786" max="7786" width="1.85546875" style="77" customWidth="1"/>
    <col min="7787" max="7787" width="11" style="77"/>
    <col min="7788" max="7788" width="1.85546875" style="77" customWidth="1"/>
    <col min="7789" max="7789" width="11" style="77"/>
    <col min="7790" max="7790" width="1.85546875" style="77" customWidth="1"/>
    <col min="7791" max="7791" width="11" style="77"/>
    <col min="7792" max="7792" width="1.85546875" style="77" customWidth="1"/>
    <col min="7793" max="7793" width="11" style="77"/>
    <col min="7794" max="7794" width="1.85546875" style="77" customWidth="1"/>
    <col min="7795" max="7795" width="11" style="77"/>
    <col min="7796" max="7796" width="1.85546875" style="77" customWidth="1"/>
    <col min="7797" max="7797" width="13" style="77" customWidth="1"/>
    <col min="7798" max="7798" width="1.85546875" style="77" customWidth="1"/>
    <col min="7799" max="7799" width="12.140625" style="77" customWidth="1"/>
    <col min="7800" max="7800" width="11" style="77"/>
    <col min="7801" max="7801" width="1.85546875" style="77" customWidth="1"/>
    <col min="7802" max="7802" width="11" style="77"/>
    <col min="7803" max="7803" width="1.85546875" style="77" customWidth="1"/>
    <col min="7804" max="7804" width="11" style="77"/>
    <col min="7805" max="7805" width="1.85546875" style="77" customWidth="1"/>
    <col min="7806" max="7806" width="11" style="77"/>
    <col min="7807" max="7807" width="1.85546875" style="77" customWidth="1"/>
    <col min="7808" max="7808" width="11" style="77"/>
    <col min="7809" max="7809" width="1.85546875" style="77" customWidth="1"/>
    <col min="7810" max="7810" width="11" style="77"/>
    <col min="7811" max="7811" width="1.85546875" style="77" customWidth="1"/>
    <col min="7812" max="7812" width="11" style="77"/>
    <col min="7813" max="7813" width="1.85546875" style="77" customWidth="1"/>
    <col min="7814" max="7814" width="11" style="77"/>
    <col min="7815" max="7815" width="1.85546875" style="77" customWidth="1"/>
    <col min="7816" max="7816" width="11" style="77"/>
    <col min="7817" max="7817" width="1.85546875" style="77" customWidth="1"/>
    <col min="7818" max="7818" width="11" style="77"/>
    <col min="7819" max="7819" width="1.85546875" style="77" customWidth="1"/>
    <col min="7820" max="7820" width="12.140625" style="77" customWidth="1"/>
    <col min="7821" max="7821" width="11" style="77"/>
    <col min="7822" max="7822" width="1.85546875" style="77" customWidth="1"/>
    <col min="7823" max="7823" width="11" style="77"/>
    <col min="7824" max="7824" width="1.85546875" style="77" customWidth="1"/>
    <col min="7825" max="7825" width="11" style="77"/>
    <col min="7826" max="7826" width="1.85546875" style="77" customWidth="1"/>
    <col min="7827" max="7827" width="11" style="77"/>
    <col min="7828" max="7828" width="1.7109375" style="77" customWidth="1"/>
    <col min="7829" max="7829" width="11" style="77"/>
    <col min="7830" max="7830" width="1.85546875" style="77" customWidth="1"/>
    <col min="7831" max="7831" width="11" style="77"/>
    <col min="7832" max="7832" width="1.85546875" style="77" customWidth="1"/>
    <col min="7833" max="7833" width="11" style="77"/>
    <col min="7834" max="7834" width="1.85546875" style="77" customWidth="1"/>
    <col min="7835" max="7835" width="11" style="77"/>
    <col min="7836" max="7836" width="1.85546875" style="77" customWidth="1"/>
    <col min="7837" max="7837" width="11" style="77"/>
    <col min="7838" max="7838" width="1.85546875" style="77" customWidth="1"/>
    <col min="7839" max="7839" width="11" style="77"/>
    <col min="7840" max="7840" width="1.85546875" style="77" customWidth="1"/>
    <col min="7841" max="7841" width="12.140625" style="77" customWidth="1"/>
    <col min="7842" max="7842" width="11" style="77"/>
    <col min="7843" max="7843" width="1.85546875" style="77" customWidth="1"/>
    <col min="7844" max="7844" width="11" style="77"/>
    <col min="7845" max="7845" width="1.85546875" style="77" customWidth="1"/>
    <col min="7846" max="7846" width="11" style="77"/>
    <col min="7847" max="7847" width="1.85546875" style="77" customWidth="1"/>
    <col min="7848" max="7848" width="11" style="77"/>
    <col min="7849" max="7849" width="1.85546875" style="77" customWidth="1"/>
    <col min="7850" max="7850" width="11" style="77"/>
    <col min="7851" max="7851" width="1.85546875" style="77" customWidth="1"/>
    <col min="7852" max="7852" width="11" style="77"/>
    <col min="7853" max="7853" width="1.85546875" style="77" customWidth="1"/>
    <col min="7854" max="7854" width="11" style="77"/>
    <col min="7855" max="7855" width="1.85546875" style="77" customWidth="1"/>
    <col min="7856" max="7856" width="13" style="77" customWidth="1"/>
    <col min="7857" max="7857" width="1.85546875" style="77" customWidth="1"/>
    <col min="7858" max="7858" width="12.140625" style="77" customWidth="1"/>
    <col min="7859" max="7859" width="11" style="77"/>
    <col min="7860" max="7860" width="1.85546875" style="77" customWidth="1"/>
    <col min="7861" max="7861" width="11" style="77"/>
    <col min="7862" max="7862" width="1.85546875" style="77" customWidth="1"/>
    <col min="7863" max="7863" width="11" style="77"/>
    <col min="7864" max="7864" width="1.85546875" style="77" customWidth="1"/>
    <col min="7865" max="7865" width="11" style="77"/>
    <col min="7866" max="7866" width="1.85546875" style="77" customWidth="1"/>
    <col min="7867" max="7867" width="11" style="77"/>
    <col min="7868" max="7868" width="1.85546875" style="77" customWidth="1"/>
    <col min="7869" max="7869" width="11" style="77"/>
    <col min="7870" max="7870" width="1.85546875" style="77" customWidth="1"/>
    <col min="7871" max="7871" width="11" style="77"/>
    <col min="7872" max="7872" width="1.85546875" style="77" customWidth="1"/>
    <col min="7873" max="7873" width="11" style="77"/>
    <col min="7874" max="7874" width="1.85546875" style="77" customWidth="1"/>
    <col min="7875" max="7875" width="11" style="77"/>
    <col min="7876" max="7876" width="1.85546875" style="77" customWidth="1"/>
    <col min="7877" max="7877" width="11" style="77"/>
    <col min="7878" max="7878" width="1.85546875" style="77" customWidth="1"/>
    <col min="7879" max="7879" width="12.140625" style="77" customWidth="1"/>
    <col min="7880" max="7880" width="11" style="77"/>
    <col min="7881" max="7881" width="1.85546875" style="77" customWidth="1"/>
    <col min="7882" max="7882" width="11" style="77"/>
    <col min="7883" max="7883" width="1.85546875" style="77" customWidth="1"/>
    <col min="7884" max="7884" width="11" style="77"/>
    <col min="7885" max="7885" width="1.85546875" style="77" customWidth="1"/>
    <col min="7886" max="7886" width="11" style="77"/>
    <col min="7887" max="7887" width="1.85546875" style="77" customWidth="1"/>
    <col min="7888" max="7888" width="11" style="77"/>
    <col min="7889" max="7889" width="1.85546875" style="77" customWidth="1"/>
    <col min="7890" max="7890" width="11" style="77"/>
    <col min="7891" max="7891" width="1.85546875" style="77" customWidth="1"/>
    <col min="7892" max="7892" width="11" style="77"/>
    <col min="7893" max="7893" width="1.85546875" style="77" customWidth="1"/>
    <col min="7894" max="7894" width="11" style="77"/>
    <col min="7895" max="7895" width="1.85546875" style="77" customWidth="1"/>
    <col min="7896" max="7896" width="11" style="77"/>
    <col min="7897" max="7897" width="1.85546875" style="77" customWidth="1"/>
    <col min="7898" max="7898" width="11" style="77"/>
    <col min="7899" max="7899" width="1.85546875" style="77" customWidth="1"/>
    <col min="7900" max="7900" width="12.140625" style="77" customWidth="1"/>
    <col min="7901" max="7901" width="11" style="77"/>
    <col min="7902" max="7902" width="1.85546875" style="77" customWidth="1"/>
    <col min="7903" max="7903" width="11" style="77"/>
    <col min="7904" max="7904" width="1.85546875" style="77" customWidth="1"/>
    <col min="7905" max="7905" width="11" style="77"/>
    <col min="7906" max="7906" width="1.85546875" style="77" customWidth="1"/>
    <col min="7907" max="7907" width="11" style="77"/>
    <col min="7908" max="7908" width="1.85546875" style="77" customWidth="1"/>
    <col min="7909" max="7909" width="11" style="77"/>
    <col min="7910" max="7910" width="1.85546875" style="77" customWidth="1"/>
    <col min="7911" max="7911" width="11" style="77"/>
    <col min="7912" max="7912" width="1.85546875" style="77" customWidth="1"/>
    <col min="7913" max="7913" width="10.5703125" style="77" customWidth="1"/>
    <col min="7914" max="7914" width="2" style="77" customWidth="1"/>
    <col min="7915" max="7915" width="12.5703125" style="77" customWidth="1"/>
    <col min="7916" max="7916" width="1.85546875" style="77" customWidth="1"/>
    <col min="7917" max="7918" width="0" style="77" hidden="1" customWidth="1"/>
    <col min="7919" max="7936" width="11" style="77"/>
    <col min="7937" max="7937" width="12.140625" style="77" customWidth="1"/>
    <col min="7938" max="7938" width="11" style="77"/>
    <col min="7939" max="7939" width="1.85546875" style="77" customWidth="1"/>
    <col min="7940" max="7940" width="11" style="77"/>
    <col min="7941" max="7941" width="2" style="77" customWidth="1"/>
    <col min="7942" max="7942" width="11" style="77"/>
    <col min="7943" max="7943" width="1.85546875" style="77" customWidth="1"/>
    <col min="7944" max="7944" width="11" style="77"/>
    <col min="7945" max="7945" width="2" style="77" customWidth="1"/>
    <col min="7946" max="7946" width="11" style="77"/>
    <col min="7947" max="7947" width="1.85546875" style="77" customWidth="1"/>
    <col min="7948" max="7948" width="11" style="77"/>
    <col min="7949" max="7949" width="1.85546875" style="77" customWidth="1"/>
    <col min="7950" max="7950" width="11" style="77"/>
    <col min="7951" max="7951" width="1.85546875" style="77" customWidth="1"/>
    <col min="7952" max="7952" width="11" style="77"/>
    <col min="7953" max="7953" width="1.85546875" style="77" customWidth="1"/>
    <col min="7954" max="7954" width="11" style="77"/>
    <col min="7955" max="7955" width="1.85546875" style="77" customWidth="1"/>
    <col min="7956" max="7956" width="11" style="77"/>
    <col min="7957" max="7957" width="1.85546875" style="77" customWidth="1"/>
    <col min="7958" max="7958" width="12.140625" style="77" customWidth="1"/>
    <col min="7959" max="7959" width="11" style="77"/>
    <col min="7960" max="7960" width="1.85546875" style="77" customWidth="1"/>
    <col min="7961" max="7961" width="11" style="77"/>
    <col min="7962" max="7962" width="1.85546875" style="77" customWidth="1"/>
    <col min="7963" max="7963" width="11" style="77"/>
    <col min="7964" max="7964" width="1.85546875" style="77" customWidth="1"/>
    <col min="7965" max="7965" width="11" style="77"/>
    <col min="7966" max="7966" width="1.85546875" style="77" customWidth="1"/>
    <col min="7967" max="7967" width="11" style="77"/>
    <col min="7968" max="7968" width="1.85546875" style="77" customWidth="1"/>
    <col min="7969" max="7969" width="11" style="77"/>
    <col min="7970" max="7970" width="1.85546875" style="77" customWidth="1"/>
    <col min="7971" max="7971" width="11" style="77"/>
    <col min="7972" max="7972" width="1.85546875" style="77" customWidth="1"/>
    <col min="7973" max="7973" width="11" style="77"/>
    <col min="7974" max="7974" width="1.85546875" style="77" customWidth="1"/>
    <col min="7975" max="7975" width="11" style="77"/>
    <col min="7976" max="7976" width="1.85546875" style="77" customWidth="1"/>
    <col min="7977" max="7977" width="11" style="77"/>
    <col min="7978" max="7978" width="1.85546875" style="77" customWidth="1"/>
    <col min="7979" max="7979" width="12.28515625" style="77" customWidth="1"/>
    <col min="7980" max="7980" width="11" style="77"/>
    <col min="7981" max="7981" width="1.85546875" style="77" customWidth="1"/>
    <col min="7982" max="7982" width="11" style="77"/>
    <col min="7983" max="7983" width="1.85546875" style="77" customWidth="1"/>
    <col min="7984" max="7984" width="11" style="77"/>
    <col min="7985" max="7985" width="1.85546875" style="77" customWidth="1"/>
    <col min="7986" max="7986" width="11" style="77"/>
    <col min="7987" max="7987" width="0.5703125" style="77" customWidth="1"/>
    <col min="7988" max="7988" width="11.28515625" style="77" customWidth="1"/>
    <col min="7989" max="7989" width="1.85546875" style="77" customWidth="1"/>
    <col min="7990" max="7990" width="11" style="77"/>
    <col min="7991" max="7991" width="2" style="77" customWidth="1"/>
    <col min="7992" max="7992" width="11" style="77"/>
    <col min="7993" max="7993" width="1.85546875" style="77" customWidth="1"/>
    <col min="7994" max="7994" width="13" style="77" customWidth="1"/>
    <col min="7995" max="7995" width="1.85546875" style="77" customWidth="1"/>
    <col min="7996" max="7996" width="12.140625" style="77" customWidth="1"/>
    <col min="7997" max="7997" width="11" style="77"/>
    <col min="7998" max="7998" width="1.85546875" style="77" customWidth="1"/>
    <col min="7999" max="7999" width="11" style="77"/>
    <col min="8000" max="8000" width="1.85546875" style="77" customWidth="1"/>
    <col min="8001" max="8001" width="11" style="77"/>
    <col min="8002" max="8002" width="1.85546875" style="77" customWidth="1"/>
    <col min="8003" max="8003" width="11" style="77"/>
    <col min="8004" max="8004" width="1.85546875" style="77" customWidth="1"/>
    <col min="8005" max="8005" width="11" style="77"/>
    <col min="8006" max="8006" width="1.85546875" style="77" customWidth="1"/>
    <col min="8007" max="8007" width="11" style="77"/>
    <col min="8008" max="8008" width="1.85546875" style="77" customWidth="1"/>
    <col min="8009" max="8009" width="11" style="77"/>
    <col min="8010" max="8010" width="1.85546875" style="77" customWidth="1"/>
    <col min="8011" max="8011" width="11" style="77"/>
    <col min="8012" max="8012" width="1.85546875" style="77" customWidth="1"/>
    <col min="8013" max="8013" width="11" style="77"/>
    <col min="8014" max="8014" width="1.85546875" style="77" customWidth="1"/>
    <col min="8015" max="8015" width="11" style="77"/>
    <col min="8016" max="8016" width="1.85546875" style="77" customWidth="1"/>
    <col min="8017" max="8017" width="12.140625" style="77" customWidth="1"/>
    <col min="8018" max="8018" width="11" style="77"/>
    <col min="8019" max="8019" width="1.85546875" style="77" customWidth="1"/>
    <col min="8020" max="8020" width="11" style="77"/>
    <col min="8021" max="8021" width="1.85546875" style="77" customWidth="1"/>
    <col min="8022" max="8022" width="11" style="77"/>
    <col min="8023" max="8023" width="1.85546875" style="77" customWidth="1"/>
    <col min="8024" max="8024" width="11" style="77"/>
    <col min="8025" max="8025" width="1.85546875" style="77" customWidth="1"/>
    <col min="8026" max="8026" width="11" style="77"/>
    <col min="8027" max="8027" width="1.85546875" style="77" customWidth="1"/>
    <col min="8028" max="8028" width="11" style="77"/>
    <col min="8029" max="8029" width="1.85546875" style="77" customWidth="1"/>
    <col min="8030" max="8030" width="11" style="77"/>
    <col min="8031" max="8031" width="1.85546875" style="77" customWidth="1"/>
    <col min="8032" max="8032" width="11" style="77"/>
    <col min="8033" max="8033" width="1.85546875" style="77" customWidth="1"/>
    <col min="8034" max="8034" width="11" style="77"/>
    <col min="8035" max="8035" width="1.85546875" style="77" customWidth="1"/>
    <col min="8036" max="8036" width="11" style="77"/>
    <col min="8037" max="8037" width="1.85546875" style="77" customWidth="1"/>
    <col min="8038" max="8038" width="12.140625" style="77" customWidth="1"/>
    <col min="8039" max="8039" width="11" style="77"/>
    <col min="8040" max="8040" width="1.85546875" style="77" customWidth="1"/>
    <col min="8041" max="8041" width="11" style="77"/>
    <col min="8042" max="8042" width="1.85546875" style="77" customWidth="1"/>
    <col min="8043" max="8043" width="11" style="77"/>
    <col min="8044" max="8044" width="1.85546875" style="77" customWidth="1"/>
    <col min="8045" max="8045" width="11" style="77"/>
    <col min="8046" max="8046" width="1.85546875" style="77" customWidth="1"/>
    <col min="8047" max="8047" width="11" style="77"/>
    <col min="8048" max="8048" width="1.85546875" style="77" customWidth="1"/>
    <col min="8049" max="8049" width="11" style="77"/>
    <col min="8050" max="8050" width="1.85546875" style="77" customWidth="1"/>
    <col min="8051" max="8051" width="11" style="77"/>
    <col min="8052" max="8052" width="1.85546875" style="77" customWidth="1"/>
    <col min="8053" max="8053" width="13" style="77" customWidth="1"/>
    <col min="8054" max="8054" width="1.85546875" style="77" customWidth="1"/>
    <col min="8055" max="8055" width="12.140625" style="77" customWidth="1"/>
    <col min="8056" max="8056" width="11" style="77"/>
    <col min="8057" max="8057" width="1.85546875" style="77" customWidth="1"/>
    <col min="8058" max="8058" width="11" style="77"/>
    <col min="8059" max="8059" width="1.85546875" style="77" customWidth="1"/>
    <col min="8060" max="8060" width="11" style="77"/>
    <col min="8061" max="8061" width="1.85546875" style="77" customWidth="1"/>
    <col min="8062" max="8062" width="11" style="77"/>
    <col min="8063" max="8063" width="1.85546875" style="77" customWidth="1"/>
    <col min="8064" max="8064" width="11" style="77"/>
    <col min="8065" max="8065" width="1.85546875" style="77" customWidth="1"/>
    <col min="8066" max="8066" width="11" style="77"/>
    <col min="8067" max="8067" width="1.85546875" style="77" customWidth="1"/>
    <col min="8068" max="8068" width="11" style="77"/>
    <col min="8069" max="8069" width="1.85546875" style="77" customWidth="1"/>
    <col min="8070" max="8070" width="11" style="77"/>
    <col min="8071" max="8071" width="1.85546875" style="77" customWidth="1"/>
    <col min="8072" max="8072" width="11" style="77"/>
    <col min="8073" max="8073" width="1.85546875" style="77" customWidth="1"/>
    <col min="8074" max="8074" width="11" style="77"/>
    <col min="8075" max="8075" width="1.85546875" style="77" customWidth="1"/>
    <col min="8076" max="8076" width="12.140625" style="77" customWidth="1"/>
    <col min="8077" max="8077" width="11" style="77"/>
    <col min="8078" max="8078" width="1.85546875" style="77" customWidth="1"/>
    <col min="8079" max="8079" width="11" style="77"/>
    <col min="8080" max="8080" width="1.85546875" style="77" customWidth="1"/>
    <col min="8081" max="8081" width="11" style="77"/>
    <col min="8082" max="8082" width="1.85546875" style="77" customWidth="1"/>
    <col min="8083" max="8083" width="11" style="77"/>
    <col min="8084" max="8084" width="1.7109375" style="77" customWidth="1"/>
    <col min="8085" max="8085" width="11" style="77"/>
    <col min="8086" max="8086" width="1.85546875" style="77" customWidth="1"/>
    <col min="8087" max="8087" width="11" style="77"/>
    <col min="8088" max="8088" width="1.85546875" style="77" customWidth="1"/>
    <col min="8089" max="8089" width="11" style="77"/>
    <col min="8090" max="8090" width="1.85546875" style="77" customWidth="1"/>
    <col min="8091" max="8091" width="11" style="77"/>
    <col min="8092" max="8092" width="1.85546875" style="77" customWidth="1"/>
    <col min="8093" max="8093" width="11" style="77"/>
    <col min="8094" max="8094" width="1.85546875" style="77" customWidth="1"/>
    <col min="8095" max="8095" width="11" style="77"/>
    <col min="8096" max="8096" width="1.85546875" style="77" customWidth="1"/>
    <col min="8097" max="8097" width="12.140625" style="77" customWidth="1"/>
    <col min="8098" max="8098" width="11" style="77"/>
    <col min="8099" max="8099" width="1.85546875" style="77" customWidth="1"/>
    <col min="8100" max="8100" width="11" style="77"/>
    <col min="8101" max="8101" width="1.85546875" style="77" customWidth="1"/>
    <col min="8102" max="8102" width="11" style="77"/>
    <col min="8103" max="8103" width="1.85546875" style="77" customWidth="1"/>
    <col min="8104" max="8104" width="11" style="77"/>
    <col min="8105" max="8105" width="1.85546875" style="77" customWidth="1"/>
    <col min="8106" max="8106" width="11" style="77"/>
    <col min="8107" max="8107" width="1.85546875" style="77" customWidth="1"/>
    <col min="8108" max="8108" width="11" style="77"/>
    <col min="8109" max="8109" width="1.85546875" style="77" customWidth="1"/>
    <col min="8110" max="8110" width="11" style="77"/>
    <col min="8111" max="8111" width="1.85546875" style="77" customWidth="1"/>
    <col min="8112" max="8112" width="13" style="77" customWidth="1"/>
    <col min="8113" max="8113" width="1.85546875" style="77" customWidth="1"/>
    <col min="8114" max="8114" width="12.140625" style="77" customWidth="1"/>
    <col min="8115" max="8115" width="11" style="77"/>
    <col min="8116" max="8116" width="1.85546875" style="77" customWidth="1"/>
    <col min="8117" max="8117" width="11" style="77"/>
    <col min="8118" max="8118" width="1.85546875" style="77" customWidth="1"/>
    <col min="8119" max="8119" width="11" style="77"/>
    <col min="8120" max="8120" width="1.85546875" style="77" customWidth="1"/>
    <col min="8121" max="8121" width="11" style="77"/>
    <col min="8122" max="8122" width="1.85546875" style="77" customWidth="1"/>
    <col min="8123" max="8123" width="11" style="77"/>
    <col min="8124" max="8124" width="1.85546875" style="77" customWidth="1"/>
    <col min="8125" max="8125" width="11" style="77"/>
    <col min="8126" max="8126" width="1.85546875" style="77" customWidth="1"/>
    <col min="8127" max="8127" width="11" style="77"/>
    <col min="8128" max="8128" width="1.85546875" style="77" customWidth="1"/>
    <col min="8129" max="8129" width="11" style="77"/>
    <col min="8130" max="8130" width="1.85546875" style="77" customWidth="1"/>
    <col min="8131" max="8131" width="11" style="77"/>
    <col min="8132" max="8132" width="1.85546875" style="77" customWidth="1"/>
    <col min="8133" max="8133" width="11" style="77"/>
    <col min="8134" max="8134" width="1.85546875" style="77" customWidth="1"/>
    <col min="8135" max="8135" width="12.140625" style="77" customWidth="1"/>
    <col min="8136" max="8136" width="11" style="77"/>
    <col min="8137" max="8137" width="1.85546875" style="77" customWidth="1"/>
    <col min="8138" max="8138" width="11" style="77"/>
    <col min="8139" max="8139" width="1.85546875" style="77" customWidth="1"/>
    <col min="8140" max="8140" width="11" style="77"/>
    <col min="8141" max="8141" width="1.85546875" style="77" customWidth="1"/>
    <col min="8142" max="8142" width="11" style="77"/>
    <col min="8143" max="8143" width="1.85546875" style="77" customWidth="1"/>
    <col min="8144" max="8144" width="11" style="77"/>
    <col min="8145" max="8145" width="1.85546875" style="77" customWidth="1"/>
    <col min="8146" max="8146" width="11" style="77"/>
    <col min="8147" max="8147" width="1.85546875" style="77" customWidth="1"/>
    <col min="8148" max="8148" width="11" style="77"/>
    <col min="8149" max="8149" width="1.85546875" style="77" customWidth="1"/>
    <col min="8150" max="8150" width="11" style="77"/>
    <col min="8151" max="8151" width="1.85546875" style="77" customWidth="1"/>
    <col min="8152" max="8152" width="11" style="77"/>
    <col min="8153" max="8153" width="1.85546875" style="77" customWidth="1"/>
    <col min="8154" max="8154" width="11" style="77"/>
    <col min="8155" max="8155" width="1.85546875" style="77" customWidth="1"/>
    <col min="8156" max="8156" width="12.140625" style="77" customWidth="1"/>
    <col min="8157" max="8157" width="11" style="77"/>
    <col min="8158" max="8158" width="1.85546875" style="77" customWidth="1"/>
    <col min="8159" max="8159" width="11" style="77"/>
    <col min="8160" max="8160" width="1.85546875" style="77" customWidth="1"/>
    <col min="8161" max="8161" width="11" style="77"/>
    <col min="8162" max="8162" width="1.85546875" style="77" customWidth="1"/>
    <col min="8163" max="8163" width="11" style="77"/>
    <col min="8164" max="8164" width="1.85546875" style="77" customWidth="1"/>
    <col min="8165" max="8165" width="11" style="77"/>
    <col min="8166" max="8166" width="1.85546875" style="77" customWidth="1"/>
    <col min="8167" max="8167" width="11" style="77"/>
    <col min="8168" max="8168" width="1.85546875" style="77" customWidth="1"/>
    <col min="8169" max="8169" width="10.5703125" style="77" customWidth="1"/>
    <col min="8170" max="8170" width="2" style="77" customWidth="1"/>
    <col min="8171" max="8171" width="12.5703125" style="77" customWidth="1"/>
    <col min="8172" max="8172" width="1.85546875" style="77" customWidth="1"/>
    <col min="8173" max="8174" width="0" style="77" hidden="1" customWidth="1"/>
    <col min="8175" max="8192" width="11" style="77"/>
    <col min="8193" max="8193" width="12.140625" style="77" customWidth="1"/>
    <col min="8194" max="8194" width="11" style="77"/>
    <col min="8195" max="8195" width="1.85546875" style="77" customWidth="1"/>
    <col min="8196" max="8196" width="11" style="77"/>
    <col min="8197" max="8197" width="2" style="77" customWidth="1"/>
    <col min="8198" max="8198" width="11" style="77"/>
    <col min="8199" max="8199" width="1.85546875" style="77" customWidth="1"/>
    <col min="8200" max="8200" width="11" style="77"/>
    <col min="8201" max="8201" width="2" style="77" customWidth="1"/>
    <col min="8202" max="8202" width="11" style="77"/>
    <col min="8203" max="8203" width="1.85546875" style="77" customWidth="1"/>
    <col min="8204" max="8204" width="11" style="77"/>
    <col min="8205" max="8205" width="1.85546875" style="77" customWidth="1"/>
    <col min="8206" max="8206" width="11" style="77"/>
    <col min="8207" max="8207" width="1.85546875" style="77" customWidth="1"/>
    <col min="8208" max="8208" width="11" style="77"/>
    <col min="8209" max="8209" width="1.85546875" style="77" customWidth="1"/>
    <col min="8210" max="8210" width="11" style="77"/>
    <col min="8211" max="8211" width="1.85546875" style="77" customWidth="1"/>
    <col min="8212" max="8212" width="11" style="77"/>
    <col min="8213" max="8213" width="1.85546875" style="77" customWidth="1"/>
    <col min="8214" max="8214" width="12.140625" style="77" customWidth="1"/>
    <col min="8215" max="8215" width="11" style="77"/>
    <col min="8216" max="8216" width="1.85546875" style="77" customWidth="1"/>
    <col min="8217" max="8217" width="11" style="77"/>
    <col min="8218" max="8218" width="1.85546875" style="77" customWidth="1"/>
    <col min="8219" max="8219" width="11" style="77"/>
    <col min="8220" max="8220" width="1.85546875" style="77" customWidth="1"/>
    <col min="8221" max="8221" width="11" style="77"/>
    <col min="8222" max="8222" width="1.85546875" style="77" customWidth="1"/>
    <col min="8223" max="8223" width="11" style="77"/>
    <col min="8224" max="8224" width="1.85546875" style="77" customWidth="1"/>
    <col min="8225" max="8225" width="11" style="77"/>
    <col min="8226" max="8226" width="1.85546875" style="77" customWidth="1"/>
    <col min="8227" max="8227" width="11" style="77"/>
    <col min="8228" max="8228" width="1.85546875" style="77" customWidth="1"/>
    <col min="8229" max="8229" width="11" style="77"/>
    <col min="8230" max="8230" width="1.85546875" style="77" customWidth="1"/>
    <col min="8231" max="8231" width="11" style="77"/>
    <col min="8232" max="8232" width="1.85546875" style="77" customWidth="1"/>
    <col min="8233" max="8233" width="11" style="77"/>
    <col min="8234" max="8234" width="1.85546875" style="77" customWidth="1"/>
    <col min="8235" max="8235" width="12.28515625" style="77" customWidth="1"/>
    <col min="8236" max="8236" width="11" style="77"/>
    <col min="8237" max="8237" width="1.85546875" style="77" customWidth="1"/>
    <col min="8238" max="8238" width="11" style="77"/>
    <col min="8239" max="8239" width="1.85546875" style="77" customWidth="1"/>
    <col min="8240" max="8240" width="11" style="77"/>
    <col min="8241" max="8241" width="1.85546875" style="77" customWidth="1"/>
    <col min="8242" max="8242" width="11" style="77"/>
    <col min="8243" max="8243" width="0.5703125" style="77" customWidth="1"/>
    <col min="8244" max="8244" width="11.28515625" style="77" customWidth="1"/>
    <col min="8245" max="8245" width="1.85546875" style="77" customWidth="1"/>
    <col min="8246" max="8246" width="11" style="77"/>
    <col min="8247" max="8247" width="2" style="77" customWidth="1"/>
    <col min="8248" max="8248" width="11" style="77"/>
    <col min="8249" max="8249" width="1.85546875" style="77" customWidth="1"/>
    <col min="8250" max="8250" width="13" style="77" customWidth="1"/>
    <col min="8251" max="8251" width="1.85546875" style="77" customWidth="1"/>
    <col min="8252" max="8252" width="12.140625" style="77" customWidth="1"/>
    <col min="8253" max="8253" width="11" style="77"/>
    <col min="8254" max="8254" width="1.85546875" style="77" customWidth="1"/>
    <col min="8255" max="8255" width="11" style="77"/>
    <col min="8256" max="8256" width="1.85546875" style="77" customWidth="1"/>
    <col min="8257" max="8257" width="11" style="77"/>
    <col min="8258" max="8258" width="1.85546875" style="77" customWidth="1"/>
    <col min="8259" max="8259" width="11" style="77"/>
    <col min="8260" max="8260" width="1.85546875" style="77" customWidth="1"/>
    <col min="8261" max="8261" width="11" style="77"/>
    <col min="8262" max="8262" width="1.85546875" style="77" customWidth="1"/>
    <col min="8263" max="8263" width="11" style="77"/>
    <col min="8264" max="8264" width="1.85546875" style="77" customWidth="1"/>
    <col min="8265" max="8265" width="11" style="77"/>
    <col min="8266" max="8266" width="1.85546875" style="77" customWidth="1"/>
    <col min="8267" max="8267" width="11" style="77"/>
    <col min="8268" max="8268" width="1.85546875" style="77" customWidth="1"/>
    <col min="8269" max="8269" width="11" style="77"/>
    <col min="8270" max="8270" width="1.85546875" style="77" customWidth="1"/>
    <col min="8271" max="8271" width="11" style="77"/>
    <col min="8272" max="8272" width="1.85546875" style="77" customWidth="1"/>
    <col min="8273" max="8273" width="12.140625" style="77" customWidth="1"/>
    <col min="8274" max="8274" width="11" style="77"/>
    <col min="8275" max="8275" width="1.85546875" style="77" customWidth="1"/>
    <col min="8276" max="8276" width="11" style="77"/>
    <col min="8277" max="8277" width="1.85546875" style="77" customWidth="1"/>
    <col min="8278" max="8278" width="11" style="77"/>
    <col min="8279" max="8279" width="1.85546875" style="77" customWidth="1"/>
    <col min="8280" max="8280" width="11" style="77"/>
    <col min="8281" max="8281" width="1.85546875" style="77" customWidth="1"/>
    <col min="8282" max="8282" width="11" style="77"/>
    <col min="8283" max="8283" width="1.85546875" style="77" customWidth="1"/>
    <col min="8284" max="8284" width="11" style="77"/>
    <col min="8285" max="8285" width="1.85546875" style="77" customWidth="1"/>
    <col min="8286" max="8286" width="11" style="77"/>
    <col min="8287" max="8287" width="1.85546875" style="77" customWidth="1"/>
    <col min="8288" max="8288" width="11" style="77"/>
    <col min="8289" max="8289" width="1.85546875" style="77" customWidth="1"/>
    <col min="8290" max="8290" width="11" style="77"/>
    <col min="8291" max="8291" width="1.85546875" style="77" customWidth="1"/>
    <col min="8292" max="8292" width="11" style="77"/>
    <col min="8293" max="8293" width="1.85546875" style="77" customWidth="1"/>
    <col min="8294" max="8294" width="12.140625" style="77" customWidth="1"/>
    <col min="8295" max="8295" width="11" style="77"/>
    <col min="8296" max="8296" width="1.85546875" style="77" customWidth="1"/>
    <col min="8297" max="8297" width="11" style="77"/>
    <col min="8298" max="8298" width="1.85546875" style="77" customWidth="1"/>
    <col min="8299" max="8299" width="11" style="77"/>
    <col min="8300" max="8300" width="1.85546875" style="77" customWidth="1"/>
    <col min="8301" max="8301" width="11" style="77"/>
    <col min="8302" max="8302" width="1.85546875" style="77" customWidth="1"/>
    <col min="8303" max="8303" width="11" style="77"/>
    <col min="8304" max="8304" width="1.85546875" style="77" customWidth="1"/>
    <col min="8305" max="8305" width="11" style="77"/>
    <col min="8306" max="8306" width="1.85546875" style="77" customWidth="1"/>
    <col min="8307" max="8307" width="11" style="77"/>
    <col min="8308" max="8308" width="1.85546875" style="77" customWidth="1"/>
    <col min="8309" max="8309" width="13" style="77" customWidth="1"/>
    <col min="8310" max="8310" width="1.85546875" style="77" customWidth="1"/>
    <col min="8311" max="8311" width="12.140625" style="77" customWidth="1"/>
    <col min="8312" max="8312" width="11" style="77"/>
    <col min="8313" max="8313" width="1.85546875" style="77" customWidth="1"/>
    <col min="8314" max="8314" width="11" style="77"/>
    <col min="8315" max="8315" width="1.85546875" style="77" customWidth="1"/>
    <col min="8316" max="8316" width="11" style="77"/>
    <col min="8317" max="8317" width="1.85546875" style="77" customWidth="1"/>
    <col min="8318" max="8318" width="11" style="77"/>
    <col min="8319" max="8319" width="1.85546875" style="77" customWidth="1"/>
    <col min="8320" max="8320" width="11" style="77"/>
    <col min="8321" max="8321" width="1.85546875" style="77" customWidth="1"/>
    <col min="8322" max="8322" width="11" style="77"/>
    <col min="8323" max="8323" width="1.85546875" style="77" customWidth="1"/>
    <col min="8324" max="8324" width="11" style="77"/>
    <col min="8325" max="8325" width="1.85546875" style="77" customWidth="1"/>
    <col min="8326" max="8326" width="11" style="77"/>
    <col min="8327" max="8327" width="1.85546875" style="77" customWidth="1"/>
    <col min="8328" max="8328" width="11" style="77"/>
    <col min="8329" max="8329" width="1.85546875" style="77" customWidth="1"/>
    <col min="8330" max="8330" width="11" style="77"/>
    <col min="8331" max="8331" width="1.85546875" style="77" customWidth="1"/>
    <col min="8332" max="8332" width="12.140625" style="77" customWidth="1"/>
    <col min="8333" max="8333" width="11" style="77"/>
    <col min="8334" max="8334" width="1.85546875" style="77" customWidth="1"/>
    <col min="8335" max="8335" width="11" style="77"/>
    <col min="8336" max="8336" width="1.85546875" style="77" customWidth="1"/>
    <col min="8337" max="8337" width="11" style="77"/>
    <col min="8338" max="8338" width="1.85546875" style="77" customWidth="1"/>
    <col min="8339" max="8339" width="11" style="77"/>
    <col min="8340" max="8340" width="1.7109375" style="77" customWidth="1"/>
    <col min="8341" max="8341" width="11" style="77"/>
    <col min="8342" max="8342" width="1.85546875" style="77" customWidth="1"/>
    <col min="8343" max="8343" width="11" style="77"/>
    <col min="8344" max="8344" width="1.85546875" style="77" customWidth="1"/>
    <col min="8345" max="8345" width="11" style="77"/>
    <col min="8346" max="8346" width="1.85546875" style="77" customWidth="1"/>
    <col min="8347" max="8347" width="11" style="77"/>
    <col min="8348" max="8348" width="1.85546875" style="77" customWidth="1"/>
    <col min="8349" max="8349" width="11" style="77"/>
    <col min="8350" max="8350" width="1.85546875" style="77" customWidth="1"/>
    <col min="8351" max="8351" width="11" style="77"/>
    <col min="8352" max="8352" width="1.85546875" style="77" customWidth="1"/>
    <col min="8353" max="8353" width="12.140625" style="77" customWidth="1"/>
    <col min="8354" max="8354" width="11" style="77"/>
    <col min="8355" max="8355" width="1.85546875" style="77" customWidth="1"/>
    <col min="8356" max="8356" width="11" style="77"/>
    <col min="8357" max="8357" width="1.85546875" style="77" customWidth="1"/>
    <col min="8358" max="8358" width="11" style="77"/>
    <col min="8359" max="8359" width="1.85546875" style="77" customWidth="1"/>
    <col min="8360" max="8360" width="11" style="77"/>
    <col min="8361" max="8361" width="1.85546875" style="77" customWidth="1"/>
    <col min="8362" max="8362" width="11" style="77"/>
    <col min="8363" max="8363" width="1.85546875" style="77" customWidth="1"/>
    <col min="8364" max="8364" width="11" style="77"/>
    <col min="8365" max="8365" width="1.85546875" style="77" customWidth="1"/>
    <col min="8366" max="8366" width="11" style="77"/>
    <col min="8367" max="8367" width="1.85546875" style="77" customWidth="1"/>
    <col min="8368" max="8368" width="13" style="77" customWidth="1"/>
    <col min="8369" max="8369" width="1.85546875" style="77" customWidth="1"/>
    <col min="8370" max="8370" width="12.140625" style="77" customWidth="1"/>
    <col min="8371" max="8371" width="11" style="77"/>
    <col min="8372" max="8372" width="1.85546875" style="77" customWidth="1"/>
    <col min="8373" max="8373" width="11" style="77"/>
    <col min="8374" max="8374" width="1.85546875" style="77" customWidth="1"/>
    <col min="8375" max="8375" width="11" style="77"/>
    <col min="8376" max="8376" width="1.85546875" style="77" customWidth="1"/>
    <col min="8377" max="8377" width="11" style="77"/>
    <col min="8378" max="8378" width="1.85546875" style="77" customWidth="1"/>
    <col min="8379" max="8379" width="11" style="77"/>
    <col min="8380" max="8380" width="1.85546875" style="77" customWidth="1"/>
    <col min="8381" max="8381" width="11" style="77"/>
    <col min="8382" max="8382" width="1.85546875" style="77" customWidth="1"/>
    <col min="8383" max="8383" width="11" style="77"/>
    <col min="8384" max="8384" width="1.85546875" style="77" customWidth="1"/>
    <col min="8385" max="8385" width="11" style="77"/>
    <col min="8386" max="8386" width="1.85546875" style="77" customWidth="1"/>
    <col min="8387" max="8387" width="11" style="77"/>
    <col min="8388" max="8388" width="1.85546875" style="77" customWidth="1"/>
    <col min="8389" max="8389" width="11" style="77"/>
    <col min="8390" max="8390" width="1.85546875" style="77" customWidth="1"/>
    <col min="8391" max="8391" width="12.140625" style="77" customWidth="1"/>
    <col min="8392" max="8392" width="11" style="77"/>
    <col min="8393" max="8393" width="1.85546875" style="77" customWidth="1"/>
    <col min="8394" max="8394" width="11" style="77"/>
    <col min="8395" max="8395" width="1.85546875" style="77" customWidth="1"/>
    <col min="8396" max="8396" width="11" style="77"/>
    <col min="8397" max="8397" width="1.85546875" style="77" customWidth="1"/>
    <col min="8398" max="8398" width="11" style="77"/>
    <col min="8399" max="8399" width="1.85546875" style="77" customWidth="1"/>
    <col min="8400" max="8400" width="11" style="77"/>
    <col min="8401" max="8401" width="1.85546875" style="77" customWidth="1"/>
    <col min="8402" max="8402" width="11" style="77"/>
    <col min="8403" max="8403" width="1.85546875" style="77" customWidth="1"/>
    <col min="8404" max="8404" width="11" style="77"/>
    <col min="8405" max="8405" width="1.85546875" style="77" customWidth="1"/>
    <col min="8406" max="8406" width="11" style="77"/>
    <col min="8407" max="8407" width="1.85546875" style="77" customWidth="1"/>
    <col min="8408" max="8408" width="11" style="77"/>
    <col min="8409" max="8409" width="1.85546875" style="77" customWidth="1"/>
    <col min="8410" max="8410" width="11" style="77"/>
    <col min="8411" max="8411" width="1.85546875" style="77" customWidth="1"/>
    <col min="8412" max="8412" width="12.140625" style="77" customWidth="1"/>
    <col min="8413" max="8413" width="11" style="77"/>
    <col min="8414" max="8414" width="1.85546875" style="77" customWidth="1"/>
    <col min="8415" max="8415" width="11" style="77"/>
    <col min="8416" max="8416" width="1.85546875" style="77" customWidth="1"/>
    <col min="8417" max="8417" width="11" style="77"/>
    <col min="8418" max="8418" width="1.85546875" style="77" customWidth="1"/>
    <col min="8419" max="8419" width="11" style="77"/>
    <col min="8420" max="8420" width="1.85546875" style="77" customWidth="1"/>
    <col min="8421" max="8421" width="11" style="77"/>
    <col min="8422" max="8422" width="1.85546875" style="77" customWidth="1"/>
    <col min="8423" max="8423" width="11" style="77"/>
    <col min="8424" max="8424" width="1.85546875" style="77" customWidth="1"/>
    <col min="8425" max="8425" width="10.5703125" style="77" customWidth="1"/>
    <col min="8426" max="8426" width="2" style="77" customWidth="1"/>
    <col min="8427" max="8427" width="12.5703125" style="77" customWidth="1"/>
    <col min="8428" max="8428" width="1.85546875" style="77" customWidth="1"/>
    <col min="8429" max="8430" width="0" style="77" hidden="1" customWidth="1"/>
    <col min="8431" max="8448" width="11" style="77"/>
    <col min="8449" max="8449" width="12.140625" style="77" customWidth="1"/>
    <col min="8450" max="8450" width="11" style="77"/>
    <col min="8451" max="8451" width="1.85546875" style="77" customWidth="1"/>
    <col min="8452" max="8452" width="11" style="77"/>
    <col min="8453" max="8453" width="2" style="77" customWidth="1"/>
    <col min="8454" max="8454" width="11" style="77"/>
    <col min="8455" max="8455" width="1.85546875" style="77" customWidth="1"/>
    <col min="8456" max="8456" width="11" style="77"/>
    <col min="8457" max="8457" width="2" style="77" customWidth="1"/>
    <col min="8458" max="8458" width="11" style="77"/>
    <col min="8459" max="8459" width="1.85546875" style="77" customWidth="1"/>
    <col min="8460" max="8460" width="11" style="77"/>
    <col min="8461" max="8461" width="1.85546875" style="77" customWidth="1"/>
    <col min="8462" max="8462" width="11" style="77"/>
    <col min="8463" max="8463" width="1.85546875" style="77" customWidth="1"/>
    <col min="8464" max="8464" width="11" style="77"/>
    <col min="8465" max="8465" width="1.85546875" style="77" customWidth="1"/>
    <col min="8466" max="8466" width="11" style="77"/>
    <col min="8467" max="8467" width="1.85546875" style="77" customWidth="1"/>
    <col min="8468" max="8468" width="11" style="77"/>
    <col min="8469" max="8469" width="1.85546875" style="77" customWidth="1"/>
    <col min="8470" max="8470" width="12.140625" style="77" customWidth="1"/>
    <col min="8471" max="8471" width="11" style="77"/>
    <col min="8472" max="8472" width="1.85546875" style="77" customWidth="1"/>
    <col min="8473" max="8473" width="11" style="77"/>
    <col min="8474" max="8474" width="1.85546875" style="77" customWidth="1"/>
    <col min="8475" max="8475" width="11" style="77"/>
    <col min="8476" max="8476" width="1.85546875" style="77" customWidth="1"/>
    <col min="8477" max="8477" width="11" style="77"/>
    <col min="8478" max="8478" width="1.85546875" style="77" customWidth="1"/>
    <col min="8479" max="8479" width="11" style="77"/>
    <col min="8480" max="8480" width="1.85546875" style="77" customWidth="1"/>
    <col min="8481" max="8481" width="11" style="77"/>
    <col min="8482" max="8482" width="1.85546875" style="77" customWidth="1"/>
    <col min="8483" max="8483" width="11" style="77"/>
    <col min="8484" max="8484" width="1.85546875" style="77" customWidth="1"/>
    <col min="8485" max="8485" width="11" style="77"/>
    <col min="8486" max="8486" width="1.85546875" style="77" customWidth="1"/>
    <col min="8487" max="8487" width="11" style="77"/>
    <col min="8488" max="8488" width="1.85546875" style="77" customWidth="1"/>
    <col min="8489" max="8489" width="11" style="77"/>
    <col min="8490" max="8490" width="1.85546875" style="77" customWidth="1"/>
    <col min="8491" max="8491" width="12.28515625" style="77" customWidth="1"/>
    <col min="8492" max="8492" width="11" style="77"/>
    <col min="8493" max="8493" width="1.85546875" style="77" customWidth="1"/>
    <col min="8494" max="8494" width="11" style="77"/>
    <col min="8495" max="8495" width="1.85546875" style="77" customWidth="1"/>
    <col min="8496" max="8496" width="11" style="77"/>
    <col min="8497" max="8497" width="1.85546875" style="77" customWidth="1"/>
    <col min="8498" max="8498" width="11" style="77"/>
    <col min="8499" max="8499" width="0.5703125" style="77" customWidth="1"/>
    <col min="8500" max="8500" width="11.28515625" style="77" customWidth="1"/>
    <col min="8501" max="8501" width="1.85546875" style="77" customWidth="1"/>
    <col min="8502" max="8502" width="11" style="77"/>
    <col min="8503" max="8503" width="2" style="77" customWidth="1"/>
    <col min="8504" max="8504" width="11" style="77"/>
    <col min="8505" max="8505" width="1.85546875" style="77" customWidth="1"/>
    <col min="8506" max="8506" width="13" style="77" customWidth="1"/>
    <col min="8507" max="8507" width="1.85546875" style="77" customWidth="1"/>
    <col min="8508" max="8508" width="12.140625" style="77" customWidth="1"/>
    <col min="8509" max="8509" width="11" style="77"/>
    <col min="8510" max="8510" width="1.85546875" style="77" customWidth="1"/>
    <col min="8511" max="8511" width="11" style="77"/>
    <col min="8512" max="8512" width="1.85546875" style="77" customWidth="1"/>
    <col min="8513" max="8513" width="11" style="77"/>
    <col min="8514" max="8514" width="1.85546875" style="77" customWidth="1"/>
    <col min="8515" max="8515" width="11" style="77"/>
    <col min="8516" max="8516" width="1.85546875" style="77" customWidth="1"/>
    <col min="8517" max="8517" width="11" style="77"/>
    <col min="8518" max="8518" width="1.85546875" style="77" customWidth="1"/>
    <col min="8519" max="8519" width="11" style="77"/>
    <col min="8520" max="8520" width="1.85546875" style="77" customWidth="1"/>
    <col min="8521" max="8521" width="11" style="77"/>
    <col min="8522" max="8522" width="1.85546875" style="77" customWidth="1"/>
    <col min="8523" max="8523" width="11" style="77"/>
    <col min="8524" max="8524" width="1.85546875" style="77" customWidth="1"/>
    <col min="8525" max="8525" width="11" style="77"/>
    <col min="8526" max="8526" width="1.85546875" style="77" customWidth="1"/>
    <col min="8527" max="8527" width="11" style="77"/>
    <col min="8528" max="8528" width="1.85546875" style="77" customWidth="1"/>
    <col min="8529" max="8529" width="12.140625" style="77" customWidth="1"/>
    <col min="8530" max="8530" width="11" style="77"/>
    <col min="8531" max="8531" width="1.85546875" style="77" customWidth="1"/>
    <col min="8532" max="8532" width="11" style="77"/>
    <col min="8533" max="8533" width="1.85546875" style="77" customWidth="1"/>
    <col min="8534" max="8534" width="11" style="77"/>
    <col min="8535" max="8535" width="1.85546875" style="77" customWidth="1"/>
    <col min="8536" max="8536" width="11" style="77"/>
    <col min="8537" max="8537" width="1.85546875" style="77" customWidth="1"/>
    <col min="8538" max="8538" width="11" style="77"/>
    <col min="8539" max="8539" width="1.85546875" style="77" customWidth="1"/>
    <col min="8540" max="8540" width="11" style="77"/>
    <col min="8541" max="8541" width="1.85546875" style="77" customWidth="1"/>
    <col min="8542" max="8542" width="11" style="77"/>
    <col min="8543" max="8543" width="1.85546875" style="77" customWidth="1"/>
    <col min="8544" max="8544" width="11" style="77"/>
    <col min="8545" max="8545" width="1.85546875" style="77" customWidth="1"/>
    <col min="8546" max="8546" width="11" style="77"/>
    <col min="8547" max="8547" width="1.85546875" style="77" customWidth="1"/>
    <col min="8548" max="8548" width="11" style="77"/>
    <col min="8549" max="8549" width="1.85546875" style="77" customWidth="1"/>
    <col min="8550" max="8550" width="12.140625" style="77" customWidth="1"/>
    <col min="8551" max="8551" width="11" style="77"/>
    <col min="8552" max="8552" width="1.85546875" style="77" customWidth="1"/>
    <col min="8553" max="8553" width="11" style="77"/>
    <col min="8554" max="8554" width="1.85546875" style="77" customWidth="1"/>
    <col min="8555" max="8555" width="11" style="77"/>
    <col min="8556" max="8556" width="1.85546875" style="77" customWidth="1"/>
    <col min="8557" max="8557" width="11" style="77"/>
    <col min="8558" max="8558" width="1.85546875" style="77" customWidth="1"/>
    <col min="8559" max="8559" width="11" style="77"/>
    <col min="8560" max="8560" width="1.85546875" style="77" customWidth="1"/>
    <col min="8561" max="8561" width="11" style="77"/>
    <col min="8562" max="8562" width="1.85546875" style="77" customWidth="1"/>
    <col min="8563" max="8563" width="11" style="77"/>
    <col min="8564" max="8564" width="1.85546875" style="77" customWidth="1"/>
    <col min="8565" max="8565" width="13" style="77" customWidth="1"/>
    <col min="8566" max="8566" width="1.85546875" style="77" customWidth="1"/>
    <col min="8567" max="8567" width="12.140625" style="77" customWidth="1"/>
    <col min="8568" max="8568" width="11" style="77"/>
    <col min="8569" max="8569" width="1.85546875" style="77" customWidth="1"/>
    <col min="8570" max="8570" width="11" style="77"/>
    <col min="8571" max="8571" width="1.85546875" style="77" customWidth="1"/>
    <col min="8572" max="8572" width="11" style="77"/>
    <col min="8573" max="8573" width="1.85546875" style="77" customWidth="1"/>
    <col min="8574" max="8574" width="11" style="77"/>
    <col min="8575" max="8575" width="1.85546875" style="77" customWidth="1"/>
    <col min="8576" max="8576" width="11" style="77"/>
    <col min="8577" max="8577" width="1.85546875" style="77" customWidth="1"/>
    <col min="8578" max="8578" width="11" style="77"/>
    <col min="8579" max="8579" width="1.85546875" style="77" customWidth="1"/>
    <col min="8580" max="8580" width="11" style="77"/>
    <col min="8581" max="8581" width="1.85546875" style="77" customWidth="1"/>
    <col min="8582" max="8582" width="11" style="77"/>
    <col min="8583" max="8583" width="1.85546875" style="77" customWidth="1"/>
    <col min="8584" max="8584" width="11" style="77"/>
    <col min="8585" max="8585" width="1.85546875" style="77" customWidth="1"/>
    <col min="8586" max="8586" width="11" style="77"/>
    <col min="8587" max="8587" width="1.85546875" style="77" customWidth="1"/>
    <col min="8588" max="8588" width="12.140625" style="77" customWidth="1"/>
    <col min="8589" max="8589" width="11" style="77"/>
    <col min="8590" max="8590" width="1.85546875" style="77" customWidth="1"/>
    <col min="8591" max="8591" width="11" style="77"/>
    <col min="8592" max="8592" width="1.85546875" style="77" customWidth="1"/>
    <col min="8593" max="8593" width="11" style="77"/>
    <col min="8594" max="8594" width="1.85546875" style="77" customWidth="1"/>
    <col min="8595" max="8595" width="11" style="77"/>
    <col min="8596" max="8596" width="1.7109375" style="77" customWidth="1"/>
    <col min="8597" max="8597" width="11" style="77"/>
    <col min="8598" max="8598" width="1.85546875" style="77" customWidth="1"/>
    <col min="8599" max="8599" width="11" style="77"/>
    <col min="8600" max="8600" width="1.85546875" style="77" customWidth="1"/>
    <col min="8601" max="8601" width="11" style="77"/>
    <col min="8602" max="8602" width="1.85546875" style="77" customWidth="1"/>
    <col min="8603" max="8603" width="11" style="77"/>
    <col min="8604" max="8604" width="1.85546875" style="77" customWidth="1"/>
    <col min="8605" max="8605" width="11" style="77"/>
    <col min="8606" max="8606" width="1.85546875" style="77" customWidth="1"/>
    <col min="8607" max="8607" width="11" style="77"/>
    <col min="8608" max="8608" width="1.85546875" style="77" customWidth="1"/>
    <col min="8609" max="8609" width="12.140625" style="77" customWidth="1"/>
    <col min="8610" max="8610" width="11" style="77"/>
    <col min="8611" max="8611" width="1.85546875" style="77" customWidth="1"/>
    <col min="8612" max="8612" width="11" style="77"/>
    <col min="8613" max="8613" width="1.85546875" style="77" customWidth="1"/>
    <col min="8614" max="8614" width="11" style="77"/>
    <col min="8615" max="8615" width="1.85546875" style="77" customWidth="1"/>
    <col min="8616" max="8616" width="11" style="77"/>
    <col min="8617" max="8617" width="1.85546875" style="77" customWidth="1"/>
    <col min="8618" max="8618" width="11" style="77"/>
    <col min="8619" max="8619" width="1.85546875" style="77" customWidth="1"/>
    <col min="8620" max="8620" width="11" style="77"/>
    <col min="8621" max="8621" width="1.85546875" style="77" customWidth="1"/>
    <col min="8622" max="8622" width="11" style="77"/>
    <col min="8623" max="8623" width="1.85546875" style="77" customWidth="1"/>
    <col min="8624" max="8624" width="13" style="77" customWidth="1"/>
    <col min="8625" max="8625" width="1.85546875" style="77" customWidth="1"/>
    <col min="8626" max="8626" width="12.140625" style="77" customWidth="1"/>
    <col min="8627" max="8627" width="11" style="77"/>
    <col min="8628" max="8628" width="1.85546875" style="77" customWidth="1"/>
    <col min="8629" max="8629" width="11" style="77"/>
    <col min="8630" max="8630" width="1.85546875" style="77" customWidth="1"/>
    <col min="8631" max="8631" width="11" style="77"/>
    <col min="8632" max="8632" width="1.85546875" style="77" customWidth="1"/>
    <col min="8633" max="8633" width="11" style="77"/>
    <col min="8634" max="8634" width="1.85546875" style="77" customWidth="1"/>
    <col min="8635" max="8635" width="11" style="77"/>
    <col min="8636" max="8636" width="1.85546875" style="77" customWidth="1"/>
    <col min="8637" max="8637" width="11" style="77"/>
    <col min="8638" max="8638" width="1.85546875" style="77" customWidth="1"/>
    <col min="8639" max="8639" width="11" style="77"/>
    <col min="8640" max="8640" width="1.85546875" style="77" customWidth="1"/>
    <col min="8641" max="8641" width="11" style="77"/>
    <col min="8642" max="8642" width="1.85546875" style="77" customWidth="1"/>
    <col min="8643" max="8643" width="11" style="77"/>
    <col min="8644" max="8644" width="1.85546875" style="77" customWidth="1"/>
    <col min="8645" max="8645" width="11" style="77"/>
    <col min="8646" max="8646" width="1.85546875" style="77" customWidth="1"/>
    <col min="8647" max="8647" width="12.140625" style="77" customWidth="1"/>
    <col min="8648" max="8648" width="11" style="77"/>
    <col min="8649" max="8649" width="1.85546875" style="77" customWidth="1"/>
    <col min="8650" max="8650" width="11" style="77"/>
    <col min="8651" max="8651" width="1.85546875" style="77" customWidth="1"/>
    <col min="8652" max="8652" width="11" style="77"/>
    <col min="8653" max="8653" width="1.85546875" style="77" customWidth="1"/>
    <col min="8654" max="8654" width="11" style="77"/>
    <col min="8655" max="8655" width="1.85546875" style="77" customWidth="1"/>
    <col min="8656" max="8656" width="11" style="77"/>
    <col min="8657" max="8657" width="1.85546875" style="77" customWidth="1"/>
    <col min="8658" max="8658" width="11" style="77"/>
    <col min="8659" max="8659" width="1.85546875" style="77" customWidth="1"/>
    <col min="8660" max="8660" width="11" style="77"/>
    <col min="8661" max="8661" width="1.85546875" style="77" customWidth="1"/>
    <col min="8662" max="8662" width="11" style="77"/>
    <col min="8663" max="8663" width="1.85546875" style="77" customWidth="1"/>
    <col min="8664" max="8664" width="11" style="77"/>
    <col min="8665" max="8665" width="1.85546875" style="77" customWidth="1"/>
    <col min="8666" max="8666" width="11" style="77"/>
    <col min="8667" max="8667" width="1.85546875" style="77" customWidth="1"/>
    <col min="8668" max="8668" width="12.140625" style="77" customWidth="1"/>
    <col min="8669" max="8669" width="11" style="77"/>
    <col min="8670" max="8670" width="1.85546875" style="77" customWidth="1"/>
    <col min="8671" max="8671" width="11" style="77"/>
    <col min="8672" max="8672" width="1.85546875" style="77" customWidth="1"/>
    <col min="8673" max="8673" width="11" style="77"/>
    <col min="8674" max="8674" width="1.85546875" style="77" customWidth="1"/>
    <col min="8675" max="8675" width="11" style="77"/>
    <col min="8676" max="8676" width="1.85546875" style="77" customWidth="1"/>
    <col min="8677" max="8677" width="11" style="77"/>
    <col min="8678" max="8678" width="1.85546875" style="77" customWidth="1"/>
    <col min="8679" max="8679" width="11" style="77"/>
    <col min="8680" max="8680" width="1.85546875" style="77" customWidth="1"/>
    <col min="8681" max="8681" width="10.5703125" style="77" customWidth="1"/>
    <col min="8682" max="8682" width="2" style="77" customWidth="1"/>
    <col min="8683" max="8683" width="12.5703125" style="77" customWidth="1"/>
    <col min="8684" max="8684" width="1.85546875" style="77" customWidth="1"/>
    <col min="8685" max="8686" width="0" style="77" hidden="1" customWidth="1"/>
    <col min="8687" max="8704" width="11" style="77"/>
    <col min="8705" max="8705" width="12.140625" style="77" customWidth="1"/>
    <col min="8706" max="8706" width="11" style="77"/>
    <col min="8707" max="8707" width="1.85546875" style="77" customWidth="1"/>
    <col min="8708" max="8708" width="11" style="77"/>
    <col min="8709" max="8709" width="2" style="77" customWidth="1"/>
    <col min="8710" max="8710" width="11" style="77"/>
    <col min="8711" max="8711" width="1.85546875" style="77" customWidth="1"/>
    <col min="8712" max="8712" width="11" style="77"/>
    <col min="8713" max="8713" width="2" style="77" customWidth="1"/>
    <col min="8714" max="8714" width="11" style="77"/>
    <col min="8715" max="8715" width="1.85546875" style="77" customWidth="1"/>
    <col min="8716" max="8716" width="11" style="77"/>
    <col min="8717" max="8717" width="1.85546875" style="77" customWidth="1"/>
    <col min="8718" max="8718" width="11" style="77"/>
    <col min="8719" max="8719" width="1.85546875" style="77" customWidth="1"/>
    <col min="8720" max="8720" width="11" style="77"/>
    <col min="8721" max="8721" width="1.85546875" style="77" customWidth="1"/>
    <col min="8722" max="8722" width="11" style="77"/>
    <col min="8723" max="8723" width="1.85546875" style="77" customWidth="1"/>
    <col min="8724" max="8724" width="11" style="77"/>
    <col min="8725" max="8725" width="1.85546875" style="77" customWidth="1"/>
    <col min="8726" max="8726" width="12.140625" style="77" customWidth="1"/>
    <col min="8727" max="8727" width="11" style="77"/>
    <col min="8728" max="8728" width="1.85546875" style="77" customWidth="1"/>
    <col min="8729" max="8729" width="11" style="77"/>
    <col min="8730" max="8730" width="1.85546875" style="77" customWidth="1"/>
    <col min="8731" max="8731" width="11" style="77"/>
    <col min="8732" max="8732" width="1.85546875" style="77" customWidth="1"/>
    <col min="8733" max="8733" width="11" style="77"/>
    <col min="8734" max="8734" width="1.85546875" style="77" customWidth="1"/>
    <col min="8735" max="8735" width="11" style="77"/>
    <col min="8736" max="8736" width="1.85546875" style="77" customWidth="1"/>
    <col min="8737" max="8737" width="11" style="77"/>
    <col min="8738" max="8738" width="1.85546875" style="77" customWidth="1"/>
    <col min="8739" max="8739" width="11" style="77"/>
    <col min="8740" max="8740" width="1.85546875" style="77" customWidth="1"/>
    <col min="8741" max="8741" width="11" style="77"/>
    <col min="8742" max="8742" width="1.85546875" style="77" customWidth="1"/>
    <col min="8743" max="8743" width="11" style="77"/>
    <col min="8744" max="8744" width="1.85546875" style="77" customWidth="1"/>
    <col min="8745" max="8745" width="11" style="77"/>
    <col min="8746" max="8746" width="1.85546875" style="77" customWidth="1"/>
    <col min="8747" max="8747" width="12.28515625" style="77" customWidth="1"/>
    <col min="8748" max="8748" width="11" style="77"/>
    <col min="8749" max="8749" width="1.85546875" style="77" customWidth="1"/>
    <col min="8750" max="8750" width="11" style="77"/>
    <col min="8751" max="8751" width="1.85546875" style="77" customWidth="1"/>
    <col min="8752" max="8752" width="11" style="77"/>
    <col min="8753" max="8753" width="1.85546875" style="77" customWidth="1"/>
    <col min="8754" max="8754" width="11" style="77"/>
    <col min="8755" max="8755" width="0.5703125" style="77" customWidth="1"/>
    <col min="8756" max="8756" width="11.28515625" style="77" customWidth="1"/>
    <col min="8757" max="8757" width="1.85546875" style="77" customWidth="1"/>
    <col min="8758" max="8758" width="11" style="77"/>
    <col min="8759" max="8759" width="2" style="77" customWidth="1"/>
    <col min="8760" max="8760" width="11" style="77"/>
    <col min="8761" max="8761" width="1.85546875" style="77" customWidth="1"/>
    <col min="8762" max="8762" width="13" style="77" customWidth="1"/>
    <col min="8763" max="8763" width="1.85546875" style="77" customWidth="1"/>
    <col min="8764" max="8764" width="12.140625" style="77" customWidth="1"/>
    <col min="8765" max="8765" width="11" style="77"/>
    <col min="8766" max="8766" width="1.85546875" style="77" customWidth="1"/>
    <col min="8767" max="8767" width="11" style="77"/>
    <col min="8768" max="8768" width="1.85546875" style="77" customWidth="1"/>
    <col min="8769" max="8769" width="11" style="77"/>
    <col min="8770" max="8770" width="1.85546875" style="77" customWidth="1"/>
    <col min="8771" max="8771" width="11" style="77"/>
    <col min="8772" max="8772" width="1.85546875" style="77" customWidth="1"/>
    <col min="8773" max="8773" width="11" style="77"/>
    <col min="8774" max="8774" width="1.85546875" style="77" customWidth="1"/>
    <col min="8775" max="8775" width="11" style="77"/>
    <col min="8776" max="8776" width="1.85546875" style="77" customWidth="1"/>
    <col min="8777" max="8777" width="11" style="77"/>
    <col min="8778" max="8778" width="1.85546875" style="77" customWidth="1"/>
    <col min="8779" max="8779" width="11" style="77"/>
    <col min="8780" max="8780" width="1.85546875" style="77" customWidth="1"/>
    <col min="8781" max="8781" width="11" style="77"/>
    <col min="8782" max="8782" width="1.85546875" style="77" customWidth="1"/>
    <col min="8783" max="8783" width="11" style="77"/>
    <col min="8784" max="8784" width="1.85546875" style="77" customWidth="1"/>
    <col min="8785" max="8785" width="12.140625" style="77" customWidth="1"/>
    <col min="8786" max="8786" width="11" style="77"/>
    <col min="8787" max="8787" width="1.85546875" style="77" customWidth="1"/>
    <col min="8788" max="8788" width="11" style="77"/>
    <col min="8789" max="8789" width="1.85546875" style="77" customWidth="1"/>
    <col min="8790" max="8790" width="11" style="77"/>
    <col min="8791" max="8791" width="1.85546875" style="77" customWidth="1"/>
    <col min="8792" max="8792" width="11" style="77"/>
    <col min="8793" max="8793" width="1.85546875" style="77" customWidth="1"/>
    <col min="8794" max="8794" width="11" style="77"/>
    <col min="8795" max="8795" width="1.85546875" style="77" customWidth="1"/>
    <col min="8796" max="8796" width="11" style="77"/>
    <col min="8797" max="8797" width="1.85546875" style="77" customWidth="1"/>
    <col min="8798" max="8798" width="11" style="77"/>
    <col min="8799" max="8799" width="1.85546875" style="77" customWidth="1"/>
    <col min="8800" max="8800" width="11" style="77"/>
    <col min="8801" max="8801" width="1.85546875" style="77" customWidth="1"/>
    <col min="8802" max="8802" width="11" style="77"/>
    <col min="8803" max="8803" width="1.85546875" style="77" customWidth="1"/>
    <col min="8804" max="8804" width="11" style="77"/>
    <col min="8805" max="8805" width="1.85546875" style="77" customWidth="1"/>
    <col min="8806" max="8806" width="12.140625" style="77" customWidth="1"/>
    <col min="8807" max="8807" width="11" style="77"/>
    <col min="8808" max="8808" width="1.85546875" style="77" customWidth="1"/>
    <col min="8809" max="8809" width="11" style="77"/>
    <col min="8810" max="8810" width="1.85546875" style="77" customWidth="1"/>
    <col min="8811" max="8811" width="11" style="77"/>
    <col min="8812" max="8812" width="1.85546875" style="77" customWidth="1"/>
    <col min="8813" max="8813" width="11" style="77"/>
    <col min="8814" max="8814" width="1.85546875" style="77" customWidth="1"/>
    <col min="8815" max="8815" width="11" style="77"/>
    <col min="8816" max="8816" width="1.85546875" style="77" customWidth="1"/>
    <col min="8817" max="8817" width="11" style="77"/>
    <col min="8818" max="8818" width="1.85546875" style="77" customWidth="1"/>
    <col min="8819" max="8819" width="11" style="77"/>
    <col min="8820" max="8820" width="1.85546875" style="77" customWidth="1"/>
    <col min="8821" max="8821" width="13" style="77" customWidth="1"/>
    <col min="8822" max="8822" width="1.85546875" style="77" customWidth="1"/>
    <col min="8823" max="8823" width="12.140625" style="77" customWidth="1"/>
    <col min="8824" max="8824" width="11" style="77"/>
    <col min="8825" max="8825" width="1.85546875" style="77" customWidth="1"/>
    <col min="8826" max="8826" width="11" style="77"/>
    <col min="8827" max="8827" width="1.85546875" style="77" customWidth="1"/>
    <col min="8828" max="8828" width="11" style="77"/>
    <col min="8829" max="8829" width="1.85546875" style="77" customWidth="1"/>
    <col min="8830" max="8830" width="11" style="77"/>
    <col min="8831" max="8831" width="1.85546875" style="77" customWidth="1"/>
    <col min="8832" max="8832" width="11" style="77"/>
    <col min="8833" max="8833" width="1.85546875" style="77" customWidth="1"/>
    <col min="8834" max="8834" width="11" style="77"/>
    <col min="8835" max="8835" width="1.85546875" style="77" customWidth="1"/>
    <col min="8836" max="8836" width="11" style="77"/>
    <col min="8837" max="8837" width="1.85546875" style="77" customWidth="1"/>
    <col min="8838" max="8838" width="11" style="77"/>
    <col min="8839" max="8839" width="1.85546875" style="77" customWidth="1"/>
    <col min="8840" max="8840" width="11" style="77"/>
    <col min="8841" max="8841" width="1.85546875" style="77" customWidth="1"/>
    <col min="8842" max="8842" width="11" style="77"/>
    <col min="8843" max="8843" width="1.85546875" style="77" customWidth="1"/>
    <col min="8844" max="8844" width="12.140625" style="77" customWidth="1"/>
    <col min="8845" max="8845" width="11" style="77"/>
    <col min="8846" max="8846" width="1.85546875" style="77" customWidth="1"/>
    <col min="8847" max="8847" width="11" style="77"/>
    <col min="8848" max="8848" width="1.85546875" style="77" customWidth="1"/>
    <col min="8849" max="8849" width="11" style="77"/>
    <col min="8850" max="8850" width="1.85546875" style="77" customWidth="1"/>
    <col min="8851" max="8851" width="11" style="77"/>
    <col min="8852" max="8852" width="1.7109375" style="77" customWidth="1"/>
    <col min="8853" max="8853" width="11" style="77"/>
    <col min="8854" max="8854" width="1.85546875" style="77" customWidth="1"/>
    <col min="8855" max="8855" width="11" style="77"/>
    <col min="8856" max="8856" width="1.85546875" style="77" customWidth="1"/>
    <col min="8857" max="8857" width="11" style="77"/>
    <col min="8858" max="8858" width="1.85546875" style="77" customWidth="1"/>
    <col min="8859" max="8859" width="11" style="77"/>
    <col min="8860" max="8860" width="1.85546875" style="77" customWidth="1"/>
    <col min="8861" max="8861" width="11" style="77"/>
    <col min="8862" max="8862" width="1.85546875" style="77" customWidth="1"/>
    <col min="8863" max="8863" width="11" style="77"/>
    <col min="8864" max="8864" width="1.85546875" style="77" customWidth="1"/>
    <col min="8865" max="8865" width="12.140625" style="77" customWidth="1"/>
    <col min="8866" max="8866" width="11" style="77"/>
    <col min="8867" max="8867" width="1.85546875" style="77" customWidth="1"/>
    <col min="8868" max="8868" width="11" style="77"/>
    <col min="8869" max="8869" width="1.85546875" style="77" customWidth="1"/>
    <col min="8870" max="8870" width="11" style="77"/>
    <col min="8871" max="8871" width="1.85546875" style="77" customWidth="1"/>
    <col min="8872" max="8872" width="11" style="77"/>
    <col min="8873" max="8873" width="1.85546875" style="77" customWidth="1"/>
    <col min="8874" max="8874" width="11" style="77"/>
    <col min="8875" max="8875" width="1.85546875" style="77" customWidth="1"/>
    <col min="8876" max="8876" width="11" style="77"/>
    <col min="8877" max="8877" width="1.85546875" style="77" customWidth="1"/>
    <col min="8878" max="8878" width="11" style="77"/>
    <col min="8879" max="8879" width="1.85546875" style="77" customWidth="1"/>
    <col min="8880" max="8880" width="13" style="77" customWidth="1"/>
    <col min="8881" max="8881" width="1.85546875" style="77" customWidth="1"/>
    <col min="8882" max="8882" width="12.140625" style="77" customWidth="1"/>
    <col min="8883" max="8883" width="11" style="77"/>
    <col min="8884" max="8884" width="1.85546875" style="77" customWidth="1"/>
    <col min="8885" max="8885" width="11" style="77"/>
    <col min="8886" max="8886" width="1.85546875" style="77" customWidth="1"/>
    <col min="8887" max="8887" width="11" style="77"/>
    <col min="8888" max="8888" width="1.85546875" style="77" customWidth="1"/>
    <col min="8889" max="8889" width="11" style="77"/>
    <col min="8890" max="8890" width="1.85546875" style="77" customWidth="1"/>
    <col min="8891" max="8891" width="11" style="77"/>
    <col min="8892" max="8892" width="1.85546875" style="77" customWidth="1"/>
    <col min="8893" max="8893" width="11" style="77"/>
    <col min="8894" max="8894" width="1.85546875" style="77" customWidth="1"/>
    <col min="8895" max="8895" width="11" style="77"/>
    <col min="8896" max="8896" width="1.85546875" style="77" customWidth="1"/>
    <col min="8897" max="8897" width="11" style="77"/>
    <col min="8898" max="8898" width="1.85546875" style="77" customWidth="1"/>
    <col min="8899" max="8899" width="11" style="77"/>
    <col min="8900" max="8900" width="1.85546875" style="77" customWidth="1"/>
    <col min="8901" max="8901" width="11" style="77"/>
    <col min="8902" max="8902" width="1.85546875" style="77" customWidth="1"/>
    <col min="8903" max="8903" width="12.140625" style="77" customWidth="1"/>
    <col min="8904" max="8904" width="11" style="77"/>
    <col min="8905" max="8905" width="1.85546875" style="77" customWidth="1"/>
    <col min="8906" max="8906" width="11" style="77"/>
    <col min="8907" max="8907" width="1.85546875" style="77" customWidth="1"/>
    <col min="8908" max="8908" width="11" style="77"/>
    <col min="8909" max="8909" width="1.85546875" style="77" customWidth="1"/>
    <col min="8910" max="8910" width="11" style="77"/>
    <col min="8911" max="8911" width="1.85546875" style="77" customWidth="1"/>
    <col min="8912" max="8912" width="11" style="77"/>
    <col min="8913" max="8913" width="1.85546875" style="77" customWidth="1"/>
    <col min="8914" max="8914" width="11" style="77"/>
    <col min="8915" max="8915" width="1.85546875" style="77" customWidth="1"/>
    <col min="8916" max="8916" width="11" style="77"/>
    <col min="8917" max="8917" width="1.85546875" style="77" customWidth="1"/>
    <col min="8918" max="8918" width="11" style="77"/>
    <col min="8919" max="8919" width="1.85546875" style="77" customWidth="1"/>
    <col min="8920" max="8920" width="11" style="77"/>
    <col min="8921" max="8921" width="1.85546875" style="77" customWidth="1"/>
    <col min="8922" max="8922" width="11" style="77"/>
    <col min="8923" max="8923" width="1.85546875" style="77" customWidth="1"/>
    <col min="8924" max="8924" width="12.140625" style="77" customWidth="1"/>
    <col min="8925" max="8925" width="11" style="77"/>
    <col min="8926" max="8926" width="1.85546875" style="77" customWidth="1"/>
    <col min="8927" max="8927" width="11" style="77"/>
    <col min="8928" max="8928" width="1.85546875" style="77" customWidth="1"/>
    <col min="8929" max="8929" width="11" style="77"/>
    <col min="8930" max="8930" width="1.85546875" style="77" customWidth="1"/>
    <col min="8931" max="8931" width="11" style="77"/>
    <col min="8932" max="8932" width="1.85546875" style="77" customWidth="1"/>
    <col min="8933" max="8933" width="11" style="77"/>
    <col min="8934" max="8934" width="1.85546875" style="77" customWidth="1"/>
    <col min="8935" max="8935" width="11" style="77"/>
    <col min="8936" max="8936" width="1.85546875" style="77" customWidth="1"/>
    <col min="8937" max="8937" width="10.5703125" style="77" customWidth="1"/>
    <col min="8938" max="8938" width="2" style="77" customWidth="1"/>
    <col min="8939" max="8939" width="12.5703125" style="77" customWidth="1"/>
    <col min="8940" max="8940" width="1.85546875" style="77" customWidth="1"/>
    <col min="8941" max="8942" width="0" style="77" hidden="1" customWidth="1"/>
    <col min="8943" max="8960" width="11" style="77"/>
    <col min="8961" max="8961" width="12.140625" style="77" customWidth="1"/>
    <col min="8962" max="8962" width="11" style="77"/>
    <col min="8963" max="8963" width="1.85546875" style="77" customWidth="1"/>
    <col min="8964" max="8964" width="11" style="77"/>
    <col min="8965" max="8965" width="2" style="77" customWidth="1"/>
    <col min="8966" max="8966" width="11" style="77"/>
    <col min="8967" max="8967" width="1.85546875" style="77" customWidth="1"/>
    <col min="8968" max="8968" width="11" style="77"/>
    <col min="8969" max="8969" width="2" style="77" customWidth="1"/>
    <col min="8970" max="8970" width="11" style="77"/>
    <col min="8971" max="8971" width="1.85546875" style="77" customWidth="1"/>
    <col min="8972" max="8972" width="11" style="77"/>
    <col min="8973" max="8973" width="1.85546875" style="77" customWidth="1"/>
    <col min="8974" max="8974" width="11" style="77"/>
    <col min="8975" max="8975" width="1.85546875" style="77" customWidth="1"/>
    <col min="8976" max="8976" width="11" style="77"/>
    <col min="8977" max="8977" width="1.85546875" style="77" customWidth="1"/>
    <col min="8978" max="8978" width="11" style="77"/>
    <col min="8979" max="8979" width="1.85546875" style="77" customWidth="1"/>
    <col min="8980" max="8980" width="11" style="77"/>
    <col min="8981" max="8981" width="1.85546875" style="77" customWidth="1"/>
    <col min="8982" max="8982" width="12.140625" style="77" customWidth="1"/>
    <col min="8983" max="8983" width="11" style="77"/>
    <col min="8984" max="8984" width="1.85546875" style="77" customWidth="1"/>
    <col min="8985" max="8985" width="11" style="77"/>
    <col min="8986" max="8986" width="1.85546875" style="77" customWidth="1"/>
    <col min="8987" max="8987" width="11" style="77"/>
    <col min="8988" max="8988" width="1.85546875" style="77" customWidth="1"/>
    <col min="8989" max="8989" width="11" style="77"/>
    <col min="8990" max="8990" width="1.85546875" style="77" customWidth="1"/>
    <col min="8991" max="8991" width="11" style="77"/>
    <col min="8992" max="8992" width="1.85546875" style="77" customWidth="1"/>
    <col min="8993" max="8993" width="11" style="77"/>
    <col min="8994" max="8994" width="1.85546875" style="77" customWidth="1"/>
    <col min="8995" max="8995" width="11" style="77"/>
    <col min="8996" max="8996" width="1.85546875" style="77" customWidth="1"/>
    <col min="8997" max="8997" width="11" style="77"/>
    <col min="8998" max="8998" width="1.85546875" style="77" customWidth="1"/>
    <col min="8999" max="8999" width="11" style="77"/>
    <col min="9000" max="9000" width="1.85546875" style="77" customWidth="1"/>
    <col min="9001" max="9001" width="11" style="77"/>
    <col min="9002" max="9002" width="1.85546875" style="77" customWidth="1"/>
    <col min="9003" max="9003" width="12.28515625" style="77" customWidth="1"/>
    <col min="9004" max="9004" width="11" style="77"/>
    <col min="9005" max="9005" width="1.85546875" style="77" customWidth="1"/>
    <col min="9006" max="9006" width="11" style="77"/>
    <col min="9007" max="9007" width="1.85546875" style="77" customWidth="1"/>
    <col min="9008" max="9008" width="11" style="77"/>
    <col min="9009" max="9009" width="1.85546875" style="77" customWidth="1"/>
    <col min="9010" max="9010" width="11" style="77"/>
    <col min="9011" max="9011" width="0.5703125" style="77" customWidth="1"/>
    <col min="9012" max="9012" width="11.28515625" style="77" customWidth="1"/>
    <col min="9013" max="9013" width="1.85546875" style="77" customWidth="1"/>
    <col min="9014" max="9014" width="11" style="77"/>
    <col min="9015" max="9015" width="2" style="77" customWidth="1"/>
    <col min="9016" max="9016" width="11" style="77"/>
    <col min="9017" max="9017" width="1.85546875" style="77" customWidth="1"/>
    <col min="9018" max="9018" width="13" style="77" customWidth="1"/>
    <col min="9019" max="9019" width="1.85546875" style="77" customWidth="1"/>
    <col min="9020" max="9020" width="12.140625" style="77" customWidth="1"/>
    <col min="9021" max="9021" width="11" style="77"/>
    <col min="9022" max="9022" width="1.85546875" style="77" customWidth="1"/>
    <col min="9023" max="9023" width="11" style="77"/>
    <col min="9024" max="9024" width="1.85546875" style="77" customWidth="1"/>
    <col min="9025" max="9025" width="11" style="77"/>
    <col min="9026" max="9026" width="1.85546875" style="77" customWidth="1"/>
    <col min="9027" max="9027" width="11" style="77"/>
    <col min="9028" max="9028" width="1.85546875" style="77" customWidth="1"/>
    <col min="9029" max="9029" width="11" style="77"/>
    <col min="9030" max="9030" width="1.85546875" style="77" customWidth="1"/>
    <col min="9031" max="9031" width="11" style="77"/>
    <col min="9032" max="9032" width="1.85546875" style="77" customWidth="1"/>
    <col min="9033" max="9033" width="11" style="77"/>
    <col min="9034" max="9034" width="1.85546875" style="77" customWidth="1"/>
    <col min="9035" max="9035" width="11" style="77"/>
    <col min="9036" max="9036" width="1.85546875" style="77" customWidth="1"/>
    <col min="9037" max="9037" width="11" style="77"/>
    <col min="9038" max="9038" width="1.85546875" style="77" customWidth="1"/>
    <col min="9039" max="9039" width="11" style="77"/>
    <col min="9040" max="9040" width="1.85546875" style="77" customWidth="1"/>
    <col min="9041" max="9041" width="12.140625" style="77" customWidth="1"/>
    <col min="9042" max="9042" width="11" style="77"/>
    <col min="9043" max="9043" width="1.85546875" style="77" customWidth="1"/>
    <col min="9044" max="9044" width="11" style="77"/>
    <col min="9045" max="9045" width="1.85546875" style="77" customWidth="1"/>
    <col min="9046" max="9046" width="11" style="77"/>
    <col min="9047" max="9047" width="1.85546875" style="77" customWidth="1"/>
    <col min="9048" max="9048" width="11" style="77"/>
    <col min="9049" max="9049" width="1.85546875" style="77" customWidth="1"/>
    <col min="9050" max="9050" width="11" style="77"/>
    <col min="9051" max="9051" width="1.85546875" style="77" customWidth="1"/>
    <col min="9052" max="9052" width="11" style="77"/>
    <col min="9053" max="9053" width="1.85546875" style="77" customWidth="1"/>
    <col min="9054" max="9054" width="11" style="77"/>
    <col min="9055" max="9055" width="1.85546875" style="77" customWidth="1"/>
    <col min="9056" max="9056" width="11" style="77"/>
    <col min="9057" max="9057" width="1.85546875" style="77" customWidth="1"/>
    <col min="9058" max="9058" width="11" style="77"/>
    <col min="9059" max="9059" width="1.85546875" style="77" customWidth="1"/>
    <col min="9060" max="9060" width="11" style="77"/>
    <col min="9061" max="9061" width="1.85546875" style="77" customWidth="1"/>
    <col min="9062" max="9062" width="12.140625" style="77" customWidth="1"/>
    <col min="9063" max="9063" width="11" style="77"/>
    <col min="9064" max="9064" width="1.85546875" style="77" customWidth="1"/>
    <col min="9065" max="9065" width="11" style="77"/>
    <col min="9066" max="9066" width="1.85546875" style="77" customWidth="1"/>
    <col min="9067" max="9067" width="11" style="77"/>
    <col min="9068" max="9068" width="1.85546875" style="77" customWidth="1"/>
    <col min="9069" max="9069" width="11" style="77"/>
    <col min="9070" max="9070" width="1.85546875" style="77" customWidth="1"/>
    <col min="9071" max="9071" width="11" style="77"/>
    <col min="9072" max="9072" width="1.85546875" style="77" customWidth="1"/>
    <col min="9073" max="9073" width="11" style="77"/>
    <col min="9074" max="9074" width="1.85546875" style="77" customWidth="1"/>
    <col min="9075" max="9075" width="11" style="77"/>
    <col min="9076" max="9076" width="1.85546875" style="77" customWidth="1"/>
    <col min="9077" max="9077" width="13" style="77" customWidth="1"/>
    <col min="9078" max="9078" width="1.85546875" style="77" customWidth="1"/>
    <col min="9079" max="9079" width="12.140625" style="77" customWidth="1"/>
    <col min="9080" max="9080" width="11" style="77"/>
    <col min="9081" max="9081" width="1.85546875" style="77" customWidth="1"/>
    <col min="9082" max="9082" width="11" style="77"/>
    <col min="9083" max="9083" width="1.85546875" style="77" customWidth="1"/>
    <col min="9084" max="9084" width="11" style="77"/>
    <col min="9085" max="9085" width="1.85546875" style="77" customWidth="1"/>
    <col min="9086" max="9086" width="11" style="77"/>
    <col min="9087" max="9087" width="1.85546875" style="77" customWidth="1"/>
    <col min="9088" max="9088" width="11" style="77"/>
    <col min="9089" max="9089" width="1.85546875" style="77" customWidth="1"/>
    <col min="9090" max="9090" width="11" style="77"/>
    <col min="9091" max="9091" width="1.85546875" style="77" customWidth="1"/>
    <col min="9092" max="9092" width="11" style="77"/>
    <col min="9093" max="9093" width="1.85546875" style="77" customWidth="1"/>
    <col min="9094" max="9094" width="11" style="77"/>
    <col min="9095" max="9095" width="1.85546875" style="77" customWidth="1"/>
    <col min="9096" max="9096" width="11" style="77"/>
    <col min="9097" max="9097" width="1.85546875" style="77" customWidth="1"/>
    <col min="9098" max="9098" width="11" style="77"/>
    <col min="9099" max="9099" width="1.85546875" style="77" customWidth="1"/>
    <col min="9100" max="9100" width="12.140625" style="77" customWidth="1"/>
    <col min="9101" max="9101" width="11" style="77"/>
    <col min="9102" max="9102" width="1.85546875" style="77" customWidth="1"/>
    <col min="9103" max="9103" width="11" style="77"/>
    <col min="9104" max="9104" width="1.85546875" style="77" customWidth="1"/>
    <col min="9105" max="9105" width="11" style="77"/>
    <col min="9106" max="9106" width="1.85546875" style="77" customWidth="1"/>
    <col min="9107" max="9107" width="11" style="77"/>
    <col min="9108" max="9108" width="1.7109375" style="77" customWidth="1"/>
    <col min="9109" max="9109" width="11" style="77"/>
    <col min="9110" max="9110" width="1.85546875" style="77" customWidth="1"/>
    <col min="9111" max="9111" width="11" style="77"/>
    <col min="9112" max="9112" width="1.85546875" style="77" customWidth="1"/>
    <col min="9113" max="9113" width="11" style="77"/>
    <col min="9114" max="9114" width="1.85546875" style="77" customWidth="1"/>
    <col min="9115" max="9115" width="11" style="77"/>
    <col min="9116" max="9116" width="1.85546875" style="77" customWidth="1"/>
    <col min="9117" max="9117" width="11" style="77"/>
    <col min="9118" max="9118" width="1.85546875" style="77" customWidth="1"/>
    <col min="9119" max="9119" width="11" style="77"/>
    <col min="9120" max="9120" width="1.85546875" style="77" customWidth="1"/>
    <col min="9121" max="9121" width="12.140625" style="77" customWidth="1"/>
    <col min="9122" max="9122" width="11" style="77"/>
    <col min="9123" max="9123" width="1.85546875" style="77" customWidth="1"/>
    <col min="9124" max="9124" width="11" style="77"/>
    <col min="9125" max="9125" width="1.85546875" style="77" customWidth="1"/>
    <col min="9126" max="9126" width="11" style="77"/>
    <col min="9127" max="9127" width="1.85546875" style="77" customWidth="1"/>
    <col min="9128" max="9128" width="11" style="77"/>
    <col min="9129" max="9129" width="1.85546875" style="77" customWidth="1"/>
    <col min="9130" max="9130" width="11" style="77"/>
    <col min="9131" max="9131" width="1.85546875" style="77" customWidth="1"/>
    <col min="9132" max="9132" width="11" style="77"/>
    <col min="9133" max="9133" width="1.85546875" style="77" customWidth="1"/>
    <col min="9134" max="9134" width="11" style="77"/>
    <col min="9135" max="9135" width="1.85546875" style="77" customWidth="1"/>
    <col min="9136" max="9136" width="13" style="77" customWidth="1"/>
    <col min="9137" max="9137" width="1.85546875" style="77" customWidth="1"/>
    <col min="9138" max="9138" width="12.140625" style="77" customWidth="1"/>
    <col min="9139" max="9139" width="11" style="77"/>
    <col min="9140" max="9140" width="1.85546875" style="77" customWidth="1"/>
    <col min="9141" max="9141" width="11" style="77"/>
    <col min="9142" max="9142" width="1.85546875" style="77" customWidth="1"/>
    <col min="9143" max="9143" width="11" style="77"/>
    <col min="9144" max="9144" width="1.85546875" style="77" customWidth="1"/>
    <col min="9145" max="9145" width="11" style="77"/>
    <col min="9146" max="9146" width="1.85546875" style="77" customWidth="1"/>
    <col min="9147" max="9147" width="11" style="77"/>
    <col min="9148" max="9148" width="1.85546875" style="77" customWidth="1"/>
    <col min="9149" max="9149" width="11" style="77"/>
    <col min="9150" max="9150" width="1.85546875" style="77" customWidth="1"/>
    <col min="9151" max="9151" width="11" style="77"/>
    <col min="9152" max="9152" width="1.85546875" style="77" customWidth="1"/>
    <col min="9153" max="9153" width="11" style="77"/>
    <col min="9154" max="9154" width="1.85546875" style="77" customWidth="1"/>
    <col min="9155" max="9155" width="11" style="77"/>
    <col min="9156" max="9156" width="1.85546875" style="77" customWidth="1"/>
    <col min="9157" max="9157" width="11" style="77"/>
    <col min="9158" max="9158" width="1.85546875" style="77" customWidth="1"/>
    <col min="9159" max="9159" width="12.140625" style="77" customWidth="1"/>
    <col min="9160" max="9160" width="11" style="77"/>
    <col min="9161" max="9161" width="1.85546875" style="77" customWidth="1"/>
    <col min="9162" max="9162" width="11" style="77"/>
    <col min="9163" max="9163" width="1.85546875" style="77" customWidth="1"/>
    <col min="9164" max="9164" width="11" style="77"/>
    <col min="9165" max="9165" width="1.85546875" style="77" customWidth="1"/>
    <col min="9166" max="9166" width="11" style="77"/>
    <col min="9167" max="9167" width="1.85546875" style="77" customWidth="1"/>
    <col min="9168" max="9168" width="11" style="77"/>
    <col min="9169" max="9169" width="1.85546875" style="77" customWidth="1"/>
    <col min="9170" max="9170" width="11" style="77"/>
    <col min="9171" max="9171" width="1.85546875" style="77" customWidth="1"/>
    <col min="9172" max="9172" width="11" style="77"/>
    <col min="9173" max="9173" width="1.85546875" style="77" customWidth="1"/>
    <col min="9174" max="9174" width="11" style="77"/>
    <col min="9175" max="9175" width="1.85546875" style="77" customWidth="1"/>
    <col min="9176" max="9176" width="11" style="77"/>
    <col min="9177" max="9177" width="1.85546875" style="77" customWidth="1"/>
    <col min="9178" max="9178" width="11" style="77"/>
    <col min="9179" max="9179" width="1.85546875" style="77" customWidth="1"/>
    <col min="9180" max="9180" width="12.140625" style="77" customWidth="1"/>
    <col min="9181" max="9181" width="11" style="77"/>
    <col min="9182" max="9182" width="1.85546875" style="77" customWidth="1"/>
    <col min="9183" max="9183" width="11" style="77"/>
    <col min="9184" max="9184" width="1.85546875" style="77" customWidth="1"/>
    <col min="9185" max="9185" width="11" style="77"/>
    <col min="9186" max="9186" width="1.85546875" style="77" customWidth="1"/>
    <col min="9187" max="9187" width="11" style="77"/>
    <col min="9188" max="9188" width="1.85546875" style="77" customWidth="1"/>
    <col min="9189" max="9189" width="11" style="77"/>
    <col min="9190" max="9190" width="1.85546875" style="77" customWidth="1"/>
    <col min="9191" max="9191" width="11" style="77"/>
    <col min="9192" max="9192" width="1.85546875" style="77" customWidth="1"/>
    <col min="9193" max="9193" width="10.5703125" style="77" customWidth="1"/>
    <col min="9194" max="9194" width="2" style="77" customWidth="1"/>
    <col min="9195" max="9195" width="12.5703125" style="77" customWidth="1"/>
    <col min="9196" max="9196" width="1.85546875" style="77" customWidth="1"/>
    <col min="9197" max="9198" width="0" style="77" hidden="1" customWidth="1"/>
    <col min="9199" max="9216" width="11" style="77"/>
    <col min="9217" max="9217" width="12.140625" style="77" customWidth="1"/>
    <col min="9218" max="9218" width="11" style="77"/>
    <col min="9219" max="9219" width="1.85546875" style="77" customWidth="1"/>
    <col min="9220" max="9220" width="11" style="77"/>
    <col min="9221" max="9221" width="2" style="77" customWidth="1"/>
    <col min="9222" max="9222" width="11" style="77"/>
    <col min="9223" max="9223" width="1.85546875" style="77" customWidth="1"/>
    <col min="9224" max="9224" width="11" style="77"/>
    <col min="9225" max="9225" width="2" style="77" customWidth="1"/>
    <col min="9226" max="9226" width="11" style="77"/>
    <col min="9227" max="9227" width="1.85546875" style="77" customWidth="1"/>
    <col min="9228" max="9228" width="11" style="77"/>
    <col min="9229" max="9229" width="1.85546875" style="77" customWidth="1"/>
    <col min="9230" max="9230" width="11" style="77"/>
    <col min="9231" max="9231" width="1.85546875" style="77" customWidth="1"/>
    <col min="9232" max="9232" width="11" style="77"/>
    <col min="9233" max="9233" width="1.85546875" style="77" customWidth="1"/>
    <col min="9234" max="9234" width="11" style="77"/>
    <col min="9235" max="9235" width="1.85546875" style="77" customWidth="1"/>
    <col min="9236" max="9236" width="11" style="77"/>
    <col min="9237" max="9237" width="1.85546875" style="77" customWidth="1"/>
    <col min="9238" max="9238" width="12.140625" style="77" customWidth="1"/>
    <col min="9239" max="9239" width="11" style="77"/>
    <col min="9240" max="9240" width="1.85546875" style="77" customWidth="1"/>
    <col min="9241" max="9241" width="11" style="77"/>
    <col min="9242" max="9242" width="1.85546875" style="77" customWidth="1"/>
    <col min="9243" max="9243" width="11" style="77"/>
    <col min="9244" max="9244" width="1.85546875" style="77" customWidth="1"/>
    <col min="9245" max="9245" width="11" style="77"/>
    <col min="9246" max="9246" width="1.85546875" style="77" customWidth="1"/>
    <col min="9247" max="9247" width="11" style="77"/>
    <col min="9248" max="9248" width="1.85546875" style="77" customWidth="1"/>
    <col min="9249" max="9249" width="11" style="77"/>
    <col min="9250" max="9250" width="1.85546875" style="77" customWidth="1"/>
    <col min="9251" max="9251" width="11" style="77"/>
    <col min="9252" max="9252" width="1.85546875" style="77" customWidth="1"/>
    <col min="9253" max="9253" width="11" style="77"/>
    <col min="9254" max="9254" width="1.85546875" style="77" customWidth="1"/>
    <col min="9255" max="9255" width="11" style="77"/>
    <col min="9256" max="9256" width="1.85546875" style="77" customWidth="1"/>
    <col min="9257" max="9257" width="11" style="77"/>
    <col min="9258" max="9258" width="1.85546875" style="77" customWidth="1"/>
    <col min="9259" max="9259" width="12.28515625" style="77" customWidth="1"/>
    <col min="9260" max="9260" width="11" style="77"/>
    <col min="9261" max="9261" width="1.85546875" style="77" customWidth="1"/>
    <col min="9262" max="9262" width="11" style="77"/>
    <col min="9263" max="9263" width="1.85546875" style="77" customWidth="1"/>
    <col min="9264" max="9264" width="11" style="77"/>
    <col min="9265" max="9265" width="1.85546875" style="77" customWidth="1"/>
    <col min="9266" max="9266" width="11" style="77"/>
    <col min="9267" max="9267" width="0.5703125" style="77" customWidth="1"/>
    <col min="9268" max="9268" width="11.28515625" style="77" customWidth="1"/>
    <col min="9269" max="9269" width="1.85546875" style="77" customWidth="1"/>
    <col min="9270" max="9270" width="11" style="77"/>
    <col min="9271" max="9271" width="2" style="77" customWidth="1"/>
    <col min="9272" max="9272" width="11" style="77"/>
    <col min="9273" max="9273" width="1.85546875" style="77" customWidth="1"/>
    <col min="9274" max="9274" width="13" style="77" customWidth="1"/>
    <col min="9275" max="9275" width="1.85546875" style="77" customWidth="1"/>
    <col min="9276" max="9276" width="12.140625" style="77" customWidth="1"/>
    <col min="9277" max="9277" width="11" style="77"/>
    <col min="9278" max="9278" width="1.85546875" style="77" customWidth="1"/>
    <col min="9279" max="9279" width="11" style="77"/>
    <col min="9280" max="9280" width="1.85546875" style="77" customWidth="1"/>
    <col min="9281" max="9281" width="11" style="77"/>
    <col min="9282" max="9282" width="1.85546875" style="77" customWidth="1"/>
    <col min="9283" max="9283" width="11" style="77"/>
    <col min="9284" max="9284" width="1.85546875" style="77" customWidth="1"/>
    <col min="9285" max="9285" width="11" style="77"/>
    <col min="9286" max="9286" width="1.85546875" style="77" customWidth="1"/>
    <col min="9287" max="9287" width="11" style="77"/>
    <col min="9288" max="9288" width="1.85546875" style="77" customWidth="1"/>
    <col min="9289" max="9289" width="11" style="77"/>
    <col min="9290" max="9290" width="1.85546875" style="77" customWidth="1"/>
    <col min="9291" max="9291" width="11" style="77"/>
    <col min="9292" max="9292" width="1.85546875" style="77" customWidth="1"/>
    <col min="9293" max="9293" width="11" style="77"/>
    <col min="9294" max="9294" width="1.85546875" style="77" customWidth="1"/>
    <col min="9295" max="9295" width="11" style="77"/>
    <col min="9296" max="9296" width="1.85546875" style="77" customWidth="1"/>
    <col min="9297" max="9297" width="12.140625" style="77" customWidth="1"/>
    <col min="9298" max="9298" width="11" style="77"/>
    <col min="9299" max="9299" width="1.85546875" style="77" customWidth="1"/>
    <col min="9300" max="9300" width="11" style="77"/>
    <col min="9301" max="9301" width="1.85546875" style="77" customWidth="1"/>
    <col min="9302" max="9302" width="11" style="77"/>
    <col min="9303" max="9303" width="1.85546875" style="77" customWidth="1"/>
    <col min="9304" max="9304" width="11" style="77"/>
    <col min="9305" max="9305" width="1.85546875" style="77" customWidth="1"/>
    <col min="9306" max="9306" width="11" style="77"/>
    <col min="9307" max="9307" width="1.85546875" style="77" customWidth="1"/>
    <col min="9308" max="9308" width="11" style="77"/>
    <col min="9309" max="9309" width="1.85546875" style="77" customWidth="1"/>
    <col min="9310" max="9310" width="11" style="77"/>
    <col min="9311" max="9311" width="1.85546875" style="77" customWidth="1"/>
    <col min="9312" max="9312" width="11" style="77"/>
    <col min="9313" max="9313" width="1.85546875" style="77" customWidth="1"/>
    <col min="9314" max="9314" width="11" style="77"/>
    <col min="9315" max="9315" width="1.85546875" style="77" customWidth="1"/>
    <col min="9316" max="9316" width="11" style="77"/>
    <col min="9317" max="9317" width="1.85546875" style="77" customWidth="1"/>
    <col min="9318" max="9318" width="12.140625" style="77" customWidth="1"/>
    <col min="9319" max="9319" width="11" style="77"/>
    <col min="9320" max="9320" width="1.85546875" style="77" customWidth="1"/>
    <col min="9321" max="9321" width="11" style="77"/>
    <col min="9322" max="9322" width="1.85546875" style="77" customWidth="1"/>
    <col min="9323" max="9323" width="11" style="77"/>
    <col min="9324" max="9324" width="1.85546875" style="77" customWidth="1"/>
    <col min="9325" max="9325" width="11" style="77"/>
    <col min="9326" max="9326" width="1.85546875" style="77" customWidth="1"/>
    <col min="9327" max="9327" width="11" style="77"/>
    <col min="9328" max="9328" width="1.85546875" style="77" customWidth="1"/>
    <col min="9329" max="9329" width="11" style="77"/>
    <col min="9330" max="9330" width="1.85546875" style="77" customWidth="1"/>
    <col min="9331" max="9331" width="11" style="77"/>
    <col min="9332" max="9332" width="1.85546875" style="77" customWidth="1"/>
    <col min="9333" max="9333" width="13" style="77" customWidth="1"/>
    <col min="9334" max="9334" width="1.85546875" style="77" customWidth="1"/>
    <col min="9335" max="9335" width="12.140625" style="77" customWidth="1"/>
    <col min="9336" max="9336" width="11" style="77"/>
    <col min="9337" max="9337" width="1.85546875" style="77" customWidth="1"/>
    <col min="9338" max="9338" width="11" style="77"/>
    <col min="9339" max="9339" width="1.85546875" style="77" customWidth="1"/>
    <col min="9340" max="9340" width="11" style="77"/>
    <col min="9341" max="9341" width="1.85546875" style="77" customWidth="1"/>
    <col min="9342" max="9342" width="11" style="77"/>
    <col min="9343" max="9343" width="1.85546875" style="77" customWidth="1"/>
    <col min="9344" max="9344" width="11" style="77"/>
    <col min="9345" max="9345" width="1.85546875" style="77" customWidth="1"/>
    <col min="9346" max="9346" width="11" style="77"/>
    <col min="9347" max="9347" width="1.85546875" style="77" customWidth="1"/>
    <col min="9348" max="9348" width="11" style="77"/>
    <col min="9349" max="9349" width="1.85546875" style="77" customWidth="1"/>
    <col min="9350" max="9350" width="11" style="77"/>
    <col min="9351" max="9351" width="1.85546875" style="77" customWidth="1"/>
    <col min="9352" max="9352" width="11" style="77"/>
    <col min="9353" max="9353" width="1.85546875" style="77" customWidth="1"/>
    <col min="9354" max="9354" width="11" style="77"/>
    <col min="9355" max="9355" width="1.85546875" style="77" customWidth="1"/>
    <col min="9356" max="9356" width="12.140625" style="77" customWidth="1"/>
    <col min="9357" max="9357" width="11" style="77"/>
    <col min="9358" max="9358" width="1.85546875" style="77" customWidth="1"/>
    <col min="9359" max="9359" width="11" style="77"/>
    <col min="9360" max="9360" width="1.85546875" style="77" customWidth="1"/>
    <col min="9361" max="9361" width="11" style="77"/>
    <col min="9362" max="9362" width="1.85546875" style="77" customWidth="1"/>
    <col min="9363" max="9363" width="11" style="77"/>
    <col min="9364" max="9364" width="1.7109375" style="77" customWidth="1"/>
    <col min="9365" max="9365" width="11" style="77"/>
    <col min="9366" max="9366" width="1.85546875" style="77" customWidth="1"/>
    <col min="9367" max="9367" width="11" style="77"/>
    <col min="9368" max="9368" width="1.85546875" style="77" customWidth="1"/>
    <col min="9369" max="9369" width="11" style="77"/>
    <col min="9370" max="9370" width="1.85546875" style="77" customWidth="1"/>
    <col min="9371" max="9371" width="11" style="77"/>
    <col min="9372" max="9372" width="1.85546875" style="77" customWidth="1"/>
    <col min="9373" max="9373" width="11" style="77"/>
    <col min="9374" max="9374" width="1.85546875" style="77" customWidth="1"/>
    <col min="9375" max="9375" width="11" style="77"/>
    <col min="9376" max="9376" width="1.85546875" style="77" customWidth="1"/>
    <col min="9377" max="9377" width="12.140625" style="77" customWidth="1"/>
    <col min="9378" max="9378" width="11" style="77"/>
    <col min="9379" max="9379" width="1.85546875" style="77" customWidth="1"/>
    <col min="9380" max="9380" width="11" style="77"/>
    <col min="9381" max="9381" width="1.85546875" style="77" customWidth="1"/>
    <col min="9382" max="9382" width="11" style="77"/>
    <col min="9383" max="9383" width="1.85546875" style="77" customWidth="1"/>
    <col min="9384" max="9384" width="11" style="77"/>
    <col min="9385" max="9385" width="1.85546875" style="77" customWidth="1"/>
    <col min="9386" max="9386" width="11" style="77"/>
    <col min="9387" max="9387" width="1.85546875" style="77" customWidth="1"/>
    <col min="9388" max="9388" width="11" style="77"/>
    <col min="9389" max="9389" width="1.85546875" style="77" customWidth="1"/>
    <col min="9390" max="9390" width="11" style="77"/>
    <col min="9391" max="9391" width="1.85546875" style="77" customWidth="1"/>
    <col min="9392" max="9392" width="13" style="77" customWidth="1"/>
    <col min="9393" max="9393" width="1.85546875" style="77" customWidth="1"/>
    <col min="9394" max="9394" width="12.140625" style="77" customWidth="1"/>
    <col min="9395" max="9395" width="11" style="77"/>
    <col min="9396" max="9396" width="1.85546875" style="77" customWidth="1"/>
    <col min="9397" max="9397" width="11" style="77"/>
    <col min="9398" max="9398" width="1.85546875" style="77" customWidth="1"/>
    <col min="9399" max="9399" width="11" style="77"/>
    <col min="9400" max="9400" width="1.85546875" style="77" customWidth="1"/>
    <col min="9401" max="9401" width="11" style="77"/>
    <col min="9402" max="9402" width="1.85546875" style="77" customWidth="1"/>
    <col min="9403" max="9403" width="11" style="77"/>
    <col min="9404" max="9404" width="1.85546875" style="77" customWidth="1"/>
    <col min="9405" max="9405" width="11" style="77"/>
    <col min="9406" max="9406" width="1.85546875" style="77" customWidth="1"/>
    <col min="9407" max="9407" width="11" style="77"/>
    <col min="9408" max="9408" width="1.85546875" style="77" customWidth="1"/>
    <col min="9409" max="9409" width="11" style="77"/>
    <col min="9410" max="9410" width="1.85546875" style="77" customWidth="1"/>
    <col min="9411" max="9411" width="11" style="77"/>
    <col min="9412" max="9412" width="1.85546875" style="77" customWidth="1"/>
    <col min="9413" max="9413" width="11" style="77"/>
    <col min="9414" max="9414" width="1.85546875" style="77" customWidth="1"/>
    <col min="9415" max="9415" width="12.140625" style="77" customWidth="1"/>
    <col min="9416" max="9416" width="11" style="77"/>
    <col min="9417" max="9417" width="1.85546875" style="77" customWidth="1"/>
    <col min="9418" max="9418" width="11" style="77"/>
    <col min="9419" max="9419" width="1.85546875" style="77" customWidth="1"/>
    <col min="9420" max="9420" width="11" style="77"/>
    <col min="9421" max="9421" width="1.85546875" style="77" customWidth="1"/>
    <col min="9422" max="9422" width="11" style="77"/>
    <col min="9423" max="9423" width="1.85546875" style="77" customWidth="1"/>
    <col min="9424" max="9424" width="11" style="77"/>
    <col min="9425" max="9425" width="1.85546875" style="77" customWidth="1"/>
    <col min="9426" max="9426" width="11" style="77"/>
    <col min="9427" max="9427" width="1.85546875" style="77" customWidth="1"/>
    <col min="9428" max="9428" width="11" style="77"/>
    <col min="9429" max="9429" width="1.85546875" style="77" customWidth="1"/>
    <col min="9430" max="9430" width="11" style="77"/>
    <col min="9431" max="9431" width="1.85546875" style="77" customWidth="1"/>
    <col min="9432" max="9432" width="11" style="77"/>
    <col min="9433" max="9433" width="1.85546875" style="77" customWidth="1"/>
    <col min="9434" max="9434" width="11" style="77"/>
    <col min="9435" max="9435" width="1.85546875" style="77" customWidth="1"/>
    <col min="9436" max="9436" width="12.140625" style="77" customWidth="1"/>
    <col min="9437" max="9437" width="11" style="77"/>
    <col min="9438" max="9438" width="1.85546875" style="77" customWidth="1"/>
    <col min="9439" max="9439" width="11" style="77"/>
    <col min="9440" max="9440" width="1.85546875" style="77" customWidth="1"/>
    <col min="9441" max="9441" width="11" style="77"/>
    <col min="9442" max="9442" width="1.85546875" style="77" customWidth="1"/>
    <col min="9443" max="9443" width="11" style="77"/>
    <col min="9444" max="9444" width="1.85546875" style="77" customWidth="1"/>
    <col min="9445" max="9445" width="11" style="77"/>
    <col min="9446" max="9446" width="1.85546875" style="77" customWidth="1"/>
    <col min="9447" max="9447" width="11" style="77"/>
    <col min="9448" max="9448" width="1.85546875" style="77" customWidth="1"/>
    <col min="9449" max="9449" width="10.5703125" style="77" customWidth="1"/>
    <col min="9450" max="9450" width="2" style="77" customWidth="1"/>
    <col min="9451" max="9451" width="12.5703125" style="77" customWidth="1"/>
    <col min="9452" max="9452" width="1.85546875" style="77" customWidth="1"/>
    <col min="9453" max="9454" width="0" style="77" hidden="1" customWidth="1"/>
    <col min="9455" max="9472" width="11" style="77"/>
    <col min="9473" max="9473" width="12.140625" style="77" customWidth="1"/>
    <col min="9474" max="9474" width="11" style="77"/>
    <col min="9475" max="9475" width="1.85546875" style="77" customWidth="1"/>
    <col min="9476" max="9476" width="11" style="77"/>
    <col min="9477" max="9477" width="2" style="77" customWidth="1"/>
    <col min="9478" max="9478" width="11" style="77"/>
    <col min="9479" max="9479" width="1.85546875" style="77" customWidth="1"/>
    <col min="9480" max="9480" width="11" style="77"/>
    <col min="9481" max="9481" width="2" style="77" customWidth="1"/>
    <col min="9482" max="9482" width="11" style="77"/>
    <col min="9483" max="9483" width="1.85546875" style="77" customWidth="1"/>
    <col min="9484" max="9484" width="11" style="77"/>
    <col min="9485" max="9485" width="1.85546875" style="77" customWidth="1"/>
    <col min="9486" max="9486" width="11" style="77"/>
    <col min="9487" max="9487" width="1.85546875" style="77" customWidth="1"/>
    <col min="9488" max="9488" width="11" style="77"/>
    <col min="9489" max="9489" width="1.85546875" style="77" customWidth="1"/>
    <col min="9490" max="9490" width="11" style="77"/>
    <col min="9491" max="9491" width="1.85546875" style="77" customWidth="1"/>
    <col min="9492" max="9492" width="11" style="77"/>
    <col min="9493" max="9493" width="1.85546875" style="77" customWidth="1"/>
    <col min="9494" max="9494" width="12.140625" style="77" customWidth="1"/>
    <col min="9495" max="9495" width="11" style="77"/>
    <col min="9496" max="9496" width="1.85546875" style="77" customWidth="1"/>
    <col min="9497" max="9497" width="11" style="77"/>
    <col min="9498" max="9498" width="1.85546875" style="77" customWidth="1"/>
    <col min="9499" max="9499" width="11" style="77"/>
    <col min="9500" max="9500" width="1.85546875" style="77" customWidth="1"/>
    <col min="9501" max="9501" width="11" style="77"/>
    <col min="9502" max="9502" width="1.85546875" style="77" customWidth="1"/>
    <col min="9503" max="9503" width="11" style="77"/>
    <col min="9504" max="9504" width="1.85546875" style="77" customWidth="1"/>
    <col min="9505" max="9505" width="11" style="77"/>
    <col min="9506" max="9506" width="1.85546875" style="77" customWidth="1"/>
    <col min="9507" max="9507" width="11" style="77"/>
    <col min="9508" max="9508" width="1.85546875" style="77" customWidth="1"/>
    <col min="9509" max="9509" width="11" style="77"/>
    <col min="9510" max="9510" width="1.85546875" style="77" customWidth="1"/>
    <col min="9511" max="9511" width="11" style="77"/>
    <col min="9512" max="9512" width="1.85546875" style="77" customWidth="1"/>
    <col min="9513" max="9513" width="11" style="77"/>
    <col min="9514" max="9514" width="1.85546875" style="77" customWidth="1"/>
    <col min="9515" max="9515" width="12.28515625" style="77" customWidth="1"/>
    <col min="9516" max="9516" width="11" style="77"/>
    <col min="9517" max="9517" width="1.85546875" style="77" customWidth="1"/>
    <col min="9518" max="9518" width="11" style="77"/>
    <col min="9519" max="9519" width="1.85546875" style="77" customWidth="1"/>
    <col min="9520" max="9520" width="11" style="77"/>
    <col min="9521" max="9521" width="1.85546875" style="77" customWidth="1"/>
    <col min="9522" max="9522" width="11" style="77"/>
    <col min="9523" max="9523" width="0.5703125" style="77" customWidth="1"/>
    <col min="9524" max="9524" width="11.28515625" style="77" customWidth="1"/>
    <col min="9525" max="9525" width="1.85546875" style="77" customWidth="1"/>
    <col min="9526" max="9526" width="11" style="77"/>
    <col min="9527" max="9527" width="2" style="77" customWidth="1"/>
    <col min="9528" max="9528" width="11" style="77"/>
    <col min="9529" max="9529" width="1.85546875" style="77" customWidth="1"/>
    <col min="9530" max="9530" width="13" style="77" customWidth="1"/>
    <col min="9531" max="9531" width="1.85546875" style="77" customWidth="1"/>
    <col min="9532" max="9532" width="12.140625" style="77" customWidth="1"/>
    <col min="9533" max="9533" width="11" style="77"/>
    <col min="9534" max="9534" width="1.85546875" style="77" customWidth="1"/>
    <col min="9535" max="9535" width="11" style="77"/>
    <col min="9536" max="9536" width="1.85546875" style="77" customWidth="1"/>
    <col min="9537" max="9537" width="11" style="77"/>
    <col min="9538" max="9538" width="1.85546875" style="77" customWidth="1"/>
    <col min="9539" max="9539" width="11" style="77"/>
    <col min="9540" max="9540" width="1.85546875" style="77" customWidth="1"/>
    <col min="9541" max="9541" width="11" style="77"/>
    <col min="9542" max="9542" width="1.85546875" style="77" customWidth="1"/>
    <col min="9543" max="9543" width="11" style="77"/>
    <col min="9544" max="9544" width="1.85546875" style="77" customWidth="1"/>
    <col min="9545" max="9545" width="11" style="77"/>
    <col min="9546" max="9546" width="1.85546875" style="77" customWidth="1"/>
    <col min="9547" max="9547" width="11" style="77"/>
    <col min="9548" max="9548" width="1.85546875" style="77" customWidth="1"/>
    <col min="9549" max="9549" width="11" style="77"/>
    <col min="9550" max="9550" width="1.85546875" style="77" customWidth="1"/>
    <col min="9551" max="9551" width="11" style="77"/>
    <col min="9552" max="9552" width="1.85546875" style="77" customWidth="1"/>
    <col min="9553" max="9553" width="12.140625" style="77" customWidth="1"/>
    <col min="9554" max="9554" width="11" style="77"/>
    <col min="9555" max="9555" width="1.85546875" style="77" customWidth="1"/>
    <col min="9556" max="9556" width="11" style="77"/>
    <col min="9557" max="9557" width="1.85546875" style="77" customWidth="1"/>
    <col min="9558" max="9558" width="11" style="77"/>
    <col min="9559" max="9559" width="1.85546875" style="77" customWidth="1"/>
    <col min="9560" max="9560" width="11" style="77"/>
    <col min="9561" max="9561" width="1.85546875" style="77" customWidth="1"/>
    <col min="9562" max="9562" width="11" style="77"/>
    <col min="9563" max="9563" width="1.85546875" style="77" customWidth="1"/>
    <col min="9564" max="9564" width="11" style="77"/>
    <col min="9565" max="9565" width="1.85546875" style="77" customWidth="1"/>
    <col min="9566" max="9566" width="11" style="77"/>
    <col min="9567" max="9567" width="1.85546875" style="77" customWidth="1"/>
    <col min="9568" max="9568" width="11" style="77"/>
    <col min="9569" max="9569" width="1.85546875" style="77" customWidth="1"/>
    <col min="9570" max="9570" width="11" style="77"/>
    <col min="9571" max="9571" width="1.85546875" style="77" customWidth="1"/>
    <col min="9572" max="9572" width="11" style="77"/>
    <col min="9573" max="9573" width="1.85546875" style="77" customWidth="1"/>
    <col min="9574" max="9574" width="12.140625" style="77" customWidth="1"/>
    <col min="9575" max="9575" width="11" style="77"/>
    <col min="9576" max="9576" width="1.85546875" style="77" customWidth="1"/>
    <col min="9577" max="9577" width="11" style="77"/>
    <col min="9578" max="9578" width="1.85546875" style="77" customWidth="1"/>
    <col min="9579" max="9579" width="11" style="77"/>
    <col min="9580" max="9580" width="1.85546875" style="77" customWidth="1"/>
    <col min="9581" max="9581" width="11" style="77"/>
    <col min="9582" max="9582" width="1.85546875" style="77" customWidth="1"/>
    <col min="9583" max="9583" width="11" style="77"/>
    <col min="9584" max="9584" width="1.85546875" style="77" customWidth="1"/>
    <col min="9585" max="9585" width="11" style="77"/>
    <col min="9586" max="9586" width="1.85546875" style="77" customWidth="1"/>
    <col min="9587" max="9587" width="11" style="77"/>
    <col min="9588" max="9588" width="1.85546875" style="77" customWidth="1"/>
    <col min="9589" max="9589" width="13" style="77" customWidth="1"/>
    <col min="9590" max="9590" width="1.85546875" style="77" customWidth="1"/>
    <col min="9591" max="9591" width="12.140625" style="77" customWidth="1"/>
    <col min="9592" max="9592" width="11" style="77"/>
    <col min="9593" max="9593" width="1.85546875" style="77" customWidth="1"/>
    <col min="9594" max="9594" width="11" style="77"/>
    <col min="9595" max="9595" width="1.85546875" style="77" customWidth="1"/>
    <col min="9596" max="9596" width="11" style="77"/>
    <col min="9597" max="9597" width="1.85546875" style="77" customWidth="1"/>
    <col min="9598" max="9598" width="11" style="77"/>
    <col min="9599" max="9599" width="1.85546875" style="77" customWidth="1"/>
    <col min="9600" max="9600" width="11" style="77"/>
    <col min="9601" max="9601" width="1.85546875" style="77" customWidth="1"/>
    <col min="9602" max="9602" width="11" style="77"/>
    <col min="9603" max="9603" width="1.85546875" style="77" customWidth="1"/>
    <col min="9604" max="9604" width="11" style="77"/>
    <col min="9605" max="9605" width="1.85546875" style="77" customWidth="1"/>
    <col min="9606" max="9606" width="11" style="77"/>
    <col min="9607" max="9607" width="1.85546875" style="77" customWidth="1"/>
    <col min="9608" max="9608" width="11" style="77"/>
    <col min="9609" max="9609" width="1.85546875" style="77" customWidth="1"/>
    <col min="9610" max="9610" width="11" style="77"/>
    <col min="9611" max="9611" width="1.85546875" style="77" customWidth="1"/>
    <col min="9612" max="9612" width="12.140625" style="77" customWidth="1"/>
    <col min="9613" max="9613" width="11" style="77"/>
    <col min="9614" max="9614" width="1.85546875" style="77" customWidth="1"/>
    <col min="9615" max="9615" width="11" style="77"/>
    <col min="9616" max="9616" width="1.85546875" style="77" customWidth="1"/>
    <col min="9617" max="9617" width="11" style="77"/>
    <col min="9618" max="9618" width="1.85546875" style="77" customWidth="1"/>
    <col min="9619" max="9619" width="11" style="77"/>
    <col min="9620" max="9620" width="1.7109375" style="77" customWidth="1"/>
    <col min="9621" max="9621" width="11" style="77"/>
    <col min="9622" max="9622" width="1.85546875" style="77" customWidth="1"/>
    <col min="9623" max="9623" width="11" style="77"/>
    <col min="9624" max="9624" width="1.85546875" style="77" customWidth="1"/>
    <col min="9625" max="9625" width="11" style="77"/>
    <col min="9626" max="9626" width="1.85546875" style="77" customWidth="1"/>
    <col min="9627" max="9627" width="11" style="77"/>
    <col min="9628" max="9628" width="1.85546875" style="77" customWidth="1"/>
    <col min="9629" max="9629" width="11" style="77"/>
    <col min="9630" max="9630" width="1.85546875" style="77" customWidth="1"/>
    <col min="9631" max="9631" width="11" style="77"/>
    <col min="9632" max="9632" width="1.85546875" style="77" customWidth="1"/>
    <col min="9633" max="9633" width="12.140625" style="77" customWidth="1"/>
    <col min="9634" max="9634" width="11" style="77"/>
    <col min="9635" max="9635" width="1.85546875" style="77" customWidth="1"/>
    <col min="9636" max="9636" width="11" style="77"/>
    <col min="9637" max="9637" width="1.85546875" style="77" customWidth="1"/>
    <col min="9638" max="9638" width="11" style="77"/>
    <col min="9639" max="9639" width="1.85546875" style="77" customWidth="1"/>
    <col min="9640" max="9640" width="11" style="77"/>
    <col min="9641" max="9641" width="1.85546875" style="77" customWidth="1"/>
    <col min="9642" max="9642" width="11" style="77"/>
    <col min="9643" max="9643" width="1.85546875" style="77" customWidth="1"/>
    <col min="9644" max="9644" width="11" style="77"/>
    <col min="9645" max="9645" width="1.85546875" style="77" customWidth="1"/>
    <col min="9646" max="9646" width="11" style="77"/>
    <col min="9647" max="9647" width="1.85546875" style="77" customWidth="1"/>
    <col min="9648" max="9648" width="13" style="77" customWidth="1"/>
    <col min="9649" max="9649" width="1.85546875" style="77" customWidth="1"/>
    <col min="9650" max="9650" width="12.140625" style="77" customWidth="1"/>
    <col min="9651" max="9651" width="11" style="77"/>
    <col min="9652" max="9652" width="1.85546875" style="77" customWidth="1"/>
    <col min="9653" max="9653" width="11" style="77"/>
    <col min="9654" max="9654" width="1.85546875" style="77" customWidth="1"/>
    <col min="9655" max="9655" width="11" style="77"/>
    <col min="9656" max="9656" width="1.85546875" style="77" customWidth="1"/>
    <col min="9657" max="9657" width="11" style="77"/>
    <col min="9658" max="9658" width="1.85546875" style="77" customWidth="1"/>
    <col min="9659" max="9659" width="11" style="77"/>
    <col min="9660" max="9660" width="1.85546875" style="77" customWidth="1"/>
    <col min="9661" max="9661" width="11" style="77"/>
    <col min="9662" max="9662" width="1.85546875" style="77" customWidth="1"/>
    <col min="9663" max="9663" width="11" style="77"/>
    <col min="9664" max="9664" width="1.85546875" style="77" customWidth="1"/>
    <col min="9665" max="9665" width="11" style="77"/>
    <col min="9666" max="9666" width="1.85546875" style="77" customWidth="1"/>
    <col min="9667" max="9667" width="11" style="77"/>
    <col min="9668" max="9668" width="1.85546875" style="77" customWidth="1"/>
    <col min="9669" max="9669" width="11" style="77"/>
    <col min="9670" max="9670" width="1.85546875" style="77" customWidth="1"/>
    <col min="9671" max="9671" width="12.140625" style="77" customWidth="1"/>
    <col min="9672" max="9672" width="11" style="77"/>
    <col min="9673" max="9673" width="1.85546875" style="77" customWidth="1"/>
    <col min="9674" max="9674" width="11" style="77"/>
    <col min="9675" max="9675" width="1.85546875" style="77" customWidth="1"/>
    <col min="9676" max="9676" width="11" style="77"/>
    <col min="9677" max="9677" width="1.85546875" style="77" customWidth="1"/>
    <col min="9678" max="9678" width="11" style="77"/>
    <col min="9679" max="9679" width="1.85546875" style="77" customWidth="1"/>
    <col min="9680" max="9680" width="11" style="77"/>
    <col min="9681" max="9681" width="1.85546875" style="77" customWidth="1"/>
    <col min="9682" max="9682" width="11" style="77"/>
    <col min="9683" max="9683" width="1.85546875" style="77" customWidth="1"/>
    <col min="9684" max="9684" width="11" style="77"/>
    <col min="9685" max="9685" width="1.85546875" style="77" customWidth="1"/>
    <col min="9686" max="9686" width="11" style="77"/>
    <col min="9687" max="9687" width="1.85546875" style="77" customWidth="1"/>
    <col min="9688" max="9688" width="11" style="77"/>
    <col min="9689" max="9689" width="1.85546875" style="77" customWidth="1"/>
    <col min="9690" max="9690" width="11" style="77"/>
    <col min="9691" max="9691" width="1.85546875" style="77" customWidth="1"/>
    <col min="9692" max="9692" width="12.140625" style="77" customWidth="1"/>
    <col min="9693" max="9693" width="11" style="77"/>
    <col min="9694" max="9694" width="1.85546875" style="77" customWidth="1"/>
    <col min="9695" max="9695" width="11" style="77"/>
    <col min="9696" max="9696" width="1.85546875" style="77" customWidth="1"/>
    <col min="9697" max="9697" width="11" style="77"/>
    <col min="9698" max="9698" width="1.85546875" style="77" customWidth="1"/>
    <col min="9699" max="9699" width="11" style="77"/>
    <col min="9700" max="9700" width="1.85546875" style="77" customWidth="1"/>
    <col min="9701" max="9701" width="11" style="77"/>
    <col min="9702" max="9702" width="1.85546875" style="77" customWidth="1"/>
    <col min="9703" max="9703" width="11" style="77"/>
    <col min="9704" max="9704" width="1.85546875" style="77" customWidth="1"/>
    <col min="9705" max="9705" width="10.5703125" style="77" customWidth="1"/>
    <col min="9706" max="9706" width="2" style="77" customWidth="1"/>
    <col min="9707" max="9707" width="12.5703125" style="77" customWidth="1"/>
    <col min="9708" max="9708" width="1.85546875" style="77" customWidth="1"/>
    <col min="9709" max="9710" width="0" style="77" hidden="1" customWidth="1"/>
    <col min="9711" max="9728" width="11" style="77"/>
    <col min="9729" max="9729" width="12.140625" style="77" customWidth="1"/>
    <col min="9730" max="9730" width="11" style="77"/>
    <col min="9731" max="9731" width="1.85546875" style="77" customWidth="1"/>
    <col min="9732" max="9732" width="11" style="77"/>
    <col min="9733" max="9733" width="2" style="77" customWidth="1"/>
    <col min="9734" max="9734" width="11" style="77"/>
    <col min="9735" max="9735" width="1.85546875" style="77" customWidth="1"/>
    <col min="9736" max="9736" width="11" style="77"/>
    <col min="9737" max="9737" width="2" style="77" customWidth="1"/>
    <col min="9738" max="9738" width="11" style="77"/>
    <col min="9739" max="9739" width="1.85546875" style="77" customWidth="1"/>
    <col min="9740" max="9740" width="11" style="77"/>
    <col min="9741" max="9741" width="1.85546875" style="77" customWidth="1"/>
    <col min="9742" max="9742" width="11" style="77"/>
    <col min="9743" max="9743" width="1.85546875" style="77" customWidth="1"/>
    <col min="9744" max="9744" width="11" style="77"/>
    <col min="9745" max="9745" width="1.85546875" style="77" customWidth="1"/>
    <col min="9746" max="9746" width="11" style="77"/>
    <col min="9747" max="9747" width="1.85546875" style="77" customWidth="1"/>
    <col min="9748" max="9748" width="11" style="77"/>
    <col min="9749" max="9749" width="1.85546875" style="77" customWidth="1"/>
    <col min="9750" max="9750" width="12.140625" style="77" customWidth="1"/>
    <col min="9751" max="9751" width="11" style="77"/>
    <col min="9752" max="9752" width="1.85546875" style="77" customWidth="1"/>
    <col min="9753" max="9753" width="11" style="77"/>
    <col min="9754" max="9754" width="1.85546875" style="77" customWidth="1"/>
    <col min="9755" max="9755" width="11" style="77"/>
    <col min="9756" max="9756" width="1.85546875" style="77" customWidth="1"/>
    <col min="9757" max="9757" width="11" style="77"/>
    <col min="9758" max="9758" width="1.85546875" style="77" customWidth="1"/>
    <col min="9759" max="9759" width="11" style="77"/>
    <col min="9760" max="9760" width="1.85546875" style="77" customWidth="1"/>
    <col min="9761" max="9761" width="11" style="77"/>
    <col min="9762" max="9762" width="1.85546875" style="77" customWidth="1"/>
    <col min="9763" max="9763" width="11" style="77"/>
    <col min="9764" max="9764" width="1.85546875" style="77" customWidth="1"/>
    <col min="9765" max="9765" width="11" style="77"/>
    <col min="9766" max="9766" width="1.85546875" style="77" customWidth="1"/>
    <col min="9767" max="9767" width="11" style="77"/>
    <col min="9768" max="9768" width="1.85546875" style="77" customWidth="1"/>
    <col min="9769" max="9769" width="11" style="77"/>
    <col min="9770" max="9770" width="1.85546875" style="77" customWidth="1"/>
    <col min="9771" max="9771" width="12.28515625" style="77" customWidth="1"/>
    <col min="9772" max="9772" width="11" style="77"/>
    <col min="9773" max="9773" width="1.85546875" style="77" customWidth="1"/>
    <col min="9774" max="9774" width="11" style="77"/>
    <col min="9775" max="9775" width="1.85546875" style="77" customWidth="1"/>
    <col min="9776" max="9776" width="11" style="77"/>
    <col min="9777" max="9777" width="1.85546875" style="77" customWidth="1"/>
    <col min="9778" max="9778" width="11" style="77"/>
    <col min="9779" max="9779" width="0.5703125" style="77" customWidth="1"/>
    <col min="9780" max="9780" width="11.28515625" style="77" customWidth="1"/>
    <col min="9781" max="9781" width="1.85546875" style="77" customWidth="1"/>
    <col min="9782" max="9782" width="11" style="77"/>
    <col min="9783" max="9783" width="2" style="77" customWidth="1"/>
    <col min="9784" max="9784" width="11" style="77"/>
    <col min="9785" max="9785" width="1.85546875" style="77" customWidth="1"/>
    <col min="9786" max="9786" width="13" style="77" customWidth="1"/>
    <col min="9787" max="9787" width="1.85546875" style="77" customWidth="1"/>
    <col min="9788" max="9788" width="12.140625" style="77" customWidth="1"/>
    <col min="9789" max="9789" width="11" style="77"/>
    <col min="9790" max="9790" width="1.85546875" style="77" customWidth="1"/>
    <col min="9791" max="9791" width="11" style="77"/>
    <col min="9792" max="9792" width="1.85546875" style="77" customWidth="1"/>
    <col min="9793" max="9793" width="11" style="77"/>
    <col min="9794" max="9794" width="1.85546875" style="77" customWidth="1"/>
    <col min="9795" max="9795" width="11" style="77"/>
    <col min="9796" max="9796" width="1.85546875" style="77" customWidth="1"/>
    <col min="9797" max="9797" width="11" style="77"/>
    <col min="9798" max="9798" width="1.85546875" style="77" customWidth="1"/>
    <col min="9799" max="9799" width="11" style="77"/>
    <col min="9800" max="9800" width="1.85546875" style="77" customWidth="1"/>
    <col min="9801" max="9801" width="11" style="77"/>
    <col min="9802" max="9802" width="1.85546875" style="77" customWidth="1"/>
    <col min="9803" max="9803" width="11" style="77"/>
    <col min="9804" max="9804" width="1.85546875" style="77" customWidth="1"/>
    <col min="9805" max="9805" width="11" style="77"/>
    <col min="9806" max="9806" width="1.85546875" style="77" customWidth="1"/>
    <col min="9807" max="9807" width="11" style="77"/>
    <col min="9808" max="9808" width="1.85546875" style="77" customWidth="1"/>
    <col min="9809" max="9809" width="12.140625" style="77" customWidth="1"/>
    <col min="9810" max="9810" width="11" style="77"/>
    <col min="9811" max="9811" width="1.85546875" style="77" customWidth="1"/>
    <col min="9812" max="9812" width="11" style="77"/>
    <col min="9813" max="9813" width="1.85546875" style="77" customWidth="1"/>
    <col min="9814" max="9814" width="11" style="77"/>
    <col min="9815" max="9815" width="1.85546875" style="77" customWidth="1"/>
    <col min="9816" max="9816" width="11" style="77"/>
    <col min="9817" max="9817" width="1.85546875" style="77" customWidth="1"/>
    <col min="9818" max="9818" width="11" style="77"/>
    <col min="9819" max="9819" width="1.85546875" style="77" customWidth="1"/>
    <col min="9820" max="9820" width="11" style="77"/>
    <col min="9821" max="9821" width="1.85546875" style="77" customWidth="1"/>
    <col min="9822" max="9822" width="11" style="77"/>
    <col min="9823" max="9823" width="1.85546875" style="77" customWidth="1"/>
    <col min="9824" max="9824" width="11" style="77"/>
    <col min="9825" max="9825" width="1.85546875" style="77" customWidth="1"/>
    <col min="9826" max="9826" width="11" style="77"/>
    <col min="9827" max="9827" width="1.85546875" style="77" customWidth="1"/>
    <col min="9828" max="9828" width="11" style="77"/>
    <col min="9829" max="9829" width="1.85546875" style="77" customWidth="1"/>
    <col min="9830" max="9830" width="12.140625" style="77" customWidth="1"/>
    <col min="9831" max="9831" width="11" style="77"/>
    <col min="9832" max="9832" width="1.85546875" style="77" customWidth="1"/>
    <col min="9833" max="9833" width="11" style="77"/>
    <col min="9834" max="9834" width="1.85546875" style="77" customWidth="1"/>
    <col min="9835" max="9835" width="11" style="77"/>
    <col min="9836" max="9836" width="1.85546875" style="77" customWidth="1"/>
    <col min="9837" max="9837" width="11" style="77"/>
    <col min="9838" max="9838" width="1.85546875" style="77" customWidth="1"/>
    <col min="9839" max="9839" width="11" style="77"/>
    <col min="9840" max="9840" width="1.85546875" style="77" customWidth="1"/>
    <col min="9841" max="9841" width="11" style="77"/>
    <col min="9842" max="9842" width="1.85546875" style="77" customWidth="1"/>
    <col min="9843" max="9843" width="11" style="77"/>
    <col min="9844" max="9844" width="1.85546875" style="77" customWidth="1"/>
    <col min="9845" max="9845" width="13" style="77" customWidth="1"/>
    <col min="9846" max="9846" width="1.85546875" style="77" customWidth="1"/>
    <col min="9847" max="9847" width="12.140625" style="77" customWidth="1"/>
    <col min="9848" max="9848" width="11" style="77"/>
    <col min="9849" max="9849" width="1.85546875" style="77" customWidth="1"/>
    <col min="9850" max="9850" width="11" style="77"/>
    <col min="9851" max="9851" width="1.85546875" style="77" customWidth="1"/>
    <col min="9852" max="9852" width="11" style="77"/>
    <col min="9853" max="9853" width="1.85546875" style="77" customWidth="1"/>
    <col min="9854" max="9854" width="11" style="77"/>
    <col min="9855" max="9855" width="1.85546875" style="77" customWidth="1"/>
    <col min="9856" max="9856" width="11" style="77"/>
    <col min="9857" max="9857" width="1.85546875" style="77" customWidth="1"/>
    <col min="9858" max="9858" width="11" style="77"/>
    <col min="9859" max="9859" width="1.85546875" style="77" customWidth="1"/>
    <col min="9860" max="9860" width="11" style="77"/>
    <col min="9861" max="9861" width="1.85546875" style="77" customWidth="1"/>
    <col min="9862" max="9862" width="11" style="77"/>
    <col min="9863" max="9863" width="1.85546875" style="77" customWidth="1"/>
    <col min="9864" max="9864" width="11" style="77"/>
    <col min="9865" max="9865" width="1.85546875" style="77" customWidth="1"/>
    <col min="9866" max="9866" width="11" style="77"/>
    <col min="9867" max="9867" width="1.85546875" style="77" customWidth="1"/>
    <col min="9868" max="9868" width="12.140625" style="77" customWidth="1"/>
    <col min="9869" max="9869" width="11" style="77"/>
    <col min="9870" max="9870" width="1.85546875" style="77" customWidth="1"/>
    <col min="9871" max="9871" width="11" style="77"/>
    <col min="9872" max="9872" width="1.85546875" style="77" customWidth="1"/>
    <col min="9873" max="9873" width="11" style="77"/>
    <col min="9874" max="9874" width="1.85546875" style="77" customWidth="1"/>
    <col min="9875" max="9875" width="11" style="77"/>
    <col min="9876" max="9876" width="1.7109375" style="77" customWidth="1"/>
    <col min="9877" max="9877" width="11" style="77"/>
    <col min="9878" max="9878" width="1.85546875" style="77" customWidth="1"/>
    <col min="9879" max="9879" width="11" style="77"/>
    <col min="9880" max="9880" width="1.85546875" style="77" customWidth="1"/>
    <col min="9881" max="9881" width="11" style="77"/>
    <col min="9882" max="9882" width="1.85546875" style="77" customWidth="1"/>
    <col min="9883" max="9883" width="11" style="77"/>
    <col min="9884" max="9884" width="1.85546875" style="77" customWidth="1"/>
    <col min="9885" max="9885" width="11" style="77"/>
    <col min="9886" max="9886" width="1.85546875" style="77" customWidth="1"/>
    <col min="9887" max="9887" width="11" style="77"/>
    <col min="9888" max="9888" width="1.85546875" style="77" customWidth="1"/>
    <col min="9889" max="9889" width="12.140625" style="77" customWidth="1"/>
    <col min="9890" max="9890" width="11" style="77"/>
    <col min="9891" max="9891" width="1.85546875" style="77" customWidth="1"/>
    <col min="9892" max="9892" width="11" style="77"/>
    <col min="9893" max="9893" width="1.85546875" style="77" customWidth="1"/>
    <col min="9894" max="9894" width="11" style="77"/>
    <col min="9895" max="9895" width="1.85546875" style="77" customWidth="1"/>
    <col min="9896" max="9896" width="11" style="77"/>
    <col min="9897" max="9897" width="1.85546875" style="77" customWidth="1"/>
    <col min="9898" max="9898" width="11" style="77"/>
    <col min="9899" max="9899" width="1.85546875" style="77" customWidth="1"/>
    <col min="9900" max="9900" width="11" style="77"/>
    <col min="9901" max="9901" width="1.85546875" style="77" customWidth="1"/>
    <col min="9902" max="9902" width="11" style="77"/>
    <col min="9903" max="9903" width="1.85546875" style="77" customWidth="1"/>
    <col min="9904" max="9904" width="13" style="77" customWidth="1"/>
    <col min="9905" max="9905" width="1.85546875" style="77" customWidth="1"/>
    <col min="9906" max="9906" width="12.140625" style="77" customWidth="1"/>
    <col min="9907" max="9907" width="11" style="77"/>
    <col min="9908" max="9908" width="1.85546875" style="77" customWidth="1"/>
    <col min="9909" max="9909" width="11" style="77"/>
    <col min="9910" max="9910" width="1.85546875" style="77" customWidth="1"/>
    <col min="9911" max="9911" width="11" style="77"/>
    <col min="9912" max="9912" width="1.85546875" style="77" customWidth="1"/>
    <col min="9913" max="9913" width="11" style="77"/>
    <col min="9914" max="9914" width="1.85546875" style="77" customWidth="1"/>
    <col min="9915" max="9915" width="11" style="77"/>
    <col min="9916" max="9916" width="1.85546875" style="77" customWidth="1"/>
    <col min="9917" max="9917" width="11" style="77"/>
    <col min="9918" max="9918" width="1.85546875" style="77" customWidth="1"/>
    <col min="9919" max="9919" width="11" style="77"/>
    <col min="9920" max="9920" width="1.85546875" style="77" customWidth="1"/>
    <col min="9921" max="9921" width="11" style="77"/>
    <col min="9922" max="9922" width="1.85546875" style="77" customWidth="1"/>
    <col min="9923" max="9923" width="11" style="77"/>
    <col min="9924" max="9924" width="1.85546875" style="77" customWidth="1"/>
    <col min="9925" max="9925" width="11" style="77"/>
    <col min="9926" max="9926" width="1.85546875" style="77" customWidth="1"/>
    <col min="9927" max="9927" width="12.140625" style="77" customWidth="1"/>
    <col min="9928" max="9928" width="11" style="77"/>
    <col min="9929" max="9929" width="1.85546875" style="77" customWidth="1"/>
    <col min="9930" max="9930" width="11" style="77"/>
    <col min="9931" max="9931" width="1.85546875" style="77" customWidth="1"/>
    <col min="9932" max="9932" width="11" style="77"/>
    <col min="9933" max="9933" width="1.85546875" style="77" customWidth="1"/>
    <col min="9934" max="9934" width="11" style="77"/>
    <col min="9935" max="9935" width="1.85546875" style="77" customWidth="1"/>
    <col min="9936" max="9936" width="11" style="77"/>
    <col min="9937" max="9937" width="1.85546875" style="77" customWidth="1"/>
    <col min="9938" max="9938" width="11" style="77"/>
    <col min="9939" max="9939" width="1.85546875" style="77" customWidth="1"/>
    <col min="9940" max="9940" width="11" style="77"/>
    <col min="9941" max="9941" width="1.85546875" style="77" customWidth="1"/>
    <col min="9942" max="9942" width="11" style="77"/>
    <col min="9943" max="9943" width="1.85546875" style="77" customWidth="1"/>
    <col min="9944" max="9944" width="11" style="77"/>
    <col min="9945" max="9945" width="1.85546875" style="77" customWidth="1"/>
    <col min="9946" max="9946" width="11" style="77"/>
    <col min="9947" max="9947" width="1.85546875" style="77" customWidth="1"/>
    <col min="9948" max="9948" width="12.140625" style="77" customWidth="1"/>
    <col min="9949" max="9949" width="11" style="77"/>
    <col min="9950" max="9950" width="1.85546875" style="77" customWidth="1"/>
    <col min="9951" max="9951" width="11" style="77"/>
    <col min="9952" max="9952" width="1.85546875" style="77" customWidth="1"/>
    <col min="9953" max="9953" width="11" style="77"/>
    <col min="9954" max="9954" width="1.85546875" style="77" customWidth="1"/>
    <col min="9955" max="9955" width="11" style="77"/>
    <col min="9956" max="9956" width="1.85546875" style="77" customWidth="1"/>
    <col min="9957" max="9957" width="11" style="77"/>
    <col min="9958" max="9958" width="1.85546875" style="77" customWidth="1"/>
    <col min="9959" max="9959" width="11" style="77"/>
    <col min="9960" max="9960" width="1.85546875" style="77" customWidth="1"/>
    <col min="9961" max="9961" width="10.5703125" style="77" customWidth="1"/>
    <col min="9962" max="9962" width="2" style="77" customWidth="1"/>
    <col min="9963" max="9963" width="12.5703125" style="77" customWidth="1"/>
    <col min="9964" max="9964" width="1.85546875" style="77" customWidth="1"/>
    <col min="9965" max="9966" width="0" style="77" hidden="1" customWidth="1"/>
    <col min="9967" max="9984" width="11" style="77"/>
    <col min="9985" max="9985" width="12.140625" style="77" customWidth="1"/>
    <col min="9986" max="9986" width="11" style="77"/>
    <col min="9987" max="9987" width="1.85546875" style="77" customWidth="1"/>
    <col min="9988" max="9988" width="11" style="77"/>
    <col min="9989" max="9989" width="2" style="77" customWidth="1"/>
    <col min="9990" max="9990" width="11" style="77"/>
    <col min="9991" max="9991" width="1.85546875" style="77" customWidth="1"/>
    <col min="9992" max="9992" width="11" style="77"/>
    <col min="9993" max="9993" width="2" style="77" customWidth="1"/>
    <col min="9994" max="9994" width="11" style="77"/>
    <col min="9995" max="9995" width="1.85546875" style="77" customWidth="1"/>
    <col min="9996" max="9996" width="11" style="77"/>
    <col min="9997" max="9997" width="1.85546875" style="77" customWidth="1"/>
    <col min="9998" max="9998" width="11" style="77"/>
    <col min="9999" max="9999" width="1.85546875" style="77" customWidth="1"/>
    <col min="10000" max="10000" width="11" style="77"/>
    <col min="10001" max="10001" width="1.85546875" style="77" customWidth="1"/>
    <col min="10002" max="10002" width="11" style="77"/>
    <col min="10003" max="10003" width="1.85546875" style="77" customWidth="1"/>
    <col min="10004" max="10004" width="11" style="77"/>
    <col min="10005" max="10005" width="1.85546875" style="77" customWidth="1"/>
    <col min="10006" max="10006" width="12.140625" style="77" customWidth="1"/>
    <col min="10007" max="10007" width="11" style="77"/>
    <col min="10008" max="10008" width="1.85546875" style="77" customWidth="1"/>
    <col min="10009" max="10009" width="11" style="77"/>
    <col min="10010" max="10010" width="1.85546875" style="77" customWidth="1"/>
    <col min="10011" max="10011" width="11" style="77"/>
    <col min="10012" max="10012" width="1.85546875" style="77" customWidth="1"/>
    <col min="10013" max="10013" width="11" style="77"/>
    <col min="10014" max="10014" width="1.85546875" style="77" customWidth="1"/>
    <col min="10015" max="10015" width="11" style="77"/>
    <col min="10016" max="10016" width="1.85546875" style="77" customWidth="1"/>
    <col min="10017" max="10017" width="11" style="77"/>
    <col min="10018" max="10018" width="1.85546875" style="77" customWidth="1"/>
    <col min="10019" max="10019" width="11" style="77"/>
    <col min="10020" max="10020" width="1.85546875" style="77" customWidth="1"/>
    <col min="10021" max="10021" width="11" style="77"/>
    <col min="10022" max="10022" width="1.85546875" style="77" customWidth="1"/>
    <col min="10023" max="10023" width="11" style="77"/>
    <col min="10024" max="10024" width="1.85546875" style="77" customWidth="1"/>
    <col min="10025" max="10025" width="11" style="77"/>
    <col min="10026" max="10026" width="1.85546875" style="77" customWidth="1"/>
    <col min="10027" max="10027" width="12.28515625" style="77" customWidth="1"/>
    <col min="10028" max="10028" width="11" style="77"/>
    <col min="10029" max="10029" width="1.85546875" style="77" customWidth="1"/>
    <col min="10030" max="10030" width="11" style="77"/>
    <col min="10031" max="10031" width="1.85546875" style="77" customWidth="1"/>
    <col min="10032" max="10032" width="11" style="77"/>
    <col min="10033" max="10033" width="1.85546875" style="77" customWidth="1"/>
    <col min="10034" max="10034" width="11" style="77"/>
    <col min="10035" max="10035" width="0.5703125" style="77" customWidth="1"/>
    <col min="10036" max="10036" width="11.28515625" style="77" customWidth="1"/>
    <col min="10037" max="10037" width="1.85546875" style="77" customWidth="1"/>
    <col min="10038" max="10038" width="11" style="77"/>
    <col min="10039" max="10039" width="2" style="77" customWidth="1"/>
    <col min="10040" max="10040" width="11" style="77"/>
    <col min="10041" max="10041" width="1.85546875" style="77" customWidth="1"/>
    <col min="10042" max="10042" width="13" style="77" customWidth="1"/>
    <col min="10043" max="10043" width="1.85546875" style="77" customWidth="1"/>
    <col min="10044" max="10044" width="12.140625" style="77" customWidth="1"/>
    <col min="10045" max="10045" width="11" style="77"/>
    <col min="10046" max="10046" width="1.85546875" style="77" customWidth="1"/>
    <col min="10047" max="10047" width="11" style="77"/>
    <col min="10048" max="10048" width="1.85546875" style="77" customWidth="1"/>
    <col min="10049" max="10049" width="11" style="77"/>
    <col min="10050" max="10050" width="1.85546875" style="77" customWidth="1"/>
    <col min="10051" max="10051" width="11" style="77"/>
    <col min="10052" max="10052" width="1.85546875" style="77" customWidth="1"/>
    <col min="10053" max="10053" width="11" style="77"/>
    <col min="10054" max="10054" width="1.85546875" style="77" customWidth="1"/>
    <col min="10055" max="10055" width="11" style="77"/>
    <col min="10056" max="10056" width="1.85546875" style="77" customWidth="1"/>
    <col min="10057" max="10057" width="11" style="77"/>
    <col min="10058" max="10058" width="1.85546875" style="77" customWidth="1"/>
    <col min="10059" max="10059" width="11" style="77"/>
    <col min="10060" max="10060" width="1.85546875" style="77" customWidth="1"/>
    <col min="10061" max="10061" width="11" style="77"/>
    <col min="10062" max="10062" width="1.85546875" style="77" customWidth="1"/>
    <col min="10063" max="10063" width="11" style="77"/>
    <col min="10064" max="10064" width="1.85546875" style="77" customWidth="1"/>
    <col min="10065" max="10065" width="12.140625" style="77" customWidth="1"/>
    <col min="10066" max="10066" width="11" style="77"/>
    <col min="10067" max="10067" width="1.85546875" style="77" customWidth="1"/>
    <col min="10068" max="10068" width="11" style="77"/>
    <col min="10069" max="10069" width="1.85546875" style="77" customWidth="1"/>
    <col min="10070" max="10070" width="11" style="77"/>
    <col min="10071" max="10071" width="1.85546875" style="77" customWidth="1"/>
    <col min="10072" max="10072" width="11" style="77"/>
    <col min="10073" max="10073" width="1.85546875" style="77" customWidth="1"/>
    <col min="10074" max="10074" width="11" style="77"/>
    <col min="10075" max="10075" width="1.85546875" style="77" customWidth="1"/>
    <col min="10076" max="10076" width="11" style="77"/>
    <col min="10077" max="10077" width="1.85546875" style="77" customWidth="1"/>
    <col min="10078" max="10078" width="11" style="77"/>
    <col min="10079" max="10079" width="1.85546875" style="77" customWidth="1"/>
    <col min="10080" max="10080" width="11" style="77"/>
    <col min="10081" max="10081" width="1.85546875" style="77" customWidth="1"/>
    <col min="10082" max="10082" width="11" style="77"/>
    <col min="10083" max="10083" width="1.85546875" style="77" customWidth="1"/>
    <col min="10084" max="10084" width="11" style="77"/>
    <col min="10085" max="10085" width="1.85546875" style="77" customWidth="1"/>
    <col min="10086" max="10086" width="12.140625" style="77" customWidth="1"/>
    <col min="10087" max="10087" width="11" style="77"/>
    <col min="10088" max="10088" width="1.85546875" style="77" customWidth="1"/>
    <col min="10089" max="10089" width="11" style="77"/>
    <col min="10090" max="10090" width="1.85546875" style="77" customWidth="1"/>
    <col min="10091" max="10091" width="11" style="77"/>
    <col min="10092" max="10092" width="1.85546875" style="77" customWidth="1"/>
    <col min="10093" max="10093" width="11" style="77"/>
    <col min="10094" max="10094" width="1.85546875" style="77" customWidth="1"/>
    <col min="10095" max="10095" width="11" style="77"/>
    <col min="10096" max="10096" width="1.85546875" style="77" customWidth="1"/>
    <col min="10097" max="10097" width="11" style="77"/>
    <col min="10098" max="10098" width="1.85546875" style="77" customWidth="1"/>
    <col min="10099" max="10099" width="11" style="77"/>
    <col min="10100" max="10100" width="1.85546875" style="77" customWidth="1"/>
    <col min="10101" max="10101" width="13" style="77" customWidth="1"/>
    <col min="10102" max="10102" width="1.85546875" style="77" customWidth="1"/>
    <col min="10103" max="10103" width="12.140625" style="77" customWidth="1"/>
    <col min="10104" max="10104" width="11" style="77"/>
    <col min="10105" max="10105" width="1.85546875" style="77" customWidth="1"/>
    <col min="10106" max="10106" width="11" style="77"/>
    <col min="10107" max="10107" width="1.85546875" style="77" customWidth="1"/>
    <col min="10108" max="10108" width="11" style="77"/>
    <col min="10109" max="10109" width="1.85546875" style="77" customWidth="1"/>
    <col min="10110" max="10110" width="11" style="77"/>
    <col min="10111" max="10111" width="1.85546875" style="77" customWidth="1"/>
    <col min="10112" max="10112" width="11" style="77"/>
    <col min="10113" max="10113" width="1.85546875" style="77" customWidth="1"/>
    <col min="10114" max="10114" width="11" style="77"/>
    <col min="10115" max="10115" width="1.85546875" style="77" customWidth="1"/>
    <col min="10116" max="10116" width="11" style="77"/>
    <col min="10117" max="10117" width="1.85546875" style="77" customWidth="1"/>
    <col min="10118" max="10118" width="11" style="77"/>
    <col min="10119" max="10119" width="1.85546875" style="77" customWidth="1"/>
    <col min="10120" max="10120" width="11" style="77"/>
    <col min="10121" max="10121" width="1.85546875" style="77" customWidth="1"/>
    <col min="10122" max="10122" width="11" style="77"/>
    <col min="10123" max="10123" width="1.85546875" style="77" customWidth="1"/>
    <col min="10124" max="10124" width="12.140625" style="77" customWidth="1"/>
    <col min="10125" max="10125" width="11" style="77"/>
    <col min="10126" max="10126" width="1.85546875" style="77" customWidth="1"/>
    <col min="10127" max="10127" width="11" style="77"/>
    <col min="10128" max="10128" width="1.85546875" style="77" customWidth="1"/>
    <col min="10129" max="10129" width="11" style="77"/>
    <col min="10130" max="10130" width="1.85546875" style="77" customWidth="1"/>
    <col min="10131" max="10131" width="11" style="77"/>
    <col min="10132" max="10132" width="1.7109375" style="77" customWidth="1"/>
    <col min="10133" max="10133" width="11" style="77"/>
    <col min="10134" max="10134" width="1.85546875" style="77" customWidth="1"/>
    <col min="10135" max="10135" width="11" style="77"/>
    <col min="10136" max="10136" width="1.85546875" style="77" customWidth="1"/>
    <col min="10137" max="10137" width="11" style="77"/>
    <col min="10138" max="10138" width="1.85546875" style="77" customWidth="1"/>
    <col min="10139" max="10139" width="11" style="77"/>
    <col min="10140" max="10140" width="1.85546875" style="77" customWidth="1"/>
    <col min="10141" max="10141" width="11" style="77"/>
    <col min="10142" max="10142" width="1.85546875" style="77" customWidth="1"/>
    <col min="10143" max="10143" width="11" style="77"/>
    <col min="10144" max="10144" width="1.85546875" style="77" customWidth="1"/>
    <col min="10145" max="10145" width="12.140625" style="77" customWidth="1"/>
    <col min="10146" max="10146" width="11" style="77"/>
    <col min="10147" max="10147" width="1.85546875" style="77" customWidth="1"/>
    <col min="10148" max="10148" width="11" style="77"/>
    <col min="10149" max="10149" width="1.85546875" style="77" customWidth="1"/>
    <col min="10150" max="10150" width="11" style="77"/>
    <col min="10151" max="10151" width="1.85546875" style="77" customWidth="1"/>
    <col min="10152" max="10152" width="11" style="77"/>
    <col min="10153" max="10153" width="1.85546875" style="77" customWidth="1"/>
    <col min="10154" max="10154" width="11" style="77"/>
    <col min="10155" max="10155" width="1.85546875" style="77" customWidth="1"/>
    <col min="10156" max="10156" width="11" style="77"/>
    <col min="10157" max="10157" width="1.85546875" style="77" customWidth="1"/>
    <col min="10158" max="10158" width="11" style="77"/>
    <col min="10159" max="10159" width="1.85546875" style="77" customWidth="1"/>
    <col min="10160" max="10160" width="13" style="77" customWidth="1"/>
    <col min="10161" max="10161" width="1.85546875" style="77" customWidth="1"/>
    <col min="10162" max="10162" width="12.140625" style="77" customWidth="1"/>
    <col min="10163" max="10163" width="11" style="77"/>
    <col min="10164" max="10164" width="1.85546875" style="77" customWidth="1"/>
    <col min="10165" max="10165" width="11" style="77"/>
    <col min="10166" max="10166" width="1.85546875" style="77" customWidth="1"/>
    <col min="10167" max="10167" width="11" style="77"/>
    <col min="10168" max="10168" width="1.85546875" style="77" customWidth="1"/>
    <col min="10169" max="10169" width="11" style="77"/>
    <col min="10170" max="10170" width="1.85546875" style="77" customWidth="1"/>
    <col min="10171" max="10171" width="11" style="77"/>
    <col min="10172" max="10172" width="1.85546875" style="77" customWidth="1"/>
    <col min="10173" max="10173" width="11" style="77"/>
    <col min="10174" max="10174" width="1.85546875" style="77" customWidth="1"/>
    <col min="10175" max="10175" width="11" style="77"/>
    <col min="10176" max="10176" width="1.85546875" style="77" customWidth="1"/>
    <col min="10177" max="10177" width="11" style="77"/>
    <col min="10178" max="10178" width="1.85546875" style="77" customWidth="1"/>
    <col min="10179" max="10179" width="11" style="77"/>
    <col min="10180" max="10180" width="1.85546875" style="77" customWidth="1"/>
    <col min="10181" max="10181" width="11" style="77"/>
    <col min="10182" max="10182" width="1.85546875" style="77" customWidth="1"/>
    <col min="10183" max="10183" width="12.140625" style="77" customWidth="1"/>
    <col min="10184" max="10184" width="11" style="77"/>
    <col min="10185" max="10185" width="1.85546875" style="77" customWidth="1"/>
    <col min="10186" max="10186" width="11" style="77"/>
    <col min="10187" max="10187" width="1.85546875" style="77" customWidth="1"/>
    <col min="10188" max="10188" width="11" style="77"/>
    <col min="10189" max="10189" width="1.85546875" style="77" customWidth="1"/>
    <col min="10190" max="10190" width="11" style="77"/>
    <col min="10191" max="10191" width="1.85546875" style="77" customWidth="1"/>
    <col min="10192" max="10192" width="11" style="77"/>
    <col min="10193" max="10193" width="1.85546875" style="77" customWidth="1"/>
    <col min="10194" max="10194" width="11" style="77"/>
    <col min="10195" max="10195" width="1.85546875" style="77" customWidth="1"/>
    <col min="10196" max="10196" width="11" style="77"/>
    <col min="10197" max="10197" width="1.85546875" style="77" customWidth="1"/>
    <col min="10198" max="10198" width="11" style="77"/>
    <col min="10199" max="10199" width="1.85546875" style="77" customWidth="1"/>
    <col min="10200" max="10200" width="11" style="77"/>
    <col min="10201" max="10201" width="1.85546875" style="77" customWidth="1"/>
    <col min="10202" max="10202" width="11" style="77"/>
    <col min="10203" max="10203" width="1.85546875" style="77" customWidth="1"/>
    <col min="10204" max="10204" width="12.140625" style="77" customWidth="1"/>
    <col min="10205" max="10205" width="11" style="77"/>
    <col min="10206" max="10206" width="1.85546875" style="77" customWidth="1"/>
    <col min="10207" max="10207" width="11" style="77"/>
    <col min="10208" max="10208" width="1.85546875" style="77" customWidth="1"/>
    <col min="10209" max="10209" width="11" style="77"/>
    <col min="10210" max="10210" width="1.85546875" style="77" customWidth="1"/>
    <col min="10211" max="10211" width="11" style="77"/>
    <col min="10212" max="10212" width="1.85546875" style="77" customWidth="1"/>
    <col min="10213" max="10213" width="11" style="77"/>
    <col min="10214" max="10214" width="1.85546875" style="77" customWidth="1"/>
    <col min="10215" max="10215" width="11" style="77"/>
    <col min="10216" max="10216" width="1.85546875" style="77" customWidth="1"/>
    <col min="10217" max="10217" width="10.5703125" style="77" customWidth="1"/>
    <col min="10218" max="10218" width="2" style="77" customWidth="1"/>
    <col min="10219" max="10219" width="12.5703125" style="77" customWidth="1"/>
    <col min="10220" max="10220" width="1.85546875" style="77" customWidth="1"/>
    <col min="10221" max="10222" width="0" style="77" hidden="1" customWidth="1"/>
    <col min="10223" max="10240" width="11" style="77"/>
    <col min="10241" max="10241" width="12.140625" style="77" customWidth="1"/>
    <col min="10242" max="10242" width="11" style="77"/>
    <col min="10243" max="10243" width="1.85546875" style="77" customWidth="1"/>
    <col min="10244" max="10244" width="11" style="77"/>
    <col min="10245" max="10245" width="2" style="77" customWidth="1"/>
    <col min="10246" max="10246" width="11" style="77"/>
    <col min="10247" max="10247" width="1.85546875" style="77" customWidth="1"/>
    <col min="10248" max="10248" width="11" style="77"/>
    <col min="10249" max="10249" width="2" style="77" customWidth="1"/>
    <col min="10250" max="10250" width="11" style="77"/>
    <col min="10251" max="10251" width="1.85546875" style="77" customWidth="1"/>
    <col min="10252" max="10252" width="11" style="77"/>
    <col min="10253" max="10253" width="1.85546875" style="77" customWidth="1"/>
    <col min="10254" max="10254" width="11" style="77"/>
    <col min="10255" max="10255" width="1.85546875" style="77" customWidth="1"/>
    <col min="10256" max="10256" width="11" style="77"/>
    <col min="10257" max="10257" width="1.85546875" style="77" customWidth="1"/>
    <col min="10258" max="10258" width="11" style="77"/>
    <col min="10259" max="10259" width="1.85546875" style="77" customWidth="1"/>
    <col min="10260" max="10260" width="11" style="77"/>
    <col min="10261" max="10261" width="1.85546875" style="77" customWidth="1"/>
    <col min="10262" max="10262" width="12.140625" style="77" customWidth="1"/>
    <col min="10263" max="10263" width="11" style="77"/>
    <col min="10264" max="10264" width="1.85546875" style="77" customWidth="1"/>
    <col min="10265" max="10265" width="11" style="77"/>
    <col min="10266" max="10266" width="1.85546875" style="77" customWidth="1"/>
    <col min="10267" max="10267" width="11" style="77"/>
    <col min="10268" max="10268" width="1.85546875" style="77" customWidth="1"/>
    <col min="10269" max="10269" width="11" style="77"/>
    <col min="10270" max="10270" width="1.85546875" style="77" customWidth="1"/>
    <col min="10271" max="10271" width="11" style="77"/>
    <col min="10272" max="10272" width="1.85546875" style="77" customWidth="1"/>
    <col min="10273" max="10273" width="11" style="77"/>
    <col min="10274" max="10274" width="1.85546875" style="77" customWidth="1"/>
    <col min="10275" max="10275" width="11" style="77"/>
    <col min="10276" max="10276" width="1.85546875" style="77" customWidth="1"/>
    <col min="10277" max="10277" width="11" style="77"/>
    <col min="10278" max="10278" width="1.85546875" style="77" customWidth="1"/>
    <col min="10279" max="10279" width="11" style="77"/>
    <col min="10280" max="10280" width="1.85546875" style="77" customWidth="1"/>
    <col min="10281" max="10281" width="11" style="77"/>
    <col min="10282" max="10282" width="1.85546875" style="77" customWidth="1"/>
    <col min="10283" max="10283" width="12.28515625" style="77" customWidth="1"/>
    <col min="10284" max="10284" width="11" style="77"/>
    <col min="10285" max="10285" width="1.85546875" style="77" customWidth="1"/>
    <col min="10286" max="10286" width="11" style="77"/>
    <col min="10287" max="10287" width="1.85546875" style="77" customWidth="1"/>
    <col min="10288" max="10288" width="11" style="77"/>
    <col min="10289" max="10289" width="1.85546875" style="77" customWidth="1"/>
    <col min="10290" max="10290" width="11" style="77"/>
    <col min="10291" max="10291" width="0.5703125" style="77" customWidth="1"/>
    <col min="10292" max="10292" width="11.28515625" style="77" customWidth="1"/>
    <col min="10293" max="10293" width="1.85546875" style="77" customWidth="1"/>
    <col min="10294" max="10294" width="11" style="77"/>
    <col min="10295" max="10295" width="2" style="77" customWidth="1"/>
    <col min="10296" max="10296" width="11" style="77"/>
    <col min="10297" max="10297" width="1.85546875" style="77" customWidth="1"/>
    <col min="10298" max="10298" width="13" style="77" customWidth="1"/>
    <col min="10299" max="10299" width="1.85546875" style="77" customWidth="1"/>
    <col min="10300" max="10300" width="12.140625" style="77" customWidth="1"/>
    <col min="10301" max="10301" width="11" style="77"/>
    <col min="10302" max="10302" width="1.85546875" style="77" customWidth="1"/>
    <col min="10303" max="10303" width="11" style="77"/>
    <col min="10304" max="10304" width="1.85546875" style="77" customWidth="1"/>
    <col min="10305" max="10305" width="11" style="77"/>
    <col min="10306" max="10306" width="1.85546875" style="77" customWidth="1"/>
    <col min="10307" max="10307" width="11" style="77"/>
    <col min="10308" max="10308" width="1.85546875" style="77" customWidth="1"/>
    <col min="10309" max="10309" width="11" style="77"/>
    <col min="10310" max="10310" width="1.85546875" style="77" customWidth="1"/>
    <col min="10311" max="10311" width="11" style="77"/>
    <col min="10312" max="10312" width="1.85546875" style="77" customWidth="1"/>
    <col min="10313" max="10313" width="11" style="77"/>
    <col min="10314" max="10314" width="1.85546875" style="77" customWidth="1"/>
    <col min="10315" max="10315" width="11" style="77"/>
    <col min="10316" max="10316" width="1.85546875" style="77" customWidth="1"/>
    <col min="10317" max="10317" width="11" style="77"/>
    <col min="10318" max="10318" width="1.85546875" style="77" customWidth="1"/>
    <col min="10319" max="10319" width="11" style="77"/>
    <col min="10320" max="10320" width="1.85546875" style="77" customWidth="1"/>
    <col min="10321" max="10321" width="12.140625" style="77" customWidth="1"/>
    <col min="10322" max="10322" width="11" style="77"/>
    <col min="10323" max="10323" width="1.85546875" style="77" customWidth="1"/>
    <col min="10324" max="10324" width="11" style="77"/>
    <col min="10325" max="10325" width="1.85546875" style="77" customWidth="1"/>
    <col min="10326" max="10326" width="11" style="77"/>
    <col min="10327" max="10327" width="1.85546875" style="77" customWidth="1"/>
    <col min="10328" max="10328" width="11" style="77"/>
    <col min="10329" max="10329" width="1.85546875" style="77" customWidth="1"/>
    <col min="10330" max="10330" width="11" style="77"/>
    <col min="10331" max="10331" width="1.85546875" style="77" customWidth="1"/>
    <col min="10332" max="10332" width="11" style="77"/>
    <col min="10333" max="10333" width="1.85546875" style="77" customWidth="1"/>
    <col min="10334" max="10334" width="11" style="77"/>
    <col min="10335" max="10335" width="1.85546875" style="77" customWidth="1"/>
    <col min="10336" max="10336" width="11" style="77"/>
    <col min="10337" max="10337" width="1.85546875" style="77" customWidth="1"/>
    <col min="10338" max="10338" width="11" style="77"/>
    <col min="10339" max="10339" width="1.85546875" style="77" customWidth="1"/>
    <col min="10340" max="10340" width="11" style="77"/>
    <col min="10341" max="10341" width="1.85546875" style="77" customWidth="1"/>
    <col min="10342" max="10342" width="12.140625" style="77" customWidth="1"/>
    <col min="10343" max="10343" width="11" style="77"/>
    <col min="10344" max="10344" width="1.85546875" style="77" customWidth="1"/>
    <col min="10345" max="10345" width="11" style="77"/>
    <col min="10346" max="10346" width="1.85546875" style="77" customWidth="1"/>
    <col min="10347" max="10347" width="11" style="77"/>
    <col min="10348" max="10348" width="1.85546875" style="77" customWidth="1"/>
    <col min="10349" max="10349" width="11" style="77"/>
    <col min="10350" max="10350" width="1.85546875" style="77" customWidth="1"/>
    <col min="10351" max="10351" width="11" style="77"/>
    <col min="10352" max="10352" width="1.85546875" style="77" customWidth="1"/>
    <col min="10353" max="10353" width="11" style="77"/>
    <col min="10354" max="10354" width="1.85546875" style="77" customWidth="1"/>
    <col min="10355" max="10355" width="11" style="77"/>
    <col min="10356" max="10356" width="1.85546875" style="77" customWidth="1"/>
    <col min="10357" max="10357" width="13" style="77" customWidth="1"/>
    <col min="10358" max="10358" width="1.85546875" style="77" customWidth="1"/>
    <col min="10359" max="10359" width="12.140625" style="77" customWidth="1"/>
    <col min="10360" max="10360" width="11" style="77"/>
    <col min="10361" max="10361" width="1.85546875" style="77" customWidth="1"/>
    <col min="10362" max="10362" width="11" style="77"/>
    <col min="10363" max="10363" width="1.85546875" style="77" customWidth="1"/>
    <col min="10364" max="10364" width="11" style="77"/>
    <col min="10365" max="10365" width="1.85546875" style="77" customWidth="1"/>
    <col min="10366" max="10366" width="11" style="77"/>
    <col min="10367" max="10367" width="1.85546875" style="77" customWidth="1"/>
    <col min="10368" max="10368" width="11" style="77"/>
    <col min="10369" max="10369" width="1.85546875" style="77" customWidth="1"/>
    <col min="10370" max="10370" width="11" style="77"/>
    <col min="10371" max="10371" width="1.85546875" style="77" customWidth="1"/>
    <col min="10372" max="10372" width="11" style="77"/>
    <col min="10373" max="10373" width="1.85546875" style="77" customWidth="1"/>
    <col min="10374" max="10374" width="11" style="77"/>
    <col min="10375" max="10375" width="1.85546875" style="77" customWidth="1"/>
    <col min="10376" max="10376" width="11" style="77"/>
    <col min="10377" max="10377" width="1.85546875" style="77" customWidth="1"/>
    <col min="10378" max="10378" width="11" style="77"/>
    <col min="10379" max="10379" width="1.85546875" style="77" customWidth="1"/>
    <col min="10380" max="10380" width="12.140625" style="77" customWidth="1"/>
    <col min="10381" max="10381" width="11" style="77"/>
    <col min="10382" max="10382" width="1.85546875" style="77" customWidth="1"/>
    <col min="10383" max="10383" width="11" style="77"/>
    <col min="10384" max="10384" width="1.85546875" style="77" customWidth="1"/>
    <col min="10385" max="10385" width="11" style="77"/>
    <col min="10386" max="10386" width="1.85546875" style="77" customWidth="1"/>
    <col min="10387" max="10387" width="11" style="77"/>
    <col min="10388" max="10388" width="1.7109375" style="77" customWidth="1"/>
    <col min="10389" max="10389" width="11" style="77"/>
    <col min="10390" max="10390" width="1.85546875" style="77" customWidth="1"/>
    <col min="10391" max="10391" width="11" style="77"/>
    <col min="10392" max="10392" width="1.85546875" style="77" customWidth="1"/>
    <col min="10393" max="10393" width="11" style="77"/>
    <col min="10394" max="10394" width="1.85546875" style="77" customWidth="1"/>
    <col min="10395" max="10395" width="11" style="77"/>
    <col min="10396" max="10396" width="1.85546875" style="77" customWidth="1"/>
    <col min="10397" max="10397" width="11" style="77"/>
    <col min="10398" max="10398" width="1.85546875" style="77" customWidth="1"/>
    <col min="10399" max="10399" width="11" style="77"/>
    <col min="10400" max="10400" width="1.85546875" style="77" customWidth="1"/>
    <col min="10401" max="10401" width="12.140625" style="77" customWidth="1"/>
    <col min="10402" max="10402" width="11" style="77"/>
    <col min="10403" max="10403" width="1.85546875" style="77" customWidth="1"/>
    <col min="10404" max="10404" width="11" style="77"/>
    <col min="10405" max="10405" width="1.85546875" style="77" customWidth="1"/>
    <col min="10406" max="10406" width="11" style="77"/>
    <col min="10407" max="10407" width="1.85546875" style="77" customWidth="1"/>
    <col min="10408" max="10408" width="11" style="77"/>
    <col min="10409" max="10409" width="1.85546875" style="77" customWidth="1"/>
    <col min="10410" max="10410" width="11" style="77"/>
    <col min="10411" max="10411" width="1.85546875" style="77" customWidth="1"/>
    <col min="10412" max="10412" width="11" style="77"/>
    <col min="10413" max="10413" width="1.85546875" style="77" customWidth="1"/>
    <col min="10414" max="10414" width="11" style="77"/>
    <col min="10415" max="10415" width="1.85546875" style="77" customWidth="1"/>
    <col min="10416" max="10416" width="13" style="77" customWidth="1"/>
    <col min="10417" max="10417" width="1.85546875" style="77" customWidth="1"/>
    <col min="10418" max="10418" width="12.140625" style="77" customWidth="1"/>
    <col min="10419" max="10419" width="11" style="77"/>
    <col min="10420" max="10420" width="1.85546875" style="77" customWidth="1"/>
    <col min="10421" max="10421" width="11" style="77"/>
    <col min="10422" max="10422" width="1.85546875" style="77" customWidth="1"/>
    <col min="10423" max="10423" width="11" style="77"/>
    <col min="10424" max="10424" width="1.85546875" style="77" customWidth="1"/>
    <col min="10425" max="10425" width="11" style="77"/>
    <col min="10426" max="10426" width="1.85546875" style="77" customWidth="1"/>
    <col min="10427" max="10427" width="11" style="77"/>
    <col min="10428" max="10428" width="1.85546875" style="77" customWidth="1"/>
    <col min="10429" max="10429" width="11" style="77"/>
    <col min="10430" max="10430" width="1.85546875" style="77" customWidth="1"/>
    <col min="10431" max="10431" width="11" style="77"/>
    <col min="10432" max="10432" width="1.85546875" style="77" customWidth="1"/>
    <col min="10433" max="10433" width="11" style="77"/>
    <col min="10434" max="10434" width="1.85546875" style="77" customWidth="1"/>
    <col min="10435" max="10435" width="11" style="77"/>
    <col min="10436" max="10436" width="1.85546875" style="77" customWidth="1"/>
    <col min="10437" max="10437" width="11" style="77"/>
    <col min="10438" max="10438" width="1.85546875" style="77" customWidth="1"/>
    <col min="10439" max="10439" width="12.140625" style="77" customWidth="1"/>
    <col min="10440" max="10440" width="11" style="77"/>
    <col min="10441" max="10441" width="1.85546875" style="77" customWidth="1"/>
    <col min="10442" max="10442" width="11" style="77"/>
    <col min="10443" max="10443" width="1.85546875" style="77" customWidth="1"/>
    <col min="10444" max="10444" width="11" style="77"/>
    <col min="10445" max="10445" width="1.85546875" style="77" customWidth="1"/>
    <col min="10446" max="10446" width="11" style="77"/>
    <col min="10447" max="10447" width="1.85546875" style="77" customWidth="1"/>
    <col min="10448" max="10448" width="11" style="77"/>
    <col min="10449" max="10449" width="1.85546875" style="77" customWidth="1"/>
    <col min="10450" max="10450" width="11" style="77"/>
    <col min="10451" max="10451" width="1.85546875" style="77" customWidth="1"/>
    <col min="10452" max="10452" width="11" style="77"/>
    <col min="10453" max="10453" width="1.85546875" style="77" customWidth="1"/>
    <col min="10454" max="10454" width="11" style="77"/>
    <col min="10455" max="10455" width="1.85546875" style="77" customWidth="1"/>
    <col min="10456" max="10456" width="11" style="77"/>
    <col min="10457" max="10457" width="1.85546875" style="77" customWidth="1"/>
    <col min="10458" max="10458" width="11" style="77"/>
    <col min="10459" max="10459" width="1.85546875" style="77" customWidth="1"/>
    <col min="10460" max="10460" width="12.140625" style="77" customWidth="1"/>
    <col min="10461" max="10461" width="11" style="77"/>
    <col min="10462" max="10462" width="1.85546875" style="77" customWidth="1"/>
    <col min="10463" max="10463" width="11" style="77"/>
    <col min="10464" max="10464" width="1.85546875" style="77" customWidth="1"/>
    <col min="10465" max="10465" width="11" style="77"/>
    <col min="10466" max="10466" width="1.85546875" style="77" customWidth="1"/>
    <col min="10467" max="10467" width="11" style="77"/>
    <col min="10468" max="10468" width="1.85546875" style="77" customWidth="1"/>
    <col min="10469" max="10469" width="11" style="77"/>
    <col min="10470" max="10470" width="1.85546875" style="77" customWidth="1"/>
    <col min="10471" max="10471" width="11" style="77"/>
    <col min="10472" max="10472" width="1.85546875" style="77" customWidth="1"/>
    <col min="10473" max="10473" width="10.5703125" style="77" customWidth="1"/>
    <col min="10474" max="10474" width="2" style="77" customWidth="1"/>
    <col min="10475" max="10475" width="12.5703125" style="77" customWidth="1"/>
    <col min="10476" max="10476" width="1.85546875" style="77" customWidth="1"/>
    <col min="10477" max="10478" width="0" style="77" hidden="1" customWidth="1"/>
    <col min="10479" max="10496" width="11" style="77"/>
    <col min="10497" max="10497" width="12.140625" style="77" customWidth="1"/>
    <col min="10498" max="10498" width="11" style="77"/>
    <col min="10499" max="10499" width="1.85546875" style="77" customWidth="1"/>
    <col min="10500" max="10500" width="11" style="77"/>
    <col min="10501" max="10501" width="2" style="77" customWidth="1"/>
    <col min="10502" max="10502" width="11" style="77"/>
    <col min="10503" max="10503" width="1.85546875" style="77" customWidth="1"/>
    <col min="10504" max="10504" width="11" style="77"/>
    <col min="10505" max="10505" width="2" style="77" customWidth="1"/>
    <col min="10506" max="10506" width="11" style="77"/>
    <col min="10507" max="10507" width="1.85546875" style="77" customWidth="1"/>
    <col min="10508" max="10508" width="11" style="77"/>
    <col min="10509" max="10509" width="1.85546875" style="77" customWidth="1"/>
    <col min="10510" max="10510" width="11" style="77"/>
    <col min="10511" max="10511" width="1.85546875" style="77" customWidth="1"/>
    <col min="10512" max="10512" width="11" style="77"/>
    <col min="10513" max="10513" width="1.85546875" style="77" customWidth="1"/>
    <col min="10514" max="10514" width="11" style="77"/>
    <col min="10515" max="10515" width="1.85546875" style="77" customWidth="1"/>
    <col min="10516" max="10516" width="11" style="77"/>
    <col min="10517" max="10517" width="1.85546875" style="77" customWidth="1"/>
    <col min="10518" max="10518" width="12.140625" style="77" customWidth="1"/>
    <col min="10519" max="10519" width="11" style="77"/>
    <col min="10520" max="10520" width="1.85546875" style="77" customWidth="1"/>
    <col min="10521" max="10521" width="11" style="77"/>
    <col min="10522" max="10522" width="1.85546875" style="77" customWidth="1"/>
    <col min="10523" max="10523" width="11" style="77"/>
    <col min="10524" max="10524" width="1.85546875" style="77" customWidth="1"/>
    <col min="10525" max="10525" width="11" style="77"/>
    <col min="10526" max="10526" width="1.85546875" style="77" customWidth="1"/>
    <col min="10527" max="10527" width="11" style="77"/>
    <col min="10528" max="10528" width="1.85546875" style="77" customWidth="1"/>
    <col min="10529" max="10529" width="11" style="77"/>
    <col min="10530" max="10530" width="1.85546875" style="77" customWidth="1"/>
    <col min="10531" max="10531" width="11" style="77"/>
    <col min="10532" max="10532" width="1.85546875" style="77" customWidth="1"/>
    <col min="10533" max="10533" width="11" style="77"/>
    <col min="10534" max="10534" width="1.85546875" style="77" customWidth="1"/>
    <col min="10535" max="10535" width="11" style="77"/>
    <col min="10536" max="10536" width="1.85546875" style="77" customWidth="1"/>
    <col min="10537" max="10537" width="11" style="77"/>
    <col min="10538" max="10538" width="1.85546875" style="77" customWidth="1"/>
    <col min="10539" max="10539" width="12.28515625" style="77" customWidth="1"/>
    <col min="10540" max="10540" width="11" style="77"/>
    <col min="10541" max="10541" width="1.85546875" style="77" customWidth="1"/>
    <col min="10542" max="10542" width="11" style="77"/>
    <col min="10543" max="10543" width="1.85546875" style="77" customWidth="1"/>
    <col min="10544" max="10544" width="11" style="77"/>
    <col min="10545" max="10545" width="1.85546875" style="77" customWidth="1"/>
    <col min="10546" max="10546" width="11" style="77"/>
    <col min="10547" max="10547" width="0.5703125" style="77" customWidth="1"/>
    <col min="10548" max="10548" width="11.28515625" style="77" customWidth="1"/>
    <col min="10549" max="10549" width="1.85546875" style="77" customWidth="1"/>
    <col min="10550" max="10550" width="11" style="77"/>
    <col min="10551" max="10551" width="2" style="77" customWidth="1"/>
    <col min="10552" max="10552" width="11" style="77"/>
    <col min="10553" max="10553" width="1.85546875" style="77" customWidth="1"/>
    <col min="10554" max="10554" width="13" style="77" customWidth="1"/>
    <col min="10555" max="10555" width="1.85546875" style="77" customWidth="1"/>
    <col min="10556" max="10556" width="12.140625" style="77" customWidth="1"/>
    <col min="10557" max="10557" width="11" style="77"/>
    <col min="10558" max="10558" width="1.85546875" style="77" customWidth="1"/>
    <col min="10559" max="10559" width="11" style="77"/>
    <col min="10560" max="10560" width="1.85546875" style="77" customWidth="1"/>
    <col min="10561" max="10561" width="11" style="77"/>
    <col min="10562" max="10562" width="1.85546875" style="77" customWidth="1"/>
    <col min="10563" max="10563" width="11" style="77"/>
    <col min="10564" max="10564" width="1.85546875" style="77" customWidth="1"/>
    <col min="10565" max="10565" width="11" style="77"/>
    <col min="10566" max="10566" width="1.85546875" style="77" customWidth="1"/>
    <col min="10567" max="10567" width="11" style="77"/>
    <col min="10568" max="10568" width="1.85546875" style="77" customWidth="1"/>
    <col min="10569" max="10569" width="11" style="77"/>
    <col min="10570" max="10570" width="1.85546875" style="77" customWidth="1"/>
    <col min="10571" max="10571" width="11" style="77"/>
    <col min="10572" max="10572" width="1.85546875" style="77" customWidth="1"/>
    <col min="10573" max="10573" width="11" style="77"/>
    <col min="10574" max="10574" width="1.85546875" style="77" customWidth="1"/>
    <col min="10575" max="10575" width="11" style="77"/>
    <col min="10576" max="10576" width="1.85546875" style="77" customWidth="1"/>
    <col min="10577" max="10577" width="12.140625" style="77" customWidth="1"/>
    <col min="10578" max="10578" width="11" style="77"/>
    <col min="10579" max="10579" width="1.85546875" style="77" customWidth="1"/>
    <col min="10580" max="10580" width="11" style="77"/>
    <col min="10581" max="10581" width="1.85546875" style="77" customWidth="1"/>
    <col min="10582" max="10582" width="11" style="77"/>
    <col min="10583" max="10583" width="1.85546875" style="77" customWidth="1"/>
    <col min="10584" max="10584" width="11" style="77"/>
    <col min="10585" max="10585" width="1.85546875" style="77" customWidth="1"/>
    <col min="10586" max="10586" width="11" style="77"/>
    <col min="10587" max="10587" width="1.85546875" style="77" customWidth="1"/>
    <col min="10588" max="10588" width="11" style="77"/>
    <col min="10589" max="10589" width="1.85546875" style="77" customWidth="1"/>
    <col min="10590" max="10590" width="11" style="77"/>
    <col min="10591" max="10591" width="1.85546875" style="77" customWidth="1"/>
    <col min="10592" max="10592" width="11" style="77"/>
    <col min="10593" max="10593" width="1.85546875" style="77" customWidth="1"/>
    <col min="10594" max="10594" width="11" style="77"/>
    <col min="10595" max="10595" width="1.85546875" style="77" customWidth="1"/>
    <col min="10596" max="10596" width="11" style="77"/>
    <col min="10597" max="10597" width="1.85546875" style="77" customWidth="1"/>
    <col min="10598" max="10598" width="12.140625" style="77" customWidth="1"/>
    <col min="10599" max="10599" width="11" style="77"/>
    <col min="10600" max="10600" width="1.85546875" style="77" customWidth="1"/>
    <col min="10601" max="10601" width="11" style="77"/>
    <col min="10602" max="10602" width="1.85546875" style="77" customWidth="1"/>
    <col min="10603" max="10603" width="11" style="77"/>
    <col min="10604" max="10604" width="1.85546875" style="77" customWidth="1"/>
    <col min="10605" max="10605" width="11" style="77"/>
    <col min="10606" max="10606" width="1.85546875" style="77" customWidth="1"/>
    <col min="10607" max="10607" width="11" style="77"/>
    <col min="10608" max="10608" width="1.85546875" style="77" customWidth="1"/>
    <col min="10609" max="10609" width="11" style="77"/>
    <col min="10610" max="10610" width="1.85546875" style="77" customWidth="1"/>
    <col min="10611" max="10611" width="11" style="77"/>
    <col min="10612" max="10612" width="1.85546875" style="77" customWidth="1"/>
    <col min="10613" max="10613" width="13" style="77" customWidth="1"/>
    <col min="10614" max="10614" width="1.85546875" style="77" customWidth="1"/>
    <col min="10615" max="10615" width="12.140625" style="77" customWidth="1"/>
    <col min="10616" max="10616" width="11" style="77"/>
    <col min="10617" max="10617" width="1.85546875" style="77" customWidth="1"/>
    <col min="10618" max="10618" width="11" style="77"/>
    <col min="10619" max="10619" width="1.85546875" style="77" customWidth="1"/>
    <col min="10620" max="10620" width="11" style="77"/>
    <col min="10621" max="10621" width="1.85546875" style="77" customWidth="1"/>
    <col min="10622" max="10622" width="11" style="77"/>
    <col min="10623" max="10623" width="1.85546875" style="77" customWidth="1"/>
    <col min="10624" max="10624" width="11" style="77"/>
    <col min="10625" max="10625" width="1.85546875" style="77" customWidth="1"/>
    <col min="10626" max="10626" width="11" style="77"/>
    <col min="10627" max="10627" width="1.85546875" style="77" customWidth="1"/>
    <col min="10628" max="10628" width="11" style="77"/>
    <col min="10629" max="10629" width="1.85546875" style="77" customWidth="1"/>
    <col min="10630" max="10630" width="11" style="77"/>
    <col min="10631" max="10631" width="1.85546875" style="77" customWidth="1"/>
    <col min="10632" max="10632" width="11" style="77"/>
    <col min="10633" max="10633" width="1.85546875" style="77" customWidth="1"/>
    <col min="10634" max="10634" width="11" style="77"/>
    <col min="10635" max="10635" width="1.85546875" style="77" customWidth="1"/>
    <col min="10636" max="10636" width="12.140625" style="77" customWidth="1"/>
    <col min="10637" max="10637" width="11" style="77"/>
    <col min="10638" max="10638" width="1.85546875" style="77" customWidth="1"/>
    <col min="10639" max="10639" width="11" style="77"/>
    <col min="10640" max="10640" width="1.85546875" style="77" customWidth="1"/>
    <col min="10641" max="10641" width="11" style="77"/>
    <col min="10642" max="10642" width="1.85546875" style="77" customWidth="1"/>
    <col min="10643" max="10643" width="11" style="77"/>
    <col min="10644" max="10644" width="1.7109375" style="77" customWidth="1"/>
    <col min="10645" max="10645" width="11" style="77"/>
    <col min="10646" max="10646" width="1.85546875" style="77" customWidth="1"/>
    <col min="10647" max="10647" width="11" style="77"/>
    <col min="10648" max="10648" width="1.85546875" style="77" customWidth="1"/>
    <col min="10649" max="10649" width="11" style="77"/>
    <col min="10650" max="10650" width="1.85546875" style="77" customWidth="1"/>
    <col min="10651" max="10651" width="11" style="77"/>
    <col min="10652" max="10652" width="1.85546875" style="77" customWidth="1"/>
    <col min="10653" max="10653" width="11" style="77"/>
    <col min="10654" max="10654" width="1.85546875" style="77" customWidth="1"/>
    <col min="10655" max="10655" width="11" style="77"/>
    <col min="10656" max="10656" width="1.85546875" style="77" customWidth="1"/>
    <col min="10657" max="10657" width="12.140625" style="77" customWidth="1"/>
    <col min="10658" max="10658" width="11" style="77"/>
    <col min="10659" max="10659" width="1.85546875" style="77" customWidth="1"/>
    <col min="10660" max="10660" width="11" style="77"/>
    <col min="10661" max="10661" width="1.85546875" style="77" customWidth="1"/>
    <col min="10662" max="10662" width="11" style="77"/>
    <col min="10663" max="10663" width="1.85546875" style="77" customWidth="1"/>
    <col min="10664" max="10664" width="11" style="77"/>
    <col min="10665" max="10665" width="1.85546875" style="77" customWidth="1"/>
    <col min="10666" max="10666" width="11" style="77"/>
    <col min="10667" max="10667" width="1.85546875" style="77" customWidth="1"/>
    <col min="10668" max="10668" width="11" style="77"/>
    <col min="10669" max="10669" width="1.85546875" style="77" customWidth="1"/>
    <col min="10670" max="10670" width="11" style="77"/>
    <col min="10671" max="10671" width="1.85546875" style="77" customWidth="1"/>
    <col min="10672" max="10672" width="13" style="77" customWidth="1"/>
    <col min="10673" max="10673" width="1.85546875" style="77" customWidth="1"/>
    <col min="10674" max="10674" width="12.140625" style="77" customWidth="1"/>
    <col min="10675" max="10675" width="11" style="77"/>
    <col min="10676" max="10676" width="1.85546875" style="77" customWidth="1"/>
    <col min="10677" max="10677" width="11" style="77"/>
    <col min="10678" max="10678" width="1.85546875" style="77" customWidth="1"/>
    <col min="10679" max="10679" width="11" style="77"/>
    <col min="10680" max="10680" width="1.85546875" style="77" customWidth="1"/>
    <col min="10681" max="10681" width="11" style="77"/>
    <col min="10682" max="10682" width="1.85546875" style="77" customWidth="1"/>
    <col min="10683" max="10683" width="11" style="77"/>
    <col min="10684" max="10684" width="1.85546875" style="77" customWidth="1"/>
    <col min="10685" max="10685" width="11" style="77"/>
    <col min="10686" max="10686" width="1.85546875" style="77" customWidth="1"/>
    <col min="10687" max="10687" width="11" style="77"/>
    <col min="10688" max="10688" width="1.85546875" style="77" customWidth="1"/>
    <col min="10689" max="10689" width="11" style="77"/>
    <col min="10690" max="10690" width="1.85546875" style="77" customWidth="1"/>
    <col min="10691" max="10691" width="11" style="77"/>
    <col min="10692" max="10692" width="1.85546875" style="77" customWidth="1"/>
    <col min="10693" max="10693" width="11" style="77"/>
    <col min="10694" max="10694" width="1.85546875" style="77" customWidth="1"/>
    <col min="10695" max="10695" width="12.140625" style="77" customWidth="1"/>
    <col min="10696" max="10696" width="11" style="77"/>
    <col min="10697" max="10697" width="1.85546875" style="77" customWidth="1"/>
    <col min="10698" max="10698" width="11" style="77"/>
    <col min="10699" max="10699" width="1.85546875" style="77" customWidth="1"/>
    <col min="10700" max="10700" width="11" style="77"/>
    <col min="10701" max="10701" width="1.85546875" style="77" customWidth="1"/>
    <col min="10702" max="10702" width="11" style="77"/>
    <col min="10703" max="10703" width="1.85546875" style="77" customWidth="1"/>
    <col min="10704" max="10704" width="11" style="77"/>
    <col min="10705" max="10705" width="1.85546875" style="77" customWidth="1"/>
    <col min="10706" max="10706" width="11" style="77"/>
    <col min="10707" max="10707" width="1.85546875" style="77" customWidth="1"/>
    <col min="10708" max="10708" width="11" style="77"/>
    <col min="10709" max="10709" width="1.85546875" style="77" customWidth="1"/>
    <col min="10710" max="10710" width="11" style="77"/>
    <col min="10711" max="10711" width="1.85546875" style="77" customWidth="1"/>
    <col min="10712" max="10712" width="11" style="77"/>
    <col min="10713" max="10713" width="1.85546875" style="77" customWidth="1"/>
    <col min="10714" max="10714" width="11" style="77"/>
    <col min="10715" max="10715" width="1.85546875" style="77" customWidth="1"/>
    <col min="10716" max="10716" width="12.140625" style="77" customWidth="1"/>
    <col min="10717" max="10717" width="11" style="77"/>
    <col min="10718" max="10718" width="1.85546875" style="77" customWidth="1"/>
    <col min="10719" max="10719" width="11" style="77"/>
    <col min="10720" max="10720" width="1.85546875" style="77" customWidth="1"/>
    <col min="10721" max="10721" width="11" style="77"/>
    <col min="10722" max="10722" width="1.85546875" style="77" customWidth="1"/>
    <col min="10723" max="10723" width="11" style="77"/>
    <col min="10724" max="10724" width="1.85546875" style="77" customWidth="1"/>
    <col min="10725" max="10725" width="11" style="77"/>
    <col min="10726" max="10726" width="1.85546875" style="77" customWidth="1"/>
    <col min="10727" max="10727" width="11" style="77"/>
    <col min="10728" max="10728" width="1.85546875" style="77" customWidth="1"/>
    <col min="10729" max="10729" width="10.5703125" style="77" customWidth="1"/>
    <col min="10730" max="10730" width="2" style="77" customWidth="1"/>
    <col min="10731" max="10731" width="12.5703125" style="77" customWidth="1"/>
    <col min="10732" max="10732" width="1.85546875" style="77" customWidth="1"/>
    <col min="10733" max="10734" width="0" style="77" hidden="1" customWidth="1"/>
    <col min="10735" max="10752" width="11" style="77"/>
    <col min="10753" max="10753" width="12.140625" style="77" customWidth="1"/>
    <col min="10754" max="10754" width="11" style="77"/>
    <col min="10755" max="10755" width="1.85546875" style="77" customWidth="1"/>
    <col min="10756" max="10756" width="11" style="77"/>
    <col min="10757" max="10757" width="2" style="77" customWidth="1"/>
    <col min="10758" max="10758" width="11" style="77"/>
    <col min="10759" max="10759" width="1.85546875" style="77" customWidth="1"/>
    <col min="10760" max="10760" width="11" style="77"/>
    <col min="10761" max="10761" width="2" style="77" customWidth="1"/>
    <col min="10762" max="10762" width="11" style="77"/>
    <col min="10763" max="10763" width="1.85546875" style="77" customWidth="1"/>
    <col min="10764" max="10764" width="11" style="77"/>
    <col min="10765" max="10765" width="1.85546875" style="77" customWidth="1"/>
    <col min="10766" max="10766" width="11" style="77"/>
    <col min="10767" max="10767" width="1.85546875" style="77" customWidth="1"/>
    <col min="10768" max="10768" width="11" style="77"/>
    <col min="10769" max="10769" width="1.85546875" style="77" customWidth="1"/>
    <col min="10770" max="10770" width="11" style="77"/>
    <col min="10771" max="10771" width="1.85546875" style="77" customWidth="1"/>
    <col min="10772" max="10772" width="11" style="77"/>
    <col min="10773" max="10773" width="1.85546875" style="77" customWidth="1"/>
    <col min="10774" max="10774" width="12.140625" style="77" customWidth="1"/>
    <col min="10775" max="10775" width="11" style="77"/>
    <col min="10776" max="10776" width="1.85546875" style="77" customWidth="1"/>
    <col min="10777" max="10777" width="11" style="77"/>
    <col min="10778" max="10778" width="1.85546875" style="77" customWidth="1"/>
    <col min="10779" max="10779" width="11" style="77"/>
    <col min="10780" max="10780" width="1.85546875" style="77" customWidth="1"/>
    <col min="10781" max="10781" width="11" style="77"/>
    <col min="10782" max="10782" width="1.85546875" style="77" customWidth="1"/>
    <col min="10783" max="10783" width="11" style="77"/>
    <col min="10784" max="10784" width="1.85546875" style="77" customWidth="1"/>
    <col min="10785" max="10785" width="11" style="77"/>
    <col min="10786" max="10786" width="1.85546875" style="77" customWidth="1"/>
    <col min="10787" max="10787" width="11" style="77"/>
    <col min="10788" max="10788" width="1.85546875" style="77" customWidth="1"/>
    <col min="10789" max="10789" width="11" style="77"/>
    <col min="10790" max="10790" width="1.85546875" style="77" customWidth="1"/>
    <col min="10791" max="10791" width="11" style="77"/>
    <col min="10792" max="10792" width="1.85546875" style="77" customWidth="1"/>
    <col min="10793" max="10793" width="11" style="77"/>
    <col min="10794" max="10794" width="1.85546875" style="77" customWidth="1"/>
    <col min="10795" max="10795" width="12.28515625" style="77" customWidth="1"/>
    <col min="10796" max="10796" width="11" style="77"/>
    <col min="10797" max="10797" width="1.85546875" style="77" customWidth="1"/>
    <col min="10798" max="10798" width="11" style="77"/>
    <col min="10799" max="10799" width="1.85546875" style="77" customWidth="1"/>
    <col min="10800" max="10800" width="11" style="77"/>
    <col min="10801" max="10801" width="1.85546875" style="77" customWidth="1"/>
    <col min="10802" max="10802" width="11" style="77"/>
    <col min="10803" max="10803" width="0.5703125" style="77" customWidth="1"/>
    <col min="10804" max="10804" width="11.28515625" style="77" customWidth="1"/>
    <col min="10805" max="10805" width="1.85546875" style="77" customWidth="1"/>
    <col min="10806" max="10806" width="11" style="77"/>
    <col min="10807" max="10807" width="2" style="77" customWidth="1"/>
    <col min="10808" max="10808" width="11" style="77"/>
    <col min="10809" max="10809" width="1.85546875" style="77" customWidth="1"/>
    <col min="10810" max="10810" width="13" style="77" customWidth="1"/>
    <col min="10811" max="10811" width="1.85546875" style="77" customWidth="1"/>
    <col min="10812" max="10812" width="12.140625" style="77" customWidth="1"/>
    <col min="10813" max="10813" width="11" style="77"/>
    <col min="10814" max="10814" width="1.85546875" style="77" customWidth="1"/>
    <col min="10815" max="10815" width="11" style="77"/>
    <col min="10816" max="10816" width="1.85546875" style="77" customWidth="1"/>
    <col min="10817" max="10817" width="11" style="77"/>
    <col min="10818" max="10818" width="1.85546875" style="77" customWidth="1"/>
    <col min="10819" max="10819" width="11" style="77"/>
    <col min="10820" max="10820" width="1.85546875" style="77" customWidth="1"/>
    <col min="10821" max="10821" width="11" style="77"/>
    <col min="10822" max="10822" width="1.85546875" style="77" customWidth="1"/>
    <col min="10823" max="10823" width="11" style="77"/>
    <col min="10824" max="10824" width="1.85546875" style="77" customWidth="1"/>
    <col min="10825" max="10825" width="11" style="77"/>
    <col min="10826" max="10826" width="1.85546875" style="77" customWidth="1"/>
    <col min="10827" max="10827" width="11" style="77"/>
    <col min="10828" max="10828" width="1.85546875" style="77" customWidth="1"/>
    <col min="10829" max="10829" width="11" style="77"/>
    <col min="10830" max="10830" width="1.85546875" style="77" customWidth="1"/>
    <col min="10831" max="10831" width="11" style="77"/>
    <col min="10832" max="10832" width="1.85546875" style="77" customWidth="1"/>
    <col min="10833" max="10833" width="12.140625" style="77" customWidth="1"/>
    <col min="10834" max="10834" width="11" style="77"/>
    <col min="10835" max="10835" width="1.85546875" style="77" customWidth="1"/>
    <col min="10836" max="10836" width="11" style="77"/>
    <col min="10837" max="10837" width="1.85546875" style="77" customWidth="1"/>
    <col min="10838" max="10838" width="11" style="77"/>
    <col min="10839" max="10839" width="1.85546875" style="77" customWidth="1"/>
    <col min="10840" max="10840" width="11" style="77"/>
    <col min="10841" max="10841" width="1.85546875" style="77" customWidth="1"/>
    <col min="10842" max="10842" width="11" style="77"/>
    <col min="10843" max="10843" width="1.85546875" style="77" customWidth="1"/>
    <col min="10844" max="10844" width="11" style="77"/>
    <col min="10845" max="10845" width="1.85546875" style="77" customWidth="1"/>
    <col min="10846" max="10846" width="11" style="77"/>
    <col min="10847" max="10847" width="1.85546875" style="77" customWidth="1"/>
    <col min="10848" max="10848" width="11" style="77"/>
    <col min="10849" max="10849" width="1.85546875" style="77" customWidth="1"/>
    <col min="10850" max="10850" width="11" style="77"/>
    <col min="10851" max="10851" width="1.85546875" style="77" customWidth="1"/>
    <col min="10852" max="10852" width="11" style="77"/>
    <col min="10853" max="10853" width="1.85546875" style="77" customWidth="1"/>
    <col min="10854" max="10854" width="12.140625" style="77" customWidth="1"/>
    <col min="10855" max="10855" width="11" style="77"/>
    <col min="10856" max="10856" width="1.85546875" style="77" customWidth="1"/>
    <col min="10857" max="10857" width="11" style="77"/>
    <col min="10858" max="10858" width="1.85546875" style="77" customWidth="1"/>
    <col min="10859" max="10859" width="11" style="77"/>
    <col min="10860" max="10860" width="1.85546875" style="77" customWidth="1"/>
    <col min="10861" max="10861" width="11" style="77"/>
    <col min="10862" max="10862" width="1.85546875" style="77" customWidth="1"/>
    <col min="10863" max="10863" width="11" style="77"/>
    <col min="10864" max="10864" width="1.85546875" style="77" customWidth="1"/>
    <col min="10865" max="10865" width="11" style="77"/>
    <col min="10866" max="10866" width="1.85546875" style="77" customWidth="1"/>
    <col min="10867" max="10867" width="11" style="77"/>
    <col min="10868" max="10868" width="1.85546875" style="77" customWidth="1"/>
    <col min="10869" max="10869" width="13" style="77" customWidth="1"/>
    <col min="10870" max="10870" width="1.85546875" style="77" customWidth="1"/>
    <col min="10871" max="10871" width="12.140625" style="77" customWidth="1"/>
    <col min="10872" max="10872" width="11" style="77"/>
    <col min="10873" max="10873" width="1.85546875" style="77" customWidth="1"/>
    <col min="10874" max="10874" width="11" style="77"/>
    <col min="10875" max="10875" width="1.85546875" style="77" customWidth="1"/>
    <col min="10876" max="10876" width="11" style="77"/>
    <col min="10877" max="10877" width="1.85546875" style="77" customWidth="1"/>
    <col min="10878" max="10878" width="11" style="77"/>
    <col min="10879" max="10879" width="1.85546875" style="77" customWidth="1"/>
    <col min="10880" max="10880" width="11" style="77"/>
    <col min="10881" max="10881" width="1.85546875" style="77" customWidth="1"/>
    <col min="10882" max="10882" width="11" style="77"/>
    <col min="10883" max="10883" width="1.85546875" style="77" customWidth="1"/>
    <col min="10884" max="10884" width="11" style="77"/>
    <col min="10885" max="10885" width="1.85546875" style="77" customWidth="1"/>
    <col min="10886" max="10886" width="11" style="77"/>
    <col min="10887" max="10887" width="1.85546875" style="77" customWidth="1"/>
    <col min="10888" max="10888" width="11" style="77"/>
    <col min="10889" max="10889" width="1.85546875" style="77" customWidth="1"/>
    <col min="10890" max="10890" width="11" style="77"/>
    <col min="10891" max="10891" width="1.85546875" style="77" customWidth="1"/>
    <col min="10892" max="10892" width="12.140625" style="77" customWidth="1"/>
    <col min="10893" max="10893" width="11" style="77"/>
    <col min="10894" max="10894" width="1.85546875" style="77" customWidth="1"/>
    <col min="10895" max="10895" width="11" style="77"/>
    <col min="10896" max="10896" width="1.85546875" style="77" customWidth="1"/>
    <col min="10897" max="10897" width="11" style="77"/>
    <col min="10898" max="10898" width="1.85546875" style="77" customWidth="1"/>
    <col min="10899" max="10899" width="11" style="77"/>
    <col min="10900" max="10900" width="1.7109375" style="77" customWidth="1"/>
    <col min="10901" max="10901" width="11" style="77"/>
    <col min="10902" max="10902" width="1.85546875" style="77" customWidth="1"/>
    <col min="10903" max="10903" width="11" style="77"/>
    <col min="10904" max="10904" width="1.85546875" style="77" customWidth="1"/>
    <col min="10905" max="10905" width="11" style="77"/>
    <col min="10906" max="10906" width="1.85546875" style="77" customWidth="1"/>
    <col min="10907" max="10907" width="11" style="77"/>
    <col min="10908" max="10908" width="1.85546875" style="77" customWidth="1"/>
    <col min="10909" max="10909" width="11" style="77"/>
    <col min="10910" max="10910" width="1.85546875" style="77" customWidth="1"/>
    <col min="10911" max="10911" width="11" style="77"/>
    <col min="10912" max="10912" width="1.85546875" style="77" customWidth="1"/>
    <col min="10913" max="10913" width="12.140625" style="77" customWidth="1"/>
    <col min="10914" max="10914" width="11" style="77"/>
    <col min="10915" max="10915" width="1.85546875" style="77" customWidth="1"/>
    <col min="10916" max="10916" width="11" style="77"/>
    <col min="10917" max="10917" width="1.85546875" style="77" customWidth="1"/>
    <col min="10918" max="10918" width="11" style="77"/>
    <col min="10919" max="10919" width="1.85546875" style="77" customWidth="1"/>
    <col min="10920" max="10920" width="11" style="77"/>
    <col min="10921" max="10921" width="1.85546875" style="77" customWidth="1"/>
    <col min="10922" max="10922" width="11" style="77"/>
    <col min="10923" max="10923" width="1.85546875" style="77" customWidth="1"/>
    <col min="10924" max="10924" width="11" style="77"/>
    <col min="10925" max="10925" width="1.85546875" style="77" customWidth="1"/>
    <col min="10926" max="10926" width="11" style="77"/>
    <col min="10927" max="10927" width="1.85546875" style="77" customWidth="1"/>
    <col min="10928" max="10928" width="13" style="77" customWidth="1"/>
    <col min="10929" max="10929" width="1.85546875" style="77" customWidth="1"/>
    <col min="10930" max="10930" width="12.140625" style="77" customWidth="1"/>
    <col min="10931" max="10931" width="11" style="77"/>
    <col min="10932" max="10932" width="1.85546875" style="77" customWidth="1"/>
    <col min="10933" max="10933" width="11" style="77"/>
    <col min="10934" max="10934" width="1.85546875" style="77" customWidth="1"/>
    <col min="10935" max="10935" width="11" style="77"/>
    <col min="10936" max="10936" width="1.85546875" style="77" customWidth="1"/>
    <col min="10937" max="10937" width="11" style="77"/>
    <col min="10938" max="10938" width="1.85546875" style="77" customWidth="1"/>
    <col min="10939" max="10939" width="11" style="77"/>
    <col min="10940" max="10940" width="1.85546875" style="77" customWidth="1"/>
    <col min="10941" max="10941" width="11" style="77"/>
    <col min="10942" max="10942" width="1.85546875" style="77" customWidth="1"/>
    <col min="10943" max="10943" width="11" style="77"/>
    <col min="10944" max="10944" width="1.85546875" style="77" customWidth="1"/>
    <col min="10945" max="10945" width="11" style="77"/>
    <col min="10946" max="10946" width="1.85546875" style="77" customWidth="1"/>
    <col min="10947" max="10947" width="11" style="77"/>
    <col min="10948" max="10948" width="1.85546875" style="77" customWidth="1"/>
    <col min="10949" max="10949" width="11" style="77"/>
    <col min="10950" max="10950" width="1.85546875" style="77" customWidth="1"/>
    <col min="10951" max="10951" width="12.140625" style="77" customWidth="1"/>
    <col min="10952" max="10952" width="11" style="77"/>
    <col min="10953" max="10953" width="1.85546875" style="77" customWidth="1"/>
    <col min="10954" max="10954" width="11" style="77"/>
    <col min="10955" max="10955" width="1.85546875" style="77" customWidth="1"/>
    <col min="10956" max="10956" width="11" style="77"/>
    <col min="10957" max="10957" width="1.85546875" style="77" customWidth="1"/>
    <col min="10958" max="10958" width="11" style="77"/>
    <col min="10959" max="10959" width="1.85546875" style="77" customWidth="1"/>
    <col min="10960" max="10960" width="11" style="77"/>
    <col min="10961" max="10961" width="1.85546875" style="77" customWidth="1"/>
    <col min="10962" max="10962" width="11" style="77"/>
    <col min="10963" max="10963" width="1.85546875" style="77" customWidth="1"/>
    <col min="10964" max="10964" width="11" style="77"/>
    <col min="10965" max="10965" width="1.85546875" style="77" customWidth="1"/>
    <col min="10966" max="10966" width="11" style="77"/>
    <col min="10967" max="10967" width="1.85546875" style="77" customWidth="1"/>
    <col min="10968" max="10968" width="11" style="77"/>
    <col min="10969" max="10969" width="1.85546875" style="77" customWidth="1"/>
    <col min="10970" max="10970" width="11" style="77"/>
    <col min="10971" max="10971" width="1.85546875" style="77" customWidth="1"/>
    <col min="10972" max="10972" width="12.140625" style="77" customWidth="1"/>
    <col min="10973" max="10973" width="11" style="77"/>
    <col min="10974" max="10974" width="1.85546875" style="77" customWidth="1"/>
    <col min="10975" max="10975" width="11" style="77"/>
    <col min="10976" max="10976" width="1.85546875" style="77" customWidth="1"/>
    <col min="10977" max="10977" width="11" style="77"/>
    <col min="10978" max="10978" width="1.85546875" style="77" customWidth="1"/>
    <col min="10979" max="10979" width="11" style="77"/>
    <col min="10980" max="10980" width="1.85546875" style="77" customWidth="1"/>
    <col min="10981" max="10981" width="11" style="77"/>
    <col min="10982" max="10982" width="1.85546875" style="77" customWidth="1"/>
    <col min="10983" max="10983" width="11" style="77"/>
    <col min="10984" max="10984" width="1.85546875" style="77" customWidth="1"/>
    <col min="10985" max="10985" width="10.5703125" style="77" customWidth="1"/>
    <col min="10986" max="10986" width="2" style="77" customWidth="1"/>
    <col min="10987" max="10987" width="12.5703125" style="77" customWidth="1"/>
    <col min="10988" max="10988" width="1.85546875" style="77" customWidth="1"/>
    <col min="10989" max="10990" width="0" style="77" hidden="1" customWidth="1"/>
    <col min="10991" max="11008" width="11" style="77"/>
    <col min="11009" max="11009" width="12.140625" style="77" customWidth="1"/>
    <col min="11010" max="11010" width="11" style="77"/>
    <col min="11011" max="11011" width="1.85546875" style="77" customWidth="1"/>
    <col min="11012" max="11012" width="11" style="77"/>
    <col min="11013" max="11013" width="2" style="77" customWidth="1"/>
    <col min="11014" max="11014" width="11" style="77"/>
    <col min="11015" max="11015" width="1.85546875" style="77" customWidth="1"/>
    <col min="11016" max="11016" width="11" style="77"/>
    <col min="11017" max="11017" width="2" style="77" customWidth="1"/>
    <col min="11018" max="11018" width="11" style="77"/>
    <col min="11019" max="11019" width="1.85546875" style="77" customWidth="1"/>
    <col min="11020" max="11020" width="11" style="77"/>
    <col min="11021" max="11021" width="1.85546875" style="77" customWidth="1"/>
    <col min="11022" max="11022" width="11" style="77"/>
    <col min="11023" max="11023" width="1.85546875" style="77" customWidth="1"/>
    <col min="11024" max="11024" width="11" style="77"/>
    <col min="11025" max="11025" width="1.85546875" style="77" customWidth="1"/>
    <col min="11026" max="11026" width="11" style="77"/>
    <col min="11027" max="11027" width="1.85546875" style="77" customWidth="1"/>
    <col min="11028" max="11028" width="11" style="77"/>
    <col min="11029" max="11029" width="1.85546875" style="77" customWidth="1"/>
    <col min="11030" max="11030" width="12.140625" style="77" customWidth="1"/>
    <col min="11031" max="11031" width="11" style="77"/>
    <col min="11032" max="11032" width="1.85546875" style="77" customWidth="1"/>
    <col min="11033" max="11033" width="11" style="77"/>
    <col min="11034" max="11034" width="1.85546875" style="77" customWidth="1"/>
    <col min="11035" max="11035" width="11" style="77"/>
    <col min="11036" max="11036" width="1.85546875" style="77" customWidth="1"/>
    <col min="11037" max="11037" width="11" style="77"/>
    <col min="11038" max="11038" width="1.85546875" style="77" customWidth="1"/>
    <col min="11039" max="11039" width="11" style="77"/>
    <col min="11040" max="11040" width="1.85546875" style="77" customWidth="1"/>
    <col min="11041" max="11041" width="11" style="77"/>
    <col min="11042" max="11042" width="1.85546875" style="77" customWidth="1"/>
    <col min="11043" max="11043" width="11" style="77"/>
    <col min="11044" max="11044" width="1.85546875" style="77" customWidth="1"/>
    <col min="11045" max="11045" width="11" style="77"/>
    <col min="11046" max="11046" width="1.85546875" style="77" customWidth="1"/>
    <col min="11047" max="11047" width="11" style="77"/>
    <col min="11048" max="11048" width="1.85546875" style="77" customWidth="1"/>
    <col min="11049" max="11049" width="11" style="77"/>
    <col min="11050" max="11050" width="1.85546875" style="77" customWidth="1"/>
    <col min="11051" max="11051" width="12.28515625" style="77" customWidth="1"/>
    <col min="11052" max="11052" width="11" style="77"/>
    <col min="11053" max="11053" width="1.85546875" style="77" customWidth="1"/>
    <col min="11054" max="11054" width="11" style="77"/>
    <col min="11055" max="11055" width="1.85546875" style="77" customWidth="1"/>
    <col min="11056" max="11056" width="11" style="77"/>
    <col min="11057" max="11057" width="1.85546875" style="77" customWidth="1"/>
    <col min="11058" max="11058" width="11" style="77"/>
    <col min="11059" max="11059" width="0.5703125" style="77" customWidth="1"/>
    <col min="11060" max="11060" width="11.28515625" style="77" customWidth="1"/>
    <col min="11061" max="11061" width="1.85546875" style="77" customWidth="1"/>
    <col min="11062" max="11062" width="11" style="77"/>
    <col min="11063" max="11063" width="2" style="77" customWidth="1"/>
    <col min="11064" max="11064" width="11" style="77"/>
    <col min="11065" max="11065" width="1.85546875" style="77" customWidth="1"/>
    <col min="11066" max="11066" width="13" style="77" customWidth="1"/>
    <col min="11067" max="11067" width="1.85546875" style="77" customWidth="1"/>
    <col min="11068" max="11068" width="12.140625" style="77" customWidth="1"/>
    <col min="11069" max="11069" width="11" style="77"/>
    <col min="11070" max="11070" width="1.85546875" style="77" customWidth="1"/>
    <col min="11071" max="11071" width="11" style="77"/>
    <col min="11072" max="11072" width="1.85546875" style="77" customWidth="1"/>
    <col min="11073" max="11073" width="11" style="77"/>
    <col min="11074" max="11074" width="1.85546875" style="77" customWidth="1"/>
    <col min="11075" max="11075" width="11" style="77"/>
    <col min="11076" max="11076" width="1.85546875" style="77" customWidth="1"/>
    <col min="11077" max="11077" width="11" style="77"/>
    <col min="11078" max="11078" width="1.85546875" style="77" customWidth="1"/>
    <col min="11079" max="11079" width="11" style="77"/>
    <col min="11080" max="11080" width="1.85546875" style="77" customWidth="1"/>
    <col min="11081" max="11081" width="11" style="77"/>
    <col min="11082" max="11082" width="1.85546875" style="77" customWidth="1"/>
    <col min="11083" max="11083" width="11" style="77"/>
    <col min="11084" max="11084" width="1.85546875" style="77" customWidth="1"/>
    <col min="11085" max="11085" width="11" style="77"/>
    <col min="11086" max="11086" width="1.85546875" style="77" customWidth="1"/>
    <col min="11087" max="11087" width="11" style="77"/>
    <col min="11088" max="11088" width="1.85546875" style="77" customWidth="1"/>
    <col min="11089" max="11089" width="12.140625" style="77" customWidth="1"/>
    <col min="11090" max="11090" width="11" style="77"/>
    <col min="11091" max="11091" width="1.85546875" style="77" customWidth="1"/>
    <col min="11092" max="11092" width="11" style="77"/>
    <col min="11093" max="11093" width="1.85546875" style="77" customWidth="1"/>
    <col min="11094" max="11094" width="11" style="77"/>
    <col min="11095" max="11095" width="1.85546875" style="77" customWidth="1"/>
    <col min="11096" max="11096" width="11" style="77"/>
    <col min="11097" max="11097" width="1.85546875" style="77" customWidth="1"/>
    <col min="11098" max="11098" width="11" style="77"/>
    <col min="11099" max="11099" width="1.85546875" style="77" customWidth="1"/>
    <col min="11100" max="11100" width="11" style="77"/>
    <col min="11101" max="11101" width="1.85546875" style="77" customWidth="1"/>
    <col min="11102" max="11102" width="11" style="77"/>
    <col min="11103" max="11103" width="1.85546875" style="77" customWidth="1"/>
    <col min="11104" max="11104" width="11" style="77"/>
    <col min="11105" max="11105" width="1.85546875" style="77" customWidth="1"/>
    <col min="11106" max="11106" width="11" style="77"/>
    <col min="11107" max="11107" width="1.85546875" style="77" customWidth="1"/>
    <col min="11108" max="11108" width="11" style="77"/>
    <col min="11109" max="11109" width="1.85546875" style="77" customWidth="1"/>
    <col min="11110" max="11110" width="12.140625" style="77" customWidth="1"/>
    <col min="11111" max="11111" width="11" style="77"/>
    <col min="11112" max="11112" width="1.85546875" style="77" customWidth="1"/>
    <col min="11113" max="11113" width="11" style="77"/>
    <col min="11114" max="11114" width="1.85546875" style="77" customWidth="1"/>
    <col min="11115" max="11115" width="11" style="77"/>
    <col min="11116" max="11116" width="1.85546875" style="77" customWidth="1"/>
    <col min="11117" max="11117" width="11" style="77"/>
    <col min="11118" max="11118" width="1.85546875" style="77" customWidth="1"/>
    <col min="11119" max="11119" width="11" style="77"/>
    <col min="11120" max="11120" width="1.85546875" style="77" customWidth="1"/>
    <col min="11121" max="11121" width="11" style="77"/>
    <col min="11122" max="11122" width="1.85546875" style="77" customWidth="1"/>
    <col min="11123" max="11123" width="11" style="77"/>
    <col min="11124" max="11124" width="1.85546875" style="77" customWidth="1"/>
    <col min="11125" max="11125" width="13" style="77" customWidth="1"/>
    <col min="11126" max="11126" width="1.85546875" style="77" customWidth="1"/>
    <col min="11127" max="11127" width="12.140625" style="77" customWidth="1"/>
    <col min="11128" max="11128" width="11" style="77"/>
    <col min="11129" max="11129" width="1.85546875" style="77" customWidth="1"/>
    <col min="11130" max="11130" width="11" style="77"/>
    <col min="11131" max="11131" width="1.85546875" style="77" customWidth="1"/>
    <col min="11132" max="11132" width="11" style="77"/>
    <col min="11133" max="11133" width="1.85546875" style="77" customWidth="1"/>
    <col min="11134" max="11134" width="11" style="77"/>
    <col min="11135" max="11135" width="1.85546875" style="77" customWidth="1"/>
    <col min="11136" max="11136" width="11" style="77"/>
    <col min="11137" max="11137" width="1.85546875" style="77" customWidth="1"/>
    <col min="11138" max="11138" width="11" style="77"/>
    <col min="11139" max="11139" width="1.85546875" style="77" customWidth="1"/>
    <col min="11140" max="11140" width="11" style="77"/>
    <col min="11141" max="11141" width="1.85546875" style="77" customWidth="1"/>
    <col min="11142" max="11142" width="11" style="77"/>
    <col min="11143" max="11143" width="1.85546875" style="77" customWidth="1"/>
    <col min="11144" max="11144" width="11" style="77"/>
    <col min="11145" max="11145" width="1.85546875" style="77" customWidth="1"/>
    <col min="11146" max="11146" width="11" style="77"/>
    <col min="11147" max="11147" width="1.85546875" style="77" customWidth="1"/>
    <col min="11148" max="11148" width="12.140625" style="77" customWidth="1"/>
    <col min="11149" max="11149" width="11" style="77"/>
    <col min="11150" max="11150" width="1.85546875" style="77" customWidth="1"/>
    <col min="11151" max="11151" width="11" style="77"/>
    <col min="11152" max="11152" width="1.85546875" style="77" customWidth="1"/>
    <col min="11153" max="11153" width="11" style="77"/>
    <col min="11154" max="11154" width="1.85546875" style="77" customWidth="1"/>
    <col min="11155" max="11155" width="11" style="77"/>
    <col min="11156" max="11156" width="1.7109375" style="77" customWidth="1"/>
    <col min="11157" max="11157" width="11" style="77"/>
    <col min="11158" max="11158" width="1.85546875" style="77" customWidth="1"/>
    <col min="11159" max="11159" width="11" style="77"/>
    <col min="11160" max="11160" width="1.85546875" style="77" customWidth="1"/>
    <col min="11161" max="11161" width="11" style="77"/>
    <col min="11162" max="11162" width="1.85546875" style="77" customWidth="1"/>
    <col min="11163" max="11163" width="11" style="77"/>
    <col min="11164" max="11164" width="1.85546875" style="77" customWidth="1"/>
    <col min="11165" max="11165" width="11" style="77"/>
    <col min="11166" max="11166" width="1.85546875" style="77" customWidth="1"/>
    <col min="11167" max="11167" width="11" style="77"/>
    <col min="11168" max="11168" width="1.85546875" style="77" customWidth="1"/>
    <col min="11169" max="11169" width="12.140625" style="77" customWidth="1"/>
    <col min="11170" max="11170" width="11" style="77"/>
    <col min="11171" max="11171" width="1.85546875" style="77" customWidth="1"/>
    <col min="11172" max="11172" width="11" style="77"/>
    <col min="11173" max="11173" width="1.85546875" style="77" customWidth="1"/>
    <col min="11174" max="11174" width="11" style="77"/>
    <col min="11175" max="11175" width="1.85546875" style="77" customWidth="1"/>
    <col min="11176" max="11176" width="11" style="77"/>
    <col min="11177" max="11177" width="1.85546875" style="77" customWidth="1"/>
    <col min="11178" max="11178" width="11" style="77"/>
    <col min="11179" max="11179" width="1.85546875" style="77" customWidth="1"/>
    <col min="11180" max="11180" width="11" style="77"/>
    <col min="11181" max="11181" width="1.85546875" style="77" customWidth="1"/>
    <col min="11182" max="11182" width="11" style="77"/>
    <col min="11183" max="11183" width="1.85546875" style="77" customWidth="1"/>
    <col min="11184" max="11184" width="13" style="77" customWidth="1"/>
    <col min="11185" max="11185" width="1.85546875" style="77" customWidth="1"/>
    <col min="11186" max="11186" width="12.140625" style="77" customWidth="1"/>
    <col min="11187" max="11187" width="11" style="77"/>
    <col min="11188" max="11188" width="1.85546875" style="77" customWidth="1"/>
    <col min="11189" max="11189" width="11" style="77"/>
    <col min="11190" max="11190" width="1.85546875" style="77" customWidth="1"/>
    <col min="11191" max="11191" width="11" style="77"/>
    <col min="11192" max="11192" width="1.85546875" style="77" customWidth="1"/>
    <col min="11193" max="11193" width="11" style="77"/>
    <col min="11194" max="11194" width="1.85546875" style="77" customWidth="1"/>
    <col min="11195" max="11195" width="11" style="77"/>
    <col min="11196" max="11196" width="1.85546875" style="77" customWidth="1"/>
    <col min="11197" max="11197" width="11" style="77"/>
    <col min="11198" max="11198" width="1.85546875" style="77" customWidth="1"/>
    <col min="11199" max="11199" width="11" style="77"/>
    <col min="11200" max="11200" width="1.85546875" style="77" customWidth="1"/>
    <col min="11201" max="11201" width="11" style="77"/>
    <col min="11202" max="11202" width="1.85546875" style="77" customWidth="1"/>
    <col min="11203" max="11203" width="11" style="77"/>
    <col min="11204" max="11204" width="1.85546875" style="77" customWidth="1"/>
    <col min="11205" max="11205" width="11" style="77"/>
    <col min="11206" max="11206" width="1.85546875" style="77" customWidth="1"/>
    <col min="11207" max="11207" width="12.140625" style="77" customWidth="1"/>
    <col min="11208" max="11208" width="11" style="77"/>
    <col min="11209" max="11209" width="1.85546875" style="77" customWidth="1"/>
    <col min="11210" max="11210" width="11" style="77"/>
    <col min="11211" max="11211" width="1.85546875" style="77" customWidth="1"/>
    <col min="11212" max="11212" width="11" style="77"/>
    <col min="11213" max="11213" width="1.85546875" style="77" customWidth="1"/>
    <col min="11214" max="11214" width="11" style="77"/>
    <col min="11215" max="11215" width="1.85546875" style="77" customWidth="1"/>
    <col min="11216" max="11216" width="11" style="77"/>
    <col min="11217" max="11217" width="1.85546875" style="77" customWidth="1"/>
    <col min="11218" max="11218" width="11" style="77"/>
    <col min="11219" max="11219" width="1.85546875" style="77" customWidth="1"/>
    <col min="11220" max="11220" width="11" style="77"/>
    <col min="11221" max="11221" width="1.85546875" style="77" customWidth="1"/>
    <col min="11222" max="11222" width="11" style="77"/>
    <col min="11223" max="11223" width="1.85546875" style="77" customWidth="1"/>
    <col min="11224" max="11224" width="11" style="77"/>
    <col min="11225" max="11225" width="1.85546875" style="77" customWidth="1"/>
    <col min="11226" max="11226" width="11" style="77"/>
    <col min="11227" max="11227" width="1.85546875" style="77" customWidth="1"/>
    <col min="11228" max="11228" width="12.140625" style="77" customWidth="1"/>
    <col min="11229" max="11229" width="11" style="77"/>
    <col min="11230" max="11230" width="1.85546875" style="77" customWidth="1"/>
    <col min="11231" max="11231" width="11" style="77"/>
    <col min="11232" max="11232" width="1.85546875" style="77" customWidth="1"/>
    <col min="11233" max="11233" width="11" style="77"/>
    <col min="11234" max="11234" width="1.85546875" style="77" customWidth="1"/>
    <col min="11235" max="11235" width="11" style="77"/>
    <col min="11236" max="11236" width="1.85546875" style="77" customWidth="1"/>
    <col min="11237" max="11237" width="11" style="77"/>
    <col min="11238" max="11238" width="1.85546875" style="77" customWidth="1"/>
    <col min="11239" max="11239" width="11" style="77"/>
    <col min="11240" max="11240" width="1.85546875" style="77" customWidth="1"/>
    <col min="11241" max="11241" width="10.5703125" style="77" customWidth="1"/>
    <col min="11242" max="11242" width="2" style="77" customWidth="1"/>
    <col min="11243" max="11243" width="12.5703125" style="77" customWidth="1"/>
    <col min="11244" max="11244" width="1.85546875" style="77" customWidth="1"/>
    <col min="11245" max="11246" width="0" style="77" hidden="1" customWidth="1"/>
    <col min="11247" max="11264" width="11" style="77"/>
    <col min="11265" max="11265" width="12.140625" style="77" customWidth="1"/>
    <col min="11266" max="11266" width="11" style="77"/>
    <col min="11267" max="11267" width="1.85546875" style="77" customWidth="1"/>
    <col min="11268" max="11268" width="11" style="77"/>
    <col min="11269" max="11269" width="2" style="77" customWidth="1"/>
    <col min="11270" max="11270" width="11" style="77"/>
    <col min="11271" max="11271" width="1.85546875" style="77" customWidth="1"/>
    <col min="11272" max="11272" width="11" style="77"/>
    <col min="11273" max="11273" width="2" style="77" customWidth="1"/>
    <col min="11274" max="11274" width="11" style="77"/>
    <col min="11275" max="11275" width="1.85546875" style="77" customWidth="1"/>
    <col min="11276" max="11276" width="11" style="77"/>
    <col min="11277" max="11277" width="1.85546875" style="77" customWidth="1"/>
    <col min="11278" max="11278" width="11" style="77"/>
    <col min="11279" max="11279" width="1.85546875" style="77" customWidth="1"/>
    <col min="11280" max="11280" width="11" style="77"/>
    <col min="11281" max="11281" width="1.85546875" style="77" customWidth="1"/>
    <col min="11282" max="11282" width="11" style="77"/>
    <col min="11283" max="11283" width="1.85546875" style="77" customWidth="1"/>
    <col min="11284" max="11284" width="11" style="77"/>
    <col min="11285" max="11285" width="1.85546875" style="77" customWidth="1"/>
    <col min="11286" max="11286" width="12.140625" style="77" customWidth="1"/>
    <col min="11287" max="11287" width="11" style="77"/>
    <col min="11288" max="11288" width="1.85546875" style="77" customWidth="1"/>
    <col min="11289" max="11289" width="11" style="77"/>
    <col min="11290" max="11290" width="1.85546875" style="77" customWidth="1"/>
    <col min="11291" max="11291" width="11" style="77"/>
    <col min="11292" max="11292" width="1.85546875" style="77" customWidth="1"/>
    <col min="11293" max="11293" width="11" style="77"/>
    <col min="11294" max="11294" width="1.85546875" style="77" customWidth="1"/>
    <col min="11295" max="11295" width="11" style="77"/>
    <col min="11296" max="11296" width="1.85546875" style="77" customWidth="1"/>
    <col min="11297" max="11297" width="11" style="77"/>
    <col min="11298" max="11298" width="1.85546875" style="77" customWidth="1"/>
    <col min="11299" max="11299" width="11" style="77"/>
    <col min="11300" max="11300" width="1.85546875" style="77" customWidth="1"/>
    <col min="11301" max="11301" width="11" style="77"/>
    <col min="11302" max="11302" width="1.85546875" style="77" customWidth="1"/>
    <col min="11303" max="11303" width="11" style="77"/>
    <col min="11304" max="11304" width="1.85546875" style="77" customWidth="1"/>
    <col min="11305" max="11305" width="11" style="77"/>
    <col min="11306" max="11306" width="1.85546875" style="77" customWidth="1"/>
    <col min="11307" max="11307" width="12.28515625" style="77" customWidth="1"/>
    <col min="11308" max="11308" width="11" style="77"/>
    <col min="11309" max="11309" width="1.85546875" style="77" customWidth="1"/>
    <col min="11310" max="11310" width="11" style="77"/>
    <col min="11311" max="11311" width="1.85546875" style="77" customWidth="1"/>
    <col min="11312" max="11312" width="11" style="77"/>
    <col min="11313" max="11313" width="1.85546875" style="77" customWidth="1"/>
    <col min="11314" max="11314" width="11" style="77"/>
    <col min="11315" max="11315" width="0.5703125" style="77" customWidth="1"/>
    <col min="11316" max="11316" width="11.28515625" style="77" customWidth="1"/>
    <col min="11317" max="11317" width="1.85546875" style="77" customWidth="1"/>
    <col min="11318" max="11318" width="11" style="77"/>
    <col min="11319" max="11319" width="2" style="77" customWidth="1"/>
    <col min="11320" max="11320" width="11" style="77"/>
    <col min="11321" max="11321" width="1.85546875" style="77" customWidth="1"/>
    <col min="11322" max="11322" width="13" style="77" customWidth="1"/>
    <col min="11323" max="11323" width="1.85546875" style="77" customWidth="1"/>
    <col min="11324" max="11324" width="12.140625" style="77" customWidth="1"/>
    <col min="11325" max="11325" width="11" style="77"/>
    <col min="11326" max="11326" width="1.85546875" style="77" customWidth="1"/>
    <col min="11327" max="11327" width="11" style="77"/>
    <col min="11328" max="11328" width="1.85546875" style="77" customWidth="1"/>
    <col min="11329" max="11329" width="11" style="77"/>
    <col min="11330" max="11330" width="1.85546875" style="77" customWidth="1"/>
    <col min="11331" max="11331" width="11" style="77"/>
    <col min="11332" max="11332" width="1.85546875" style="77" customWidth="1"/>
    <col min="11333" max="11333" width="11" style="77"/>
    <col min="11334" max="11334" width="1.85546875" style="77" customWidth="1"/>
    <col min="11335" max="11335" width="11" style="77"/>
    <col min="11336" max="11336" width="1.85546875" style="77" customWidth="1"/>
    <col min="11337" max="11337" width="11" style="77"/>
    <col min="11338" max="11338" width="1.85546875" style="77" customWidth="1"/>
    <col min="11339" max="11339" width="11" style="77"/>
    <col min="11340" max="11340" width="1.85546875" style="77" customWidth="1"/>
    <col min="11341" max="11341" width="11" style="77"/>
    <col min="11342" max="11342" width="1.85546875" style="77" customWidth="1"/>
    <col min="11343" max="11343" width="11" style="77"/>
    <col min="11344" max="11344" width="1.85546875" style="77" customWidth="1"/>
    <col min="11345" max="11345" width="12.140625" style="77" customWidth="1"/>
    <col min="11346" max="11346" width="11" style="77"/>
    <col min="11347" max="11347" width="1.85546875" style="77" customWidth="1"/>
    <col min="11348" max="11348" width="11" style="77"/>
    <col min="11349" max="11349" width="1.85546875" style="77" customWidth="1"/>
    <col min="11350" max="11350" width="11" style="77"/>
    <col min="11351" max="11351" width="1.85546875" style="77" customWidth="1"/>
    <col min="11352" max="11352" width="11" style="77"/>
    <col min="11353" max="11353" width="1.85546875" style="77" customWidth="1"/>
    <col min="11354" max="11354" width="11" style="77"/>
    <col min="11355" max="11355" width="1.85546875" style="77" customWidth="1"/>
    <col min="11356" max="11356" width="11" style="77"/>
    <col min="11357" max="11357" width="1.85546875" style="77" customWidth="1"/>
    <col min="11358" max="11358" width="11" style="77"/>
    <col min="11359" max="11359" width="1.85546875" style="77" customWidth="1"/>
    <col min="11360" max="11360" width="11" style="77"/>
    <col min="11361" max="11361" width="1.85546875" style="77" customWidth="1"/>
    <col min="11362" max="11362" width="11" style="77"/>
    <col min="11363" max="11363" width="1.85546875" style="77" customWidth="1"/>
    <col min="11364" max="11364" width="11" style="77"/>
    <col min="11365" max="11365" width="1.85546875" style="77" customWidth="1"/>
    <col min="11366" max="11366" width="12.140625" style="77" customWidth="1"/>
    <col min="11367" max="11367" width="11" style="77"/>
    <col min="11368" max="11368" width="1.85546875" style="77" customWidth="1"/>
    <col min="11369" max="11369" width="11" style="77"/>
    <col min="11370" max="11370" width="1.85546875" style="77" customWidth="1"/>
    <col min="11371" max="11371" width="11" style="77"/>
    <col min="11372" max="11372" width="1.85546875" style="77" customWidth="1"/>
    <col min="11373" max="11373" width="11" style="77"/>
    <col min="11374" max="11374" width="1.85546875" style="77" customWidth="1"/>
    <col min="11375" max="11375" width="11" style="77"/>
    <col min="11376" max="11376" width="1.85546875" style="77" customWidth="1"/>
    <col min="11377" max="11377" width="11" style="77"/>
    <col min="11378" max="11378" width="1.85546875" style="77" customWidth="1"/>
    <col min="11379" max="11379" width="11" style="77"/>
    <col min="11380" max="11380" width="1.85546875" style="77" customWidth="1"/>
    <col min="11381" max="11381" width="13" style="77" customWidth="1"/>
    <col min="11382" max="11382" width="1.85546875" style="77" customWidth="1"/>
    <col min="11383" max="11383" width="12.140625" style="77" customWidth="1"/>
    <col min="11384" max="11384" width="11" style="77"/>
    <col min="11385" max="11385" width="1.85546875" style="77" customWidth="1"/>
    <col min="11386" max="11386" width="11" style="77"/>
    <col min="11387" max="11387" width="1.85546875" style="77" customWidth="1"/>
    <col min="11388" max="11388" width="11" style="77"/>
    <col min="11389" max="11389" width="1.85546875" style="77" customWidth="1"/>
    <col min="11390" max="11390" width="11" style="77"/>
    <col min="11391" max="11391" width="1.85546875" style="77" customWidth="1"/>
    <col min="11392" max="11392" width="11" style="77"/>
    <col min="11393" max="11393" width="1.85546875" style="77" customWidth="1"/>
    <col min="11394" max="11394" width="11" style="77"/>
    <col min="11395" max="11395" width="1.85546875" style="77" customWidth="1"/>
    <col min="11396" max="11396" width="11" style="77"/>
    <col min="11397" max="11397" width="1.85546875" style="77" customWidth="1"/>
    <col min="11398" max="11398" width="11" style="77"/>
    <col min="11399" max="11399" width="1.85546875" style="77" customWidth="1"/>
    <col min="11400" max="11400" width="11" style="77"/>
    <col min="11401" max="11401" width="1.85546875" style="77" customWidth="1"/>
    <col min="11402" max="11402" width="11" style="77"/>
    <col min="11403" max="11403" width="1.85546875" style="77" customWidth="1"/>
    <col min="11404" max="11404" width="12.140625" style="77" customWidth="1"/>
    <col min="11405" max="11405" width="11" style="77"/>
    <col min="11406" max="11406" width="1.85546875" style="77" customWidth="1"/>
    <col min="11407" max="11407" width="11" style="77"/>
    <col min="11408" max="11408" width="1.85546875" style="77" customWidth="1"/>
    <col min="11409" max="11409" width="11" style="77"/>
    <col min="11410" max="11410" width="1.85546875" style="77" customWidth="1"/>
    <col min="11411" max="11411" width="11" style="77"/>
    <col min="11412" max="11412" width="1.7109375" style="77" customWidth="1"/>
    <col min="11413" max="11413" width="11" style="77"/>
    <col min="11414" max="11414" width="1.85546875" style="77" customWidth="1"/>
    <col min="11415" max="11415" width="11" style="77"/>
    <col min="11416" max="11416" width="1.85546875" style="77" customWidth="1"/>
    <col min="11417" max="11417" width="11" style="77"/>
    <col min="11418" max="11418" width="1.85546875" style="77" customWidth="1"/>
    <col min="11419" max="11419" width="11" style="77"/>
    <col min="11420" max="11420" width="1.85546875" style="77" customWidth="1"/>
    <col min="11421" max="11421" width="11" style="77"/>
    <col min="11422" max="11422" width="1.85546875" style="77" customWidth="1"/>
    <col min="11423" max="11423" width="11" style="77"/>
    <col min="11424" max="11424" width="1.85546875" style="77" customWidth="1"/>
    <col min="11425" max="11425" width="12.140625" style="77" customWidth="1"/>
    <col min="11426" max="11426" width="11" style="77"/>
    <col min="11427" max="11427" width="1.85546875" style="77" customWidth="1"/>
    <col min="11428" max="11428" width="11" style="77"/>
    <col min="11429" max="11429" width="1.85546875" style="77" customWidth="1"/>
    <col min="11430" max="11430" width="11" style="77"/>
    <col min="11431" max="11431" width="1.85546875" style="77" customWidth="1"/>
    <col min="11432" max="11432" width="11" style="77"/>
    <col min="11433" max="11433" width="1.85546875" style="77" customWidth="1"/>
    <col min="11434" max="11434" width="11" style="77"/>
    <col min="11435" max="11435" width="1.85546875" style="77" customWidth="1"/>
    <col min="11436" max="11436" width="11" style="77"/>
    <col min="11437" max="11437" width="1.85546875" style="77" customWidth="1"/>
    <col min="11438" max="11438" width="11" style="77"/>
    <col min="11439" max="11439" width="1.85546875" style="77" customWidth="1"/>
    <col min="11440" max="11440" width="13" style="77" customWidth="1"/>
    <col min="11441" max="11441" width="1.85546875" style="77" customWidth="1"/>
    <col min="11442" max="11442" width="12.140625" style="77" customWidth="1"/>
    <col min="11443" max="11443" width="11" style="77"/>
    <col min="11444" max="11444" width="1.85546875" style="77" customWidth="1"/>
    <col min="11445" max="11445" width="11" style="77"/>
    <col min="11446" max="11446" width="1.85546875" style="77" customWidth="1"/>
    <col min="11447" max="11447" width="11" style="77"/>
    <col min="11448" max="11448" width="1.85546875" style="77" customWidth="1"/>
    <col min="11449" max="11449" width="11" style="77"/>
    <col min="11450" max="11450" width="1.85546875" style="77" customWidth="1"/>
    <col min="11451" max="11451" width="11" style="77"/>
    <col min="11452" max="11452" width="1.85546875" style="77" customWidth="1"/>
    <col min="11453" max="11453" width="11" style="77"/>
    <col min="11454" max="11454" width="1.85546875" style="77" customWidth="1"/>
    <col min="11455" max="11455" width="11" style="77"/>
    <col min="11456" max="11456" width="1.85546875" style="77" customWidth="1"/>
    <col min="11457" max="11457" width="11" style="77"/>
    <col min="11458" max="11458" width="1.85546875" style="77" customWidth="1"/>
    <col min="11459" max="11459" width="11" style="77"/>
    <col min="11460" max="11460" width="1.85546875" style="77" customWidth="1"/>
    <col min="11461" max="11461" width="11" style="77"/>
    <col min="11462" max="11462" width="1.85546875" style="77" customWidth="1"/>
    <col min="11463" max="11463" width="12.140625" style="77" customWidth="1"/>
    <col min="11464" max="11464" width="11" style="77"/>
    <col min="11465" max="11465" width="1.85546875" style="77" customWidth="1"/>
    <col min="11466" max="11466" width="11" style="77"/>
    <col min="11467" max="11467" width="1.85546875" style="77" customWidth="1"/>
    <col min="11468" max="11468" width="11" style="77"/>
    <col min="11469" max="11469" width="1.85546875" style="77" customWidth="1"/>
    <col min="11470" max="11470" width="11" style="77"/>
    <col min="11471" max="11471" width="1.85546875" style="77" customWidth="1"/>
    <col min="11472" max="11472" width="11" style="77"/>
    <col min="11473" max="11473" width="1.85546875" style="77" customWidth="1"/>
    <col min="11474" max="11474" width="11" style="77"/>
    <col min="11475" max="11475" width="1.85546875" style="77" customWidth="1"/>
    <col min="11476" max="11476" width="11" style="77"/>
    <col min="11477" max="11477" width="1.85546875" style="77" customWidth="1"/>
    <col min="11478" max="11478" width="11" style="77"/>
    <col min="11479" max="11479" width="1.85546875" style="77" customWidth="1"/>
    <col min="11480" max="11480" width="11" style="77"/>
    <col min="11481" max="11481" width="1.85546875" style="77" customWidth="1"/>
    <col min="11482" max="11482" width="11" style="77"/>
    <col min="11483" max="11483" width="1.85546875" style="77" customWidth="1"/>
    <col min="11484" max="11484" width="12.140625" style="77" customWidth="1"/>
    <col min="11485" max="11485" width="11" style="77"/>
    <col min="11486" max="11486" width="1.85546875" style="77" customWidth="1"/>
    <col min="11487" max="11487" width="11" style="77"/>
    <col min="11488" max="11488" width="1.85546875" style="77" customWidth="1"/>
    <col min="11489" max="11489" width="11" style="77"/>
    <col min="11490" max="11490" width="1.85546875" style="77" customWidth="1"/>
    <col min="11491" max="11491" width="11" style="77"/>
    <col min="11492" max="11492" width="1.85546875" style="77" customWidth="1"/>
    <col min="11493" max="11493" width="11" style="77"/>
    <col min="11494" max="11494" width="1.85546875" style="77" customWidth="1"/>
    <col min="11495" max="11495" width="11" style="77"/>
    <col min="11496" max="11496" width="1.85546875" style="77" customWidth="1"/>
    <col min="11497" max="11497" width="10.5703125" style="77" customWidth="1"/>
    <col min="11498" max="11498" width="2" style="77" customWidth="1"/>
    <col min="11499" max="11499" width="12.5703125" style="77" customWidth="1"/>
    <col min="11500" max="11500" width="1.85546875" style="77" customWidth="1"/>
    <col min="11501" max="11502" width="0" style="77" hidden="1" customWidth="1"/>
    <col min="11503" max="11520" width="11" style="77"/>
    <col min="11521" max="11521" width="12.140625" style="77" customWidth="1"/>
    <col min="11522" max="11522" width="11" style="77"/>
    <col min="11523" max="11523" width="1.85546875" style="77" customWidth="1"/>
    <col min="11524" max="11524" width="11" style="77"/>
    <col min="11525" max="11525" width="2" style="77" customWidth="1"/>
    <col min="11526" max="11526" width="11" style="77"/>
    <col min="11527" max="11527" width="1.85546875" style="77" customWidth="1"/>
    <col min="11528" max="11528" width="11" style="77"/>
    <col min="11529" max="11529" width="2" style="77" customWidth="1"/>
    <col min="11530" max="11530" width="11" style="77"/>
    <col min="11531" max="11531" width="1.85546875" style="77" customWidth="1"/>
    <col min="11532" max="11532" width="11" style="77"/>
    <col min="11533" max="11533" width="1.85546875" style="77" customWidth="1"/>
    <col min="11534" max="11534" width="11" style="77"/>
    <col min="11535" max="11535" width="1.85546875" style="77" customWidth="1"/>
    <col min="11536" max="11536" width="11" style="77"/>
    <col min="11537" max="11537" width="1.85546875" style="77" customWidth="1"/>
    <col min="11538" max="11538" width="11" style="77"/>
    <col min="11539" max="11539" width="1.85546875" style="77" customWidth="1"/>
    <col min="11540" max="11540" width="11" style="77"/>
    <col min="11541" max="11541" width="1.85546875" style="77" customWidth="1"/>
    <col min="11542" max="11542" width="12.140625" style="77" customWidth="1"/>
    <col min="11543" max="11543" width="11" style="77"/>
    <col min="11544" max="11544" width="1.85546875" style="77" customWidth="1"/>
    <col min="11545" max="11545" width="11" style="77"/>
    <col min="11546" max="11546" width="1.85546875" style="77" customWidth="1"/>
    <col min="11547" max="11547" width="11" style="77"/>
    <col min="11548" max="11548" width="1.85546875" style="77" customWidth="1"/>
    <col min="11549" max="11549" width="11" style="77"/>
    <col min="11550" max="11550" width="1.85546875" style="77" customWidth="1"/>
    <col min="11551" max="11551" width="11" style="77"/>
    <col min="11552" max="11552" width="1.85546875" style="77" customWidth="1"/>
    <col min="11553" max="11553" width="11" style="77"/>
    <col min="11554" max="11554" width="1.85546875" style="77" customWidth="1"/>
    <col min="11555" max="11555" width="11" style="77"/>
    <col min="11556" max="11556" width="1.85546875" style="77" customWidth="1"/>
    <col min="11557" max="11557" width="11" style="77"/>
    <col min="11558" max="11558" width="1.85546875" style="77" customWidth="1"/>
    <col min="11559" max="11559" width="11" style="77"/>
    <col min="11560" max="11560" width="1.85546875" style="77" customWidth="1"/>
    <col min="11561" max="11561" width="11" style="77"/>
    <col min="11562" max="11562" width="1.85546875" style="77" customWidth="1"/>
    <col min="11563" max="11563" width="12.28515625" style="77" customWidth="1"/>
    <col min="11564" max="11564" width="11" style="77"/>
    <col min="11565" max="11565" width="1.85546875" style="77" customWidth="1"/>
    <col min="11566" max="11566" width="11" style="77"/>
    <col min="11567" max="11567" width="1.85546875" style="77" customWidth="1"/>
    <col min="11568" max="11568" width="11" style="77"/>
    <col min="11569" max="11569" width="1.85546875" style="77" customWidth="1"/>
    <col min="11570" max="11570" width="11" style="77"/>
    <col min="11571" max="11571" width="0.5703125" style="77" customWidth="1"/>
    <col min="11572" max="11572" width="11.28515625" style="77" customWidth="1"/>
    <col min="11573" max="11573" width="1.85546875" style="77" customWidth="1"/>
    <col min="11574" max="11574" width="11" style="77"/>
    <col min="11575" max="11575" width="2" style="77" customWidth="1"/>
    <col min="11576" max="11576" width="11" style="77"/>
    <col min="11577" max="11577" width="1.85546875" style="77" customWidth="1"/>
    <col min="11578" max="11578" width="13" style="77" customWidth="1"/>
    <col min="11579" max="11579" width="1.85546875" style="77" customWidth="1"/>
    <col min="11580" max="11580" width="12.140625" style="77" customWidth="1"/>
    <col min="11581" max="11581" width="11" style="77"/>
    <col min="11582" max="11582" width="1.85546875" style="77" customWidth="1"/>
    <col min="11583" max="11583" width="11" style="77"/>
    <col min="11584" max="11584" width="1.85546875" style="77" customWidth="1"/>
    <col min="11585" max="11585" width="11" style="77"/>
    <col min="11586" max="11586" width="1.85546875" style="77" customWidth="1"/>
    <col min="11587" max="11587" width="11" style="77"/>
    <col min="11588" max="11588" width="1.85546875" style="77" customWidth="1"/>
    <col min="11589" max="11589" width="11" style="77"/>
    <col min="11590" max="11590" width="1.85546875" style="77" customWidth="1"/>
    <col min="11591" max="11591" width="11" style="77"/>
    <col min="11592" max="11592" width="1.85546875" style="77" customWidth="1"/>
    <col min="11593" max="11593" width="11" style="77"/>
    <col min="11594" max="11594" width="1.85546875" style="77" customWidth="1"/>
    <col min="11595" max="11595" width="11" style="77"/>
    <col min="11596" max="11596" width="1.85546875" style="77" customWidth="1"/>
    <col min="11597" max="11597" width="11" style="77"/>
    <col min="11598" max="11598" width="1.85546875" style="77" customWidth="1"/>
    <col min="11599" max="11599" width="11" style="77"/>
    <col min="11600" max="11600" width="1.85546875" style="77" customWidth="1"/>
    <col min="11601" max="11601" width="12.140625" style="77" customWidth="1"/>
    <col min="11602" max="11602" width="11" style="77"/>
    <col min="11603" max="11603" width="1.85546875" style="77" customWidth="1"/>
    <col min="11604" max="11604" width="11" style="77"/>
    <col min="11605" max="11605" width="1.85546875" style="77" customWidth="1"/>
    <col min="11606" max="11606" width="11" style="77"/>
    <col min="11607" max="11607" width="1.85546875" style="77" customWidth="1"/>
    <col min="11608" max="11608" width="11" style="77"/>
    <col min="11609" max="11609" width="1.85546875" style="77" customWidth="1"/>
    <col min="11610" max="11610" width="11" style="77"/>
    <col min="11611" max="11611" width="1.85546875" style="77" customWidth="1"/>
    <col min="11612" max="11612" width="11" style="77"/>
    <col min="11613" max="11613" width="1.85546875" style="77" customWidth="1"/>
    <col min="11614" max="11614" width="11" style="77"/>
    <col min="11615" max="11615" width="1.85546875" style="77" customWidth="1"/>
    <col min="11616" max="11616" width="11" style="77"/>
    <col min="11617" max="11617" width="1.85546875" style="77" customWidth="1"/>
    <col min="11618" max="11618" width="11" style="77"/>
    <col min="11619" max="11619" width="1.85546875" style="77" customWidth="1"/>
    <col min="11620" max="11620" width="11" style="77"/>
    <col min="11621" max="11621" width="1.85546875" style="77" customWidth="1"/>
    <col min="11622" max="11622" width="12.140625" style="77" customWidth="1"/>
    <col min="11623" max="11623" width="11" style="77"/>
    <col min="11624" max="11624" width="1.85546875" style="77" customWidth="1"/>
    <col min="11625" max="11625" width="11" style="77"/>
    <col min="11626" max="11626" width="1.85546875" style="77" customWidth="1"/>
    <col min="11627" max="11627" width="11" style="77"/>
    <col min="11628" max="11628" width="1.85546875" style="77" customWidth="1"/>
    <col min="11629" max="11629" width="11" style="77"/>
    <col min="11630" max="11630" width="1.85546875" style="77" customWidth="1"/>
    <col min="11631" max="11631" width="11" style="77"/>
    <col min="11632" max="11632" width="1.85546875" style="77" customWidth="1"/>
    <col min="11633" max="11633" width="11" style="77"/>
    <col min="11634" max="11634" width="1.85546875" style="77" customWidth="1"/>
    <col min="11635" max="11635" width="11" style="77"/>
    <col min="11636" max="11636" width="1.85546875" style="77" customWidth="1"/>
    <col min="11637" max="11637" width="13" style="77" customWidth="1"/>
    <col min="11638" max="11638" width="1.85546875" style="77" customWidth="1"/>
    <col min="11639" max="11639" width="12.140625" style="77" customWidth="1"/>
    <col min="11640" max="11640" width="11" style="77"/>
    <col min="11641" max="11641" width="1.85546875" style="77" customWidth="1"/>
    <col min="11642" max="11642" width="11" style="77"/>
    <col min="11643" max="11643" width="1.85546875" style="77" customWidth="1"/>
    <col min="11644" max="11644" width="11" style="77"/>
    <col min="11645" max="11645" width="1.85546875" style="77" customWidth="1"/>
    <col min="11646" max="11646" width="11" style="77"/>
    <col min="11647" max="11647" width="1.85546875" style="77" customWidth="1"/>
    <col min="11648" max="11648" width="11" style="77"/>
    <col min="11649" max="11649" width="1.85546875" style="77" customWidth="1"/>
    <col min="11650" max="11650" width="11" style="77"/>
    <col min="11651" max="11651" width="1.85546875" style="77" customWidth="1"/>
    <col min="11652" max="11652" width="11" style="77"/>
    <col min="11653" max="11653" width="1.85546875" style="77" customWidth="1"/>
    <col min="11654" max="11654" width="11" style="77"/>
    <col min="11655" max="11655" width="1.85546875" style="77" customWidth="1"/>
    <col min="11656" max="11656" width="11" style="77"/>
    <col min="11657" max="11657" width="1.85546875" style="77" customWidth="1"/>
    <col min="11658" max="11658" width="11" style="77"/>
    <col min="11659" max="11659" width="1.85546875" style="77" customWidth="1"/>
    <col min="11660" max="11660" width="12.140625" style="77" customWidth="1"/>
    <col min="11661" max="11661" width="11" style="77"/>
    <col min="11662" max="11662" width="1.85546875" style="77" customWidth="1"/>
    <col min="11663" max="11663" width="11" style="77"/>
    <col min="11664" max="11664" width="1.85546875" style="77" customWidth="1"/>
    <col min="11665" max="11665" width="11" style="77"/>
    <col min="11666" max="11666" width="1.85546875" style="77" customWidth="1"/>
    <col min="11667" max="11667" width="11" style="77"/>
    <col min="11668" max="11668" width="1.7109375" style="77" customWidth="1"/>
    <col min="11669" max="11669" width="11" style="77"/>
    <col min="11670" max="11670" width="1.85546875" style="77" customWidth="1"/>
    <col min="11671" max="11671" width="11" style="77"/>
    <col min="11672" max="11672" width="1.85546875" style="77" customWidth="1"/>
    <col min="11673" max="11673" width="11" style="77"/>
    <col min="11674" max="11674" width="1.85546875" style="77" customWidth="1"/>
    <col min="11675" max="11675" width="11" style="77"/>
    <col min="11676" max="11676" width="1.85546875" style="77" customWidth="1"/>
    <col min="11677" max="11677" width="11" style="77"/>
    <col min="11678" max="11678" width="1.85546875" style="77" customWidth="1"/>
    <col min="11679" max="11679" width="11" style="77"/>
    <col min="11680" max="11680" width="1.85546875" style="77" customWidth="1"/>
    <col min="11681" max="11681" width="12.140625" style="77" customWidth="1"/>
    <col min="11682" max="11682" width="11" style="77"/>
    <col min="11683" max="11683" width="1.85546875" style="77" customWidth="1"/>
    <col min="11684" max="11684" width="11" style="77"/>
    <col min="11685" max="11685" width="1.85546875" style="77" customWidth="1"/>
    <col min="11686" max="11686" width="11" style="77"/>
    <col min="11687" max="11687" width="1.85546875" style="77" customWidth="1"/>
    <col min="11688" max="11688" width="11" style="77"/>
    <col min="11689" max="11689" width="1.85546875" style="77" customWidth="1"/>
    <col min="11690" max="11690" width="11" style="77"/>
    <col min="11691" max="11691" width="1.85546875" style="77" customWidth="1"/>
    <col min="11692" max="11692" width="11" style="77"/>
    <col min="11693" max="11693" width="1.85546875" style="77" customWidth="1"/>
    <col min="11694" max="11694" width="11" style="77"/>
    <col min="11695" max="11695" width="1.85546875" style="77" customWidth="1"/>
    <col min="11696" max="11696" width="13" style="77" customWidth="1"/>
    <col min="11697" max="11697" width="1.85546875" style="77" customWidth="1"/>
    <col min="11698" max="11698" width="12.140625" style="77" customWidth="1"/>
    <col min="11699" max="11699" width="11" style="77"/>
    <col min="11700" max="11700" width="1.85546875" style="77" customWidth="1"/>
    <col min="11701" max="11701" width="11" style="77"/>
    <col min="11702" max="11702" width="1.85546875" style="77" customWidth="1"/>
    <col min="11703" max="11703" width="11" style="77"/>
    <col min="11704" max="11704" width="1.85546875" style="77" customWidth="1"/>
    <col min="11705" max="11705" width="11" style="77"/>
    <col min="11706" max="11706" width="1.85546875" style="77" customWidth="1"/>
    <col min="11707" max="11707" width="11" style="77"/>
    <col min="11708" max="11708" width="1.85546875" style="77" customWidth="1"/>
    <col min="11709" max="11709" width="11" style="77"/>
    <col min="11710" max="11710" width="1.85546875" style="77" customWidth="1"/>
    <col min="11711" max="11711" width="11" style="77"/>
    <col min="11712" max="11712" width="1.85546875" style="77" customWidth="1"/>
    <col min="11713" max="11713" width="11" style="77"/>
    <col min="11714" max="11714" width="1.85546875" style="77" customWidth="1"/>
    <col min="11715" max="11715" width="11" style="77"/>
    <col min="11716" max="11716" width="1.85546875" style="77" customWidth="1"/>
    <col min="11717" max="11717" width="11" style="77"/>
    <col min="11718" max="11718" width="1.85546875" style="77" customWidth="1"/>
    <col min="11719" max="11719" width="12.140625" style="77" customWidth="1"/>
    <col min="11720" max="11720" width="11" style="77"/>
    <col min="11721" max="11721" width="1.85546875" style="77" customWidth="1"/>
    <col min="11722" max="11722" width="11" style="77"/>
    <col min="11723" max="11723" width="1.85546875" style="77" customWidth="1"/>
    <col min="11724" max="11724" width="11" style="77"/>
    <col min="11725" max="11725" width="1.85546875" style="77" customWidth="1"/>
    <col min="11726" max="11726" width="11" style="77"/>
    <col min="11727" max="11727" width="1.85546875" style="77" customWidth="1"/>
    <col min="11728" max="11728" width="11" style="77"/>
    <col min="11729" max="11729" width="1.85546875" style="77" customWidth="1"/>
    <col min="11730" max="11730" width="11" style="77"/>
    <col min="11731" max="11731" width="1.85546875" style="77" customWidth="1"/>
    <col min="11732" max="11732" width="11" style="77"/>
    <col min="11733" max="11733" width="1.85546875" style="77" customWidth="1"/>
    <col min="11734" max="11734" width="11" style="77"/>
    <col min="11735" max="11735" width="1.85546875" style="77" customWidth="1"/>
    <col min="11736" max="11736" width="11" style="77"/>
    <col min="11737" max="11737" width="1.85546875" style="77" customWidth="1"/>
    <col min="11738" max="11738" width="11" style="77"/>
    <col min="11739" max="11739" width="1.85546875" style="77" customWidth="1"/>
    <col min="11740" max="11740" width="12.140625" style="77" customWidth="1"/>
    <col min="11741" max="11741" width="11" style="77"/>
    <col min="11742" max="11742" width="1.85546875" style="77" customWidth="1"/>
    <col min="11743" max="11743" width="11" style="77"/>
    <col min="11744" max="11744" width="1.85546875" style="77" customWidth="1"/>
    <col min="11745" max="11745" width="11" style="77"/>
    <col min="11746" max="11746" width="1.85546875" style="77" customWidth="1"/>
    <col min="11747" max="11747" width="11" style="77"/>
    <col min="11748" max="11748" width="1.85546875" style="77" customWidth="1"/>
    <col min="11749" max="11749" width="11" style="77"/>
    <col min="11750" max="11750" width="1.85546875" style="77" customWidth="1"/>
    <col min="11751" max="11751" width="11" style="77"/>
    <col min="11752" max="11752" width="1.85546875" style="77" customWidth="1"/>
    <col min="11753" max="11753" width="10.5703125" style="77" customWidth="1"/>
    <col min="11754" max="11754" width="2" style="77" customWidth="1"/>
    <col min="11755" max="11755" width="12.5703125" style="77" customWidth="1"/>
    <col min="11756" max="11756" width="1.85546875" style="77" customWidth="1"/>
    <col min="11757" max="11758" width="0" style="77" hidden="1" customWidth="1"/>
    <col min="11759" max="11776" width="11" style="77"/>
    <col min="11777" max="11777" width="12.140625" style="77" customWidth="1"/>
    <col min="11778" max="11778" width="11" style="77"/>
    <col min="11779" max="11779" width="1.85546875" style="77" customWidth="1"/>
    <col min="11780" max="11780" width="11" style="77"/>
    <col min="11781" max="11781" width="2" style="77" customWidth="1"/>
    <col min="11782" max="11782" width="11" style="77"/>
    <col min="11783" max="11783" width="1.85546875" style="77" customWidth="1"/>
    <col min="11784" max="11784" width="11" style="77"/>
    <col min="11785" max="11785" width="2" style="77" customWidth="1"/>
    <col min="11786" max="11786" width="11" style="77"/>
    <col min="11787" max="11787" width="1.85546875" style="77" customWidth="1"/>
    <col min="11788" max="11788" width="11" style="77"/>
    <col min="11789" max="11789" width="1.85546875" style="77" customWidth="1"/>
    <col min="11790" max="11790" width="11" style="77"/>
    <col min="11791" max="11791" width="1.85546875" style="77" customWidth="1"/>
    <col min="11792" max="11792" width="11" style="77"/>
    <col min="11793" max="11793" width="1.85546875" style="77" customWidth="1"/>
    <col min="11794" max="11794" width="11" style="77"/>
    <col min="11795" max="11795" width="1.85546875" style="77" customWidth="1"/>
    <col min="11796" max="11796" width="11" style="77"/>
    <col min="11797" max="11797" width="1.85546875" style="77" customWidth="1"/>
    <col min="11798" max="11798" width="12.140625" style="77" customWidth="1"/>
    <col min="11799" max="11799" width="11" style="77"/>
    <col min="11800" max="11800" width="1.85546875" style="77" customWidth="1"/>
    <col min="11801" max="11801" width="11" style="77"/>
    <col min="11802" max="11802" width="1.85546875" style="77" customWidth="1"/>
    <col min="11803" max="11803" width="11" style="77"/>
    <col min="11804" max="11804" width="1.85546875" style="77" customWidth="1"/>
    <col min="11805" max="11805" width="11" style="77"/>
    <col min="11806" max="11806" width="1.85546875" style="77" customWidth="1"/>
    <col min="11807" max="11807" width="11" style="77"/>
    <col min="11808" max="11808" width="1.85546875" style="77" customWidth="1"/>
    <col min="11809" max="11809" width="11" style="77"/>
    <col min="11810" max="11810" width="1.85546875" style="77" customWidth="1"/>
    <col min="11811" max="11811" width="11" style="77"/>
    <col min="11812" max="11812" width="1.85546875" style="77" customWidth="1"/>
    <col min="11813" max="11813" width="11" style="77"/>
    <col min="11814" max="11814" width="1.85546875" style="77" customWidth="1"/>
    <col min="11815" max="11815" width="11" style="77"/>
    <col min="11816" max="11816" width="1.85546875" style="77" customWidth="1"/>
    <col min="11817" max="11817" width="11" style="77"/>
    <col min="11818" max="11818" width="1.85546875" style="77" customWidth="1"/>
    <col min="11819" max="11819" width="12.28515625" style="77" customWidth="1"/>
    <col min="11820" max="11820" width="11" style="77"/>
    <col min="11821" max="11821" width="1.85546875" style="77" customWidth="1"/>
    <col min="11822" max="11822" width="11" style="77"/>
    <col min="11823" max="11823" width="1.85546875" style="77" customWidth="1"/>
    <col min="11824" max="11824" width="11" style="77"/>
    <col min="11825" max="11825" width="1.85546875" style="77" customWidth="1"/>
    <col min="11826" max="11826" width="11" style="77"/>
    <col min="11827" max="11827" width="0.5703125" style="77" customWidth="1"/>
    <col min="11828" max="11828" width="11.28515625" style="77" customWidth="1"/>
    <col min="11829" max="11829" width="1.85546875" style="77" customWidth="1"/>
    <col min="11830" max="11830" width="11" style="77"/>
    <col min="11831" max="11831" width="2" style="77" customWidth="1"/>
    <col min="11832" max="11832" width="11" style="77"/>
    <col min="11833" max="11833" width="1.85546875" style="77" customWidth="1"/>
    <col min="11834" max="11834" width="13" style="77" customWidth="1"/>
    <col min="11835" max="11835" width="1.85546875" style="77" customWidth="1"/>
    <col min="11836" max="11836" width="12.140625" style="77" customWidth="1"/>
    <col min="11837" max="11837" width="11" style="77"/>
    <col min="11838" max="11838" width="1.85546875" style="77" customWidth="1"/>
    <col min="11839" max="11839" width="11" style="77"/>
    <col min="11840" max="11840" width="1.85546875" style="77" customWidth="1"/>
    <col min="11841" max="11841" width="11" style="77"/>
    <col min="11842" max="11842" width="1.85546875" style="77" customWidth="1"/>
    <col min="11843" max="11843" width="11" style="77"/>
    <col min="11844" max="11844" width="1.85546875" style="77" customWidth="1"/>
    <col min="11845" max="11845" width="11" style="77"/>
    <col min="11846" max="11846" width="1.85546875" style="77" customWidth="1"/>
    <col min="11847" max="11847" width="11" style="77"/>
    <col min="11848" max="11848" width="1.85546875" style="77" customWidth="1"/>
    <col min="11849" max="11849" width="11" style="77"/>
    <col min="11850" max="11850" width="1.85546875" style="77" customWidth="1"/>
    <col min="11851" max="11851" width="11" style="77"/>
    <col min="11852" max="11852" width="1.85546875" style="77" customWidth="1"/>
    <col min="11853" max="11853" width="11" style="77"/>
    <col min="11854" max="11854" width="1.85546875" style="77" customWidth="1"/>
    <col min="11855" max="11855" width="11" style="77"/>
    <col min="11856" max="11856" width="1.85546875" style="77" customWidth="1"/>
    <col min="11857" max="11857" width="12.140625" style="77" customWidth="1"/>
    <col min="11858" max="11858" width="11" style="77"/>
    <col min="11859" max="11859" width="1.85546875" style="77" customWidth="1"/>
    <col min="11860" max="11860" width="11" style="77"/>
    <col min="11861" max="11861" width="1.85546875" style="77" customWidth="1"/>
    <col min="11862" max="11862" width="11" style="77"/>
    <col min="11863" max="11863" width="1.85546875" style="77" customWidth="1"/>
    <col min="11864" max="11864" width="11" style="77"/>
    <col min="11865" max="11865" width="1.85546875" style="77" customWidth="1"/>
    <col min="11866" max="11866" width="11" style="77"/>
    <col min="11867" max="11867" width="1.85546875" style="77" customWidth="1"/>
    <col min="11868" max="11868" width="11" style="77"/>
    <col min="11869" max="11869" width="1.85546875" style="77" customWidth="1"/>
    <col min="11870" max="11870" width="11" style="77"/>
    <col min="11871" max="11871" width="1.85546875" style="77" customWidth="1"/>
    <col min="11872" max="11872" width="11" style="77"/>
    <col min="11873" max="11873" width="1.85546875" style="77" customWidth="1"/>
    <col min="11874" max="11874" width="11" style="77"/>
    <col min="11875" max="11875" width="1.85546875" style="77" customWidth="1"/>
    <col min="11876" max="11876" width="11" style="77"/>
    <col min="11877" max="11877" width="1.85546875" style="77" customWidth="1"/>
    <col min="11878" max="11878" width="12.140625" style="77" customWidth="1"/>
    <col min="11879" max="11879" width="11" style="77"/>
    <col min="11880" max="11880" width="1.85546875" style="77" customWidth="1"/>
    <col min="11881" max="11881" width="11" style="77"/>
    <col min="11882" max="11882" width="1.85546875" style="77" customWidth="1"/>
    <col min="11883" max="11883" width="11" style="77"/>
    <col min="11884" max="11884" width="1.85546875" style="77" customWidth="1"/>
    <col min="11885" max="11885" width="11" style="77"/>
    <col min="11886" max="11886" width="1.85546875" style="77" customWidth="1"/>
    <col min="11887" max="11887" width="11" style="77"/>
    <col min="11888" max="11888" width="1.85546875" style="77" customWidth="1"/>
    <col min="11889" max="11889" width="11" style="77"/>
    <col min="11890" max="11890" width="1.85546875" style="77" customWidth="1"/>
    <col min="11891" max="11891" width="11" style="77"/>
    <col min="11892" max="11892" width="1.85546875" style="77" customWidth="1"/>
    <col min="11893" max="11893" width="13" style="77" customWidth="1"/>
    <col min="11894" max="11894" width="1.85546875" style="77" customWidth="1"/>
    <col min="11895" max="11895" width="12.140625" style="77" customWidth="1"/>
    <col min="11896" max="11896" width="11" style="77"/>
    <col min="11897" max="11897" width="1.85546875" style="77" customWidth="1"/>
    <col min="11898" max="11898" width="11" style="77"/>
    <col min="11899" max="11899" width="1.85546875" style="77" customWidth="1"/>
    <col min="11900" max="11900" width="11" style="77"/>
    <col min="11901" max="11901" width="1.85546875" style="77" customWidth="1"/>
    <col min="11902" max="11902" width="11" style="77"/>
    <col min="11903" max="11903" width="1.85546875" style="77" customWidth="1"/>
    <col min="11904" max="11904" width="11" style="77"/>
    <col min="11905" max="11905" width="1.85546875" style="77" customWidth="1"/>
    <col min="11906" max="11906" width="11" style="77"/>
    <col min="11907" max="11907" width="1.85546875" style="77" customWidth="1"/>
    <col min="11908" max="11908" width="11" style="77"/>
    <col min="11909" max="11909" width="1.85546875" style="77" customWidth="1"/>
    <col min="11910" max="11910" width="11" style="77"/>
    <col min="11911" max="11911" width="1.85546875" style="77" customWidth="1"/>
    <col min="11912" max="11912" width="11" style="77"/>
    <col min="11913" max="11913" width="1.85546875" style="77" customWidth="1"/>
    <col min="11914" max="11914" width="11" style="77"/>
    <col min="11915" max="11915" width="1.85546875" style="77" customWidth="1"/>
    <col min="11916" max="11916" width="12.140625" style="77" customWidth="1"/>
    <col min="11917" max="11917" width="11" style="77"/>
    <col min="11918" max="11918" width="1.85546875" style="77" customWidth="1"/>
    <col min="11919" max="11919" width="11" style="77"/>
    <col min="11920" max="11920" width="1.85546875" style="77" customWidth="1"/>
    <col min="11921" max="11921" width="11" style="77"/>
    <col min="11922" max="11922" width="1.85546875" style="77" customWidth="1"/>
    <col min="11923" max="11923" width="11" style="77"/>
    <col min="11924" max="11924" width="1.7109375" style="77" customWidth="1"/>
    <col min="11925" max="11925" width="11" style="77"/>
    <col min="11926" max="11926" width="1.85546875" style="77" customWidth="1"/>
    <col min="11927" max="11927" width="11" style="77"/>
    <col min="11928" max="11928" width="1.85546875" style="77" customWidth="1"/>
    <col min="11929" max="11929" width="11" style="77"/>
    <col min="11930" max="11930" width="1.85546875" style="77" customWidth="1"/>
    <col min="11931" max="11931" width="11" style="77"/>
    <col min="11932" max="11932" width="1.85546875" style="77" customWidth="1"/>
    <col min="11933" max="11933" width="11" style="77"/>
    <col min="11934" max="11934" width="1.85546875" style="77" customWidth="1"/>
    <col min="11935" max="11935" width="11" style="77"/>
    <col min="11936" max="11936" width="1.85546875" style="77" customWidth="1"/>
    <col min="11937" max="11937" width="12.140625" style="77" customWidth="1"/>
    <col min="11938" max="11938" width="11" style="77"/>
    <col min="11939" max="11939" width="1.85546875" style="77" customWidth="1"/>
    <col min="11940" max="11940" width="11" style="77"/>
    <col min="11941" max="11941" width="1.85546875" style="77" customWidth="1"/>
    <col min="11942" max="11942" width="11" style="77"/>
    <col min="11943" max="11943" width="1.85546875" style="77" customWidth="1"/>
    <col min="11944" max="11944" width="11" style="77"/>
    <col min="11945" max="11945" width="1.85546875" style="77" customWidth="1"/>
    <col min="11946" max="11946" width="11" style="77"/>
    <col min="11947" max="11947" width="1.85546875" style="77" customWidth="1"/>
    <col min="11948" max="11948" width="11" style="77"/>
    <col min="11949" max="11949" width="1.85546875" style="77" customWidth="1"/>
    <col min="11950" max="11950" width="11" style="77"/>
    <col min="11951" max="11951" width="1.85546875" style="77" customWidth="1"/>
    <col min="11952" max="11952" width="13" style="77" customWidth="1"/>
    <col min="11953" max="11953" width="1.85546875" style="77" customWidth="1"/>
    <col min="11954" max="11954" width="12.140625" style="77" customWidth="1"/>
    <col min="11955" max="11955" width="11" style="77"/>
    <col min="11956" max="11956" width="1.85546875" style="77" customWidth="1"/>
    <col min="11957" max="11957" width="11" style="77"/>
    <col min="11958" max="11958" width="1.85546875" style="77" customWidth="1"/>
    <col min="11959" max="11959" width="11" style="77"/>
    <col min="11960" max="11960" width="1.85546875" style="77" customWidth="1"/>
    <col min="11961" max="11961" width="11" style="77"/>
    <col min="11962" max="11962" width="1.85546875" style="77" customWidth="1"/>
    <col min="11963" max="11963" width="11" style="77"/>
    <col min="11964" max="11964" width="1.85546875" style="77" customWidth="1"/>
    <col min="11965" max="11965" width="11" style="77"/>
    <col min="11966" max="11966" width="1.85546875" style="77" customWidth="1"/>
    <col min="11967" max="11967" width="11" style="77"/>
    <col min="11968" max="11968" width="1.85546875" style="77" customWidth="1"/>
    <col min="11969" max="11969" width="11" style="77"/>
    <col min="11970" max="11970" width="1.85546875" style="77" customWidth="1"/>
    <col min="11971" max="11971" width="11" style="77"/>
    <col min="11972" max="11972" width="1.85546875" style="77" customWidth="1"/>
    <col min="11973" max="11973" width="11" style="77"/>
    <col min="11974" max="11974" width="1.85546875" style="77" customWidth="1"/>
    <col min="11975" max="11975" width="12.140625" style="77" customWidth="1"/>
    <col min="11976" max="11976" width="11" style="77"/>
    <col min="11977" max="11977" width="1.85546875" style="77" customWidth="1"/>
    <col min="11978" max="11978" width="11" style="77"/>
    <col min="11979" max="11979" width="1.85546875" style="77" customWidth="1"/>
    <col min="11980" max="11980" width="11" style="77"/>
    <col min="11981" max="11981" width="1.85546875" style="77" customWidth="1"/>
    <col min="11982" max="11982" width="11" style="77"/>
    <col min="11983" max="11983" width="1.85546875" style="77" customWidth="1"/>
    <col min="11984" max="11984" width="11" style="77"/>
    <col min="11985" max="11985" width="1.85546875" style="77" customWidth="1"/>
    <col min="11986" max="11986" width="11" style="77"/>
    <col min="11987" max="11987" width="1.85546875" style="77" customWidth="1"/>
    <col min="11988" max="11988" width="11" style="77"/>
    <col min="11989" max="11989" width="1.85546875" style="77" customWidth="1"/>
    <col min="11990" max="11990" width="11" style="77"/>
    <col min="11991" max="11991" width="1.85546875" style="77" customWidth="1"/>
    <col min="11992" max="11992" width="11" style="77"/>
    <col min="11993" max="11993" width="1.85546875" style="77" customWidth="1"/>
    <col min="11994" max="11994" width="11" style="77"/>
    <col min="11995" max="11995" width="1.85546875" style="77" customWidth="1"/>
    <col min="11996" max="11996" width="12.140625" style="77" customWidth="1"/>
    <col min="11997" max="11997" width="11" style="77"/>
    <col min="11998" max="11998" width="1.85546875" style="77" customWidth="1"/>
    <col min="11999" max="11999" width="11" style="77"/>
    <col min="12000" max="12000" width="1.85546875" style="77" customWidth="1"/>
    <col min="12001" max="12001" width="11" style="77"/>
    <col min="12002" max="12002" width="1.85546875" style="77" customWidth="1"/>
    <col min="12003" max="12003" width="11" style="77"/>
    <col min="12004" max="12004" width="1.85546875" style="77" customWidth="1"/>
    <col min="12005" max="12005" width="11" style="77"/>
    <col min="12006" max="12006" width="1.85546875" style="77" customWidth="1"/>
    <col min="12007" max="12007" width="11" style="77"/>
    <col min="12008" max="12008" width="1.85546875" style="77" customWidth="1"/>
    <col min="12009" max="12009" width="10.5703125" style="77" customWidth="1"/>
    <col min="12010" max="12010" width="2" style="77" customWidth="1"/>
    <col min="12011" max="12011" width="12.5703125" style="77" customWidth="1"/>
    <col min="12012" max="12012" width="1.85546875" style="77" customWidth="1"/>
    <col min="12013" max="12014" width="0" style="77" hidden="1" customWidth="1"/>
    <col min="12015" max="12032" width="11" style="77"/>
    <col min="12033" max="12033" width="12.140625" style="77" customWidth="1"/>
    <col min="12034" max="12034" width="11" style="77"/>
    <col min="12035" max="12035" width="1.85546875" style="77" customWidth="1"/>
    <col min="12036" max="12036" width="11" style="77"/>
    <col min="12037" max="12037" width="2" style="77" customWidth="1"/>
    <col min="12038" max="12038" width="11" style="77"/>
    <col min="12039" max="12039" width="1.85546875" style="77" customWidth="1"/>
    <col min="12040" max="12040" width="11" style="77"/>
    <col min="12041" max="12041" width="2" style="77" customWidth="1"/>
    <col min="12042" max="12042" width="11" style="77"/>
    <col min="12043" max="12043" width="1.85546875" style="77" customWidth="1"/>
    <col min="12044" max="12044" width="11" style="77"/>
    <col min="12045" max="12045" width="1.85546875" style="77" customWidth="1"/>
    <col min="12046" max="12046" width="11" style="77"/>
    <col min="12047" max="12047" width="1.85546875" style="77" customWidth="1"/>
    <col min="12048" max="12048" width="11" style="77"/>
    <col min="12049" max="12049" width="1.85546875" style="77" customWidth="1"/>
    <col min="12050" max="12050" width="11" style="77"/>
    <col min="12051" max="12051" width="1.85546875" style="77" customWidth="1"/>
    <col min="12052" max="12052" width="11" style="77"/>
    <col min="12053" max="12053" width="1.85546875" style="77" customWidth="1"/>
    <col min="12054" max="12054" width="12.140625" style="77" customWidth="1"/>
    <col min="12055" max="12055" width="11" style="77"/>
    <col min="12056" max="12056" width="1.85546875" style="77" customWidth="1"/>
    <col min="12057" max="12057" width="11" style="77"/>
    <col min="12058" max="12058" width="1.85546875" style="77" customWidth="1"/>
    <col min="12059" max="12059" width="11" style="77"/>
    <col min="12060" max="12060" width="1.85546875" style="77" customWidth="1"/>
    <col min="12061" max="12061" width="11" style="77"/>
    <col min="12062" max="12062" width="1.85546875" style="77" customWidth="1"/>
    <col min="12063" max="12063" width="11" style="77"/>
    <col min="12064" max="12064" width="1.85546875" style="77" customWidth="1"/>
    <col min="12065" max="12065" width="11" style="77"/>
    <col min="12066" max="12066" width="1.85546875" style="77" customWidth="1"/>
    <col min="12067" max="12067" width="11" style="77"/>
    <col min="12068" max="12068" width="1.85546875" style="77" customWidth="1"/>
    <col min="12069" max="12069" width="11" style="77"/>
    <col min="12070" max="12070" width="1.85546875" style="77" customWidth="1"/>
    <col min="12071" max="12071" width="11" style="77"/>
    <col min="12072" max="12072" width="1.85546875" style="77" customWidth="1"/>
    <col min="12073" max="12073" width="11" style="77"/>
    <col min="12074" max="12074" width="1.85546875" style="77" customWidth="1"/>
    <col min="12075" max="12075" width="12.28515625" style="77" customWidth="1"/>
    <col min="12076" max="12076" width="11" style="77"/>
    <col min="12077" max="12077" width="1.85546875" style="77" customWidth="1"/>
    <col min="12078" max="12078" width="11" style="77"/>
    <col min="12079" max="12079" width="1.85546875" style="77" customWidth="1"/>
    <col min="12080" max="12080" width="11" style="77"/>
    <col min="12081" max="12081" width="1.85546875" style="77" customWidth="1"/>
    <col min="12082" max="12082" width="11" style="77"/>
    <col min="12083" max="12083" width="0.5703125" style="77" customWidth="1"/>
    <col min="12084" max="12084" width="11.28515625" style="77" customWidth="1"/>
    <col min="12085" max="12085" width="1.85546875" style="77" customWidth="1"/>
    <col min="12086" max="12086" width="11" style="77"/>
    <col min="12087" max="12087" width="2" style="77" customWidth="1"/>
    <col min="12088" max="12088" width="11" style="77"/>
    <col min="12089" max="12089" width="1.85546875" style="77" customWidth="1"/>
    <col min="12090" max="12090" width="13" style="77" customWidth="1"/>
    <col min="12091" max="12091" width="1.85546875" style="77" customWidth="1"/>
    <col min="12092" max="12092" width="12.140625" style="77" customWidth="1"/>
    <col min="12093" max="12093" width="11" style="77"/>
    <col min="12094" max="12094" width="1.85546875" style="77" customWidth="1"/>
    <col min="12095" max="12095" width="11" style="77"/>
    <col min="12096" max="12096" width="1.85546875" style="77" customWidth="1"/>
    <col min="12097" max="12097" width="11" style="77"/>
    <col min="12098" max="12098" width="1.85546875" style="77" customWidth="1"/>
    <col min="12099" max="12099" width="11" style="77"/>
    <col min="12100" max="12100" width="1.85546875" style="77" customWidth="1"/>
    <col min="12101" max="12101" width="11" style="77"/>
    <col min="12102" max="12102" width="1.85546875" style="77" customWidth="1"/>
    <col min="12103" max="12103" width="11" style="77"/>
    <col min="12104" max="12104" width="1.85546875" style="77" customWidth="1"/>
    <col min="12105" max="12105" width="11" style="77"/>
    <col min="12106" max="12106" width="1.85546875" style="77" customWidth="1"/>
    <col min="12107" max="12107" width="11" style="77"/>
    <col min="12108" max="12108" width="1.85546875" style="77" customWidth="1"/>
    <col min="12109" max="12109" width="11" style="77"/>
    <col min="12110" max="12110" width="1.85546875" style="77" customWidth="1"/>
    <col min="12111" max="12111" width="11" style="77"/>
    <col min="12112" max="12112" width="1.85546875" style="77" customWidth="1"/>
    <col min="12113" max="12113" width="12.140625" style="77" customWidth="1"/>
    <col min="12114" max="12114" width="11" style="77"/>
    <col min="12115" max="12115" width="1.85546875" style="77" customWidth="1"/>
    <col min="12116" max="12116" width="11" style="77"/>
    <col min="12117" max="12117" width="1.85546875" style="77" customWidth="1"/>
    <col min="12118" max="12118" width="11" style="77"/>
    <col min="12119" max="12119" width="1.85546875" style="77" customWidth="1"/>
    <col min="12120" max="12120" width="11" style="77"/>
    <col min="12121" max="12121" width="1.85546875" style="77" customWidth="1"/>
    <col min="12122" max="12122" width="11" style="77"/>
    <col min="12123" max="12123" width="1.85546875" style="77" customWidth="1"/>
    <col min="12124" max="12124" width="11" style="77"/>
    <col min="12125" max="12125" width="1.85546875" style="77" customWidth="1"/>
    <col min="12126" max="12126" width="11" style="77"/>
    <col min="12127" max="12127" width="1.85546875" style="77" customWidth="1"/>
    <col min="12128" max="12128" width="11" style="77"/>
    <col min="12129" max="12129" width="1.85546875" style="77" customWidth="1"/>
    <col min="12130" max="12130" width="11" style="77"/>
    <col min="12131" max="12131" width="1.85546875" style="77" customWidth="1"/>
    <col min="12132" max="12132" width="11" style="77"/>
    <col min="12133" max="12133" width="1.85546875" style="77" customWidth="1"/>
    <col min="12134" max="12134" width="12.140625" style="77" customWidth="1"/>
    <col min="12135" max="12135" width="11" style="77"/>
    <col min="12136" max="12136" width="1.85546875" style="77" customWidth="1"/>
    <col min="12137" max="12137" width="11" style="77"/>
    <col min="12138" max="12138" width="1.85546875" style="77" customWidth="1"/>
    <col min="12139" max="12139" width="11" style="77"/>
    <col min="12140" max="12140" width="1.85546875" style="77" customWidth="1"/>
    <col min="12141" max="12141" width="11" style="77"/>
    <col min="12142" max="12142" width="1.85546875" style="77" customWidth="1"/>
    <col min="12143" max="12143" width="11" style="77"/>
    <col min="12144" max="12144" width="1.85546875" style="77" customWidth="1"/>
    <col min="12145" max="12145" width="11" style="77"/>
    <col min="12146" max="12146" width="1.85546875" style="77" customWidth="1"/>
    <col min="12147" max="12147" width="11" style="77"/>
    <col min="12148" max="12148" width="1.85546875" style="77" customWidth="1"/>
    <col min="12149" max="12149" width="13" style="77" customWidth="1"/>
    <col min="12150" max="12150" width="1.85546875" style="77" customWidth="1"/>
    <col min="12151" max="12151" width="12.140625" style="77" customWidth="1"/>
    <col min="12152" max="12152" width="11" style="77"/>
    <col min="12153" max="12153" width="1.85546875" style="77" customWidth="1"/>
    <col min="12154" max="12154" width="11" style="77"/>
    <col min="12155" max="12155" width="1.85546875" style="77" customWidth="1"/>
    <col min="12156" max="12156" width="11" style="77"/>
    <col min="12157" max="12157" width="1.85546875" style="77" customWidth="1"/>
    <col min="12158" max="12158" width="11" style="77"/>
    <col min="12159" max="12159" width="1.85546875" style="77" customWidth="1"/>
    <col min="12160" max="12160" width="11" style="77"/>
    <col min="12161" max="12161" width="1.85546875" style="77" customWidth="1"/>
    <col min="12162" max="12162" width="11" style="77"/>
    <col min="12163" max="12163" width="1.85546875" style="77" customWidth="1"/>
    <col min="12164" max="12164" width="11" style="77"/>
    <col min="12165" max="12165" width="1.85546875" style="77" customWidth="1"/>
    <col min="12166" max="12166" width="11" style="77"/>
    <col min="12167" max="12167" width="1.85546875" style="77" customWidth="1"/>
    <col min="12168" max="12168" width="11" style="77"/>
    <col min="12169" max="12169" width="1.85546875" style="77" customWidth="1"/>
    <col min="12170" max="12170" width="11" style="77"/>
    <col min="12171" max="12171" width="1.85546875" style="77" customWidth="1"/>
    <col min="12172" max="12172" width="12.140625" style="77" customWidth="1"/>
    <col min="12173" max="12173" width="11" style="77"/>
    <col min="12174" max="12174" width="1.85546875" style="77" customWidth="1"/>
    <col min="12175" max="12175" width="11" style="77"/>
    <col min="12176" max="12176" width="1.85546875" style="77" customWidth="1"/>
    <col min="12177" max="12177" width="11" style="77"/>
    <col min="12178" max="12178" width="1.85546875" style="77" customWidth="1"/>
    <col min="12179" max="12179" width="11" style="77"/>
    <col min="12180" max="12180" width="1.7109375" style="77" customWidth="1"/>
    <col min="12181" max="12181" width="11" style="77"/>
    <col min="12182" max="12182" width="1.85546875" style="77" customWidth="1"/>
    <col min="12183" max="12183" width="11" style="77"/>
    <col min="12184" max="12184" width="1.85546875" style="77" customWidth="1"/>
    <col min="12185" max="12185" width="11" style="77"/>
    <col min="12186" max="12186" width="1.85546875" style="77" customWidth="1"/>
    <col min="12187" max="12187" width="11" style="77"/>
    <col min="12188" max="12188" width="1.85546875" style="77" customWidth="1"/>
    <col min="12189" max="12189" width="11" style="77"/>
    <col min="12190" max="12190" width="1.85546875" style="77" customWidth="1"/>
    <col min="12191" max="12191" width="11" style="77"/>
    <col min="12192" max="12192" width="1.85546875" style="77" customWidth="1"/>
    <col min="12193" max="12193" width="12.140625" style="77" customWidth="1"/>
    <col min="12194" max="12194" width="11" style="77"/>
    <col min="12195" max="12195" width="1.85546875" style="77" customWidth="1"/>
    <col min="12196" max="12196" width="11" style="77"/>
    <col min="12197" max="12197" width="1.85546875" style="77" customWidth="1"/>
    <col min="12198" max="12198" width="11" style="77"/>
    <col min="12199" max="12199" width="1.85546875" style="77" customWidth="1"/>
    <col min="12200" max="12200" width="11" style="77"/>
    <col min="12201" max="12201" width="1.85546875" style="77" customWidth="1"/>
    <col min="12202" max="12202" width="11" style="77"/>
    <col min="12203" max="12203" width="1.85546875" style="77" customWidth="1"/>
    <col min="12204" max="12204" width="11" style="77"/>
    <col min="12205" max="12205" width="1.85546875" style="77" customWidth="1"/>
    <col min="12206" max="12206" width="11" style="77"/>
    <col min="12207" max="12207" width="1.85546875" style="77" customWidth="1"/>
    <col min="12208" max="12208" width="13" style="77" customWidth="1"/>
    <col min="12209" max="12209" width="1.85546875" style="77" customWidth="1"/>
    <col min="12210" max="12210" width="12.140625" style="77" customWidth="1"/>
    <col min="12211" max="12211" width="11" style="77"/>
    <col min="12212" max="12212" width="1.85546875" style="77" customWidth="1"/>
    <col min="12213" max="12213" width="11" style="77"/>
    <col min="12214" max="12214" width="1.85546875" style="77" customWidth="1"/>
    <col min="12215" max="12215" width="11" style="77"/>
    <col min="12216" max="12216" width="1.85546875" style="77" customWidth="1"/>
    <col min="12217" max="12217" width="11" style="77"/>
    <col min="12218" max="12218" width="1.85546875" style="77" customWidth="1"/>
    <col min="12219" max="12219" width="11" style="77"/>
    <col min="12220" max="12220" width="1.85546875" style="77" customWidth="1"/>
    <col min="12221" max="12221" width="11" style="77"/>
    <col min="12222" max="12222" width="1.85546875" style="77" customWidth="1"/>
    <col min="12223" max="12223" width="11" style="77"/>
    <col min="12224" max="12224" width="1.85546875" style="77" customWidth="1"/>
    <col min="12225" max="12225" width="11" style="77"/>
    <col min="12226" max="12226" width="1.85546875" style="77" customWidth="1"/>
    <col min="12227" max="12227" width="11" style="77"/>
    <col min="12228" max="12228" width="1.85546875" style="77" customWidth="1"/>
    <col min="12229" max="12229" width="11" style="77"/>
    <col min="12230" max="12230" width="1.85546875" style="77" customWidth="1"/>
    <col min="12231" max="12231" width="12.140625" style="77" customWidth="1"/>
    <col min="12232" max="12232" width="11" style="77"/>
    <col min="12233" max="12233" width="1.85546875" style="77" customWidth="1"/>
    <col min="12234" max="12234" width="11" style="77"/>
    <col min="12235" max="12235" width="1.85546875" style="77" customWidth="1"/>
    <col min="12236" max="12236" width="11" style="77"/>
    <col min="12237" max="12237" width="1.85546875" style="77" customWidth="1"/>
    <col min="12238" max="12238" width="11" style="77"/>
    <col min="12239" max="12239" width="1.85546875" style="77" customWidth="1"/>
    <col min="12240" max="12240" width="11" style="77"/>
    <col min="12241" max="12241" width="1.85546875" style="77" customWidth="1"/>
    <col min="12242" max="12242" width="11" style="77"/>
    <col min="12243" max="12243" width="1.85546875" style="77" customWidth="1"/>
    <col min="12244" max="12244" width="11" style="77"/>
    <col min="12245" max="12245" width="1.85546875" style="77" customWidth="1"/>
    <col min="12246" max="12246" width="11" style="77"/>
    <col min="12247" max="12247" width="1.85546875" style="77" customWidth="1"/>
    <col min="12248" max="12248" width="11" style="77"/>
    <col min="12249" max="12249" width="1.85546875" style="77" customWidth="1"/>
    <col min="12250" max="12250" width="11" style="77"/>
    <col min="12251" max="12251" width="1.85546875" style="77" customWidth="1"/>
    <col min="12252" max="12252" width="12.140625" style="77" customWidth="1"/>
    <col min="12253" max="12253" width="11" style="77"/>
    <col min="12254" max="12254" width="1.85546875" style="77" customWidth="1"/>
    <col min="12255" max="12255" width="11" style="77"/>
    <col min="12256" max="12256" width="1.85546875" style="77" customWidth="1"/>
    <col min="12257" max="12257" width="11" style="77"/>
    <col min="12258" max="12258" width="1.85546875" style="77" customWidth="1"/>
    <col min="12259" max="12259" width="11" style="77"/>
    <col min="12260" max="12260" width="1.85546875" style="77" customWidth="1"/>
    <col min="12261" max="12261" width="11" style="77"/>
    <col min="12262" max="12262" width="1.85546875" style="77" customWidth="1"/>
    <col min="12263" max="12263" width="11" style="77"/>
    <col min="12264" max="12264" width="1.85546875" style="77" customWidth="1"/>
    <col min="12265" max="12265" width="10.5703125" style="77" customWidth="1"/>
    <col min="12266" max="12266" width="2" style="77" customWidth="1"/>
    <col min="12267" max="12267" width="12.5703125" style="77" customWidth="1"/>
    <col min="12268" max="12268" width="1.85546875" style="77" customWidth="1"/>
    <col min="12269" max="12270" width="0" style="77" hidden="1" customWidth="1"/>
    <col min="12271" max="12288" width="11" style="77"/>
    <col min="12289" max="12289" width="12.140625" style="77" customWidth="1"/>
    <col min="12290" max="12290" width="11" style="77"/>
    <col min="12291" max="12291" width="1.85546875" style="77" customWidth="1"/>
    <col min="12292" max="12292" width="11" style="77"/>
    <col min="12293" max="12293" width="2" style="77" customWidth="1"/>
    <col min="12294" max="12294" width="11" style="77"/>
    <col min="12295" max="12295" width="1.85546875" style="77" customWidth="1"/>
    <col min="12296" max="12296" width="11" style="77"/>
    <col min="12297" max="12297" width="2" style="77" customWidth="1"/>
    <col min="12298" max="12298" width="11" style="77"/>
    <col min="12299" max="12299" width="1.85546875" style="77" customWidth="1"/>
    <col min="12300" max="12300" width="11" style="77"/>
    <col min="12301" max="12301" width="1.85546875" style="77" customWidth="1"/>
    <col min="12302" max="12302" width="11" style="77"/>
    <col min="12303" max="12303" width="1.85546875" style="77" customWidth="1"/>
    <col min="12304" max="12304" width="11" style="77"/>
    <col min="12305" max="12305" width="1.85546875" style="77" customWidth="1"/>
    <col min="12306" max="12306" width="11" style="77"/>
    <col min="12307" max="12307" width="1.85546875" style="77" customWidth="1"/>
    <col min="12308" max="12308" width="11" style="77"/>
    <col min="12309" max="12309" width="1.85546875" style="77" customWidth="1"/>
    <col min="12310" max="12310" width="12.140625" style="77" customWidth="1"/>
    <col min="12311" max="12311" width="11" style="77"/>
    <col min="12312" max="12312" width="1.85546875" style="77" customWidth="1"/>
    <col min="12313" max="12313" width="11" style="77"/>
    <col min="12314" max="12314" width="1.85546875" style="77" customWidth="1"/>
    <col min="12315" max="12315" width="11" style="77"/>
    <col min="12316" max="12316" width="1.85546875" style="77" customWidth="1"/>
    <col min="12317" max="12317" width="11" style="77"/>
    <col min="12318" max="12318" width="1.85546875" style="77" customWidth="1"/>
    <col min="12319" max="12319" width="11" style="77"/>
    <col min="12320" max="12320" width="1.85546875" style="77" customWidth="1"/>
    <col min="12321" max="12321" width="11" style="77"/>
    <col min="12322" max="12322" width="1.85546875" style="77" customWidth="1"/>
    <col min="12323" max="12323" width="11" style="77"/>
    <col min="12324" max="12324" width="1.85546875" style="77" customWidth="1"/>
    <col min="12325" max="12325" width="11" style="77"/>
    <col min="12326" max="12326" width="1.85546875" style="77" customWidth="1"/>
    <col min="12327" max="12327" width="11" style="77"/>
    <col min="12328" max="12328" width="1.85546875" style="77" customWidth="1"/>
    <col min="12329" max="12329" width="11" style="77"/>
    <col min="12330" max="12330" width="1.85546875" style="77" customWidth="1"/>
    <col min="12331" max="12331" width="12.28515625" style="77" customWidth="1"/>
    <col min="12332" max="12332" width="11" style="77"/>
    <col min="12333" max="12333" width="1.85546875" style="77" customWidth="1"/>
    <col min="12334" max="12334" width="11" style="77"/>
    <col min="12335" max="12335" width="1.85546875" style="77" customWidth="1"/>
    <col min="12336" max="12336" width="11" style="77"/>
    <col min="12337" max="12337" width="1.85546875" style="77" customWidth="1"/>
    <col min="12338" max="12338" width="11" style="77"/>
    <col min="12339" max="12339" width="0.5703125" style="77" customWidth="1"/>
    <col min="12340" max="12340" width="11.28515625" style="77" customWidth="1"/>
    <col min="12341" max="12341" width="1.85546875" style="77" customWidth="1"/>
    <col min="12342" max="12342" width="11" style="77"/>
    <col min="12343" max="12343" width="2" style="77" customWidth="1"/>
    <col min="12344" max="12344" width="11" style="77"/>
    <col min="12345" max="12345" width="1.85546875" style="77" customWidth="1"/>
    <col min="12346" max="12346" width="13" style="77" customWidth="1"/>
    <col min="12347" max="12347" width="1.85546875" style="77" customWidth="1"/>
    <col min="12348" max="12348" width="12.140625" style="77" customWidth="1"/>
    <col min="12349" max="12349" width="11" style="77"/>
    <col min="12350" max="12350" width="1.85546875" style="77" customWidth="1"/>
    <col min="12351" max="12351" width="11" style="77"/>
    <col min="12352" max="12352" width="1.85546875" style="77" customWidth="1"/>
    <col min="12353" max="12353" width="11" style="77"/>
    <col min="12354" max="12354" width="1.85546875" style="77" customWidth="1"/>
    <col min="12355" max="12355" width="11" style="77"/>
    <col min="12356" max="12356" width="1.85546875" style="77" customWidth="1"/>
    <col min="12357" max="12357" width="11" style="77"/>
    <col min="12358" max="12358" width="1.85546875" style="77" customWidth="1"/>
    <col min="12359" max="12359" width="11" style="77"/>
    <col min="12360" max="12360" width="1.85546875" style="77" customWidth="1"/>
    <col min="12361" max="12361" width="11" style="77"/>
    <col min="12362" max="12362" width="1.85546875" style="77" customWidth="1"/>
    <col min="12363" max="12363" width="11" style="77"/>
    <col min="12364" max="12364" width="1.85546875" style="77" customWidth="1"/>
    <col min="12365" max="12365" width="11" style="77"/>
    <col min="12366" max="12366" width="1.85546875" style="77" customWidth="1"/>
    <col min="12367" max="12367" width="11" style="77"/>
    <col min="12368" max="12368" width="1.85546875" style="77" customWidth="1"/>
    <col min="12369" max="12369" width="12.140625" style="77" customWidth="1"/>
    <col min="12370" max="12370" width="11" style="77"/>
    <col min="12371" max="12371" width="1.85546875" style="77" customWidth="1"/>
    <col min="12372" max="12372" width="11" style="77"/>
    <col min="12373" max="12373" width="1.85546875" style="77" customWidth="1"/>
    <col min="12374" max="12374" width="11" style="77"/>
    <col min="12375" max="12375" width="1.85546875" style="77" customWidth="1"/>
    <col min="12376" max="12376" width="11" style="77"/>
    <col min="12377" max="12377" width="1.85546875" style="77" customWidth="1"/>
    <col min="12378" max="12378" width="11" style="77"/>
    <col min="12379" max="12379" width="1.85546875" style="77" customWidth="1"/>
    <col min="12380" max="12380" width="11" style="77"/>
    <col min="12381" max="12381" width="1.85546875" style="77" customWidth="1"/>
    <col min="12382" max="12382" width="11" style="77"/>
    <col min="12383" max="12383" width="1.85546875" style="77" customWidth="1"/>
    <col min="12384" max="12384" width="11" style="77"/>
    <col min="12385" max="12385" width="1.85546875" style="77" customWidth="1"/>
    <col min="12386" max="12386" width="11" style="77"/>
    <col min="12387" max="12387" width="1.85546875" style="77" customWidth="1"/>
    <col min="12388" max="12388" width="11" style="77"/>
    <col min="12389" max="12389" width="1.85546875" style="77" customWidth="1"/>
    <col min="12390" max="12390" width="12.140625" style="77" customWidth="1"/>
    <col min="12391" max="12391" width="11" style="77"/>
    <col min="12392" max="12392" width="1.85546875" style="77" customWidth="1"/>
    <col min="12393" max="12393" width="11" style="77"/>
    <col min="12394" max="12394" width="1.85546875" style="77" customWidth="1"/>
    <col min="12395" max="12395" width="11" style="77"/>
    <col min="12396" max="12396" width="1.85546875" style="77" customWidth="1"/>
    <col min="12397" max="12397" width="11" style="77"/>
    <col min="12398" max="12398" width="1.85546875" style="77" customWidth="1"/>
    <col min="12399" max="12399" width="11" style="77"/>
    <col min="12400" max="12400" width="1.85546875" style="77" customWidth="1"/>
    <col min="12401" max="12401" width="11" style="77"/>
    <col min="12402" max="12402" width="1.85546875" style="77" customWidth="1"/>
    <col min="12403" max="12403" width="11" style="77"/>
    <col min="12404" max="12404" width="1.85546875" style="77" customWidth="1"/>
    <col min="12405" max="12405" width="13" style="77" customWidth="1"/>
    <col min="12406" max="12406" width="1.85546875" style="77" customWidth="1"/>
    <col min="12407" max="12407" width="12.140625" style="77" customWidth="1"/>
    <col min="12408" max="12408" width="11" style="77"/>
    <col min="12409" max="12409" width="1.85546875" style="77" customWidth="1"/>
    <col min="12410" max="12410" width="11" style="77"/>
    <col min="12411" max="12411" width="1.85546875" style="77" customWidth="1"/>
    <col min="12412" max="12412" width="11" style="77"/>
    <col min="12413" max="12413" width="1.85546875" style="77" customWidth="1"/>
    <col min="12414" max="12414" width="11" style="77"/>
    <col min="12415" max="12415" width="1.85546875" style="77" customWidth="1"/>
    <col min="12416" max="12416" width="11" style="77"/>
    <col min="12417" max="12417" width="1.85546875" style="77" customWidth="1"/>
    <col min="12418" max="12418" width="11" style="77"/>
    <col min="12419" max="12419" width="1.85546875" style="77" customWidth="1"/>
    <col min="12420" max="12420" width="11" style="77"/>
    <col min="12421" max="12421" width="1.85546875" style="77" customWidth="1"/>
    <col min="12422" max="12422" width="11" style="77"/>
    <col min="12423" max="12423" width="1.85546875" style="77" customWidth="1"/>
    <col min="12424" max="12424" width="11" style="77"/>
    <col min="12425" max="12425" width="1.85546875" style="77" customWidth="1"/>
    <col min="12426" max="12426" width="11" style="77"/>
    <col min="12427" max="12427" width="1.85546875" style="77" customWidth="1"/>
    <col min="12428" max="12428" width="12.140625" style="77" customWidth="1"/>
    <col min="12429" max="12429" width="11" style="77"/>
    <col min="12430" max="12430" width="1.85546875" style="77" customWidth="1"/>
    <col min="12431" max="12431" width="11" style="77"/>
    <col min="12432" max="12432" width="1.85546875" style="77" customWidth="1"/>
    <col min="12433" max="12433" width="11" style="77"/>
    <col min="12434" max="12434" width="1.85546875" style="77" customWidth="1"/>
    <col min="12435" max="12435" width="11" style="77"/>
    <col min="12436" max="12436" width="1.7109375" style="77" customWidth="1"/>
    <col min="12437" max="12437" width="11" style="77"/>
    <col min="12438" max="12438" width="1.85546875" style="77" customWidth="1"/>
    <col min="12439" max="12439" width="11" style="77"/>
    <col min="12440" max="12440" width="1.85546875" style="77" customWidth="1"/>
    <col min="12441" max="12441" width="11" style="77"/>
    <col min="12442" max="12442" width="1.85546875" style="77" customWidth="1"/>
    <col min="12443" max="12443" width="11" style="77"/>
    <col min="12444" max="12444" width="1.85546875" style="77" customWidth="1"/>
    <col min="12445" max="12445" width="11" style="77"/>
    <col min="12446" max="12446" width="1.85546875" style="77" customWidth="1"/>
    <col min="12447" max="12447" width="11" style="77"/>
    <col min="12448" max="12448" width="1.85546875" style="77" customWidth="1"/>
    <col min="12449" max="12449" width="12.140625" style="77" customWidth="1"/>
    <col min="12450" max="12450" width="11" style="77"/>
    <col min="12451" max="12451" width="1.85546875" style="77" customWidth="1"/>
    <col min="12452" max="12452" width="11" style="77"/>
    <col min="12453" max="12453" width="1.85546875" style="77" customWidth="1"/>
    <col min="12454" max="12454" width="11" style="77"/>
    <col min="12455" max="12455" width="1.85546875" style="77" customWidth="1"/>
    <col min="12456" max="12456" width="11" style="77"/>
    <col min="12457" max="12457" width="1.85546875" style="77" customWidth="1"/>
    <col min="12458" max="12458" width="11" style="77"/>
    <col min="12459" max="12459" width="1.85546875" style="77" customWidth="1"/>
    <col min="12460" max="12460" width="11" style="77"/>
    <col min="12461" max="12461" width="1.85546875" style="77" customWidth="1"/>
    <col min="12462" max="12462" width="11" style="77"/>
    <col min="12463" max="12463" width="1.85546875" style="77" customWidth="1"/>
    <col min="12464" max="12464" width="13" style="77" customWidth="1"/>
    <col min="12465" max="12465" width="1.85546875" style="77" customWidth="1"/>
    <col min="12466" max="12466" width="12.140625" style="77" customWidth="1"/>
    <col min="12467" max="12467" width="11" style="77"/>
    <col min="12468" max="12468" width="1.85546875" style="77" customWidth="1"/>
    <col min="12469" max="12469" width="11" style="77"/>
    <col min="12470" max="12470" width="1.85546875" style="77" customWidth="1"/>
    <col min="12471" max="12471" width="11" style="77"/>
    <col min="12472" max="12472" width="1.85546875" style="77" customWidth="1"/>
    <col min="12473" max="12473" width="11" style="77"/>
    <col min="12474" max="12474" width="1.85546875" style="77" customWidth="1"/>
    <col min="12475" max="12475" width="11" style="77"/>
    <col min="12476" max="12476" width="1.85546875" style="77" customWidth="1"/>
    <col min="12477" max="12477" width="11" style="77"/>
    <col min="12478" max="12478" width="1.85546875" style="77" customWidth="1"/>
    <col min="12479" max="12479" width="11" style="77"/>
    <col min="12480" max="12480" width="1.85546875" style="77" customWidth="1"/>
    <col min="12481" max="12481" width="11" style="77"/>
    <col min="12482" max="12482" width="1.85546875" style="77" customWidth="1"/>
    <col min="12483" max="12483" width="11" style="77"/>
    <col min="12484" max="12484" width="1.85546875" style="77" customWidth="1"/>
    <col min="12485" max="12485" width="11" style="77"/>
    <col min="12486" max="12486" width="1.85546875" style="77" customWidth="1"/>
    <col min="12487" max="12487" width="12.140625" style="77" customWidth="1"/>
    <col min="12488" max="12488" width="11" style="77"/>
    <col min="12489" max="12489" width="1.85546875" style="77" customWidth="1"/>
    <col min="12490" max="12490" width="11" style="77"/>
    <col min="12491" max="12491" width="1.85546875" style="77" customWidth="1"/>
    <col min="12492" max="12492" width="11" style="77"/>
    <col min="12493" max="12493" width="1.85546875" style="77" customWidth="1"/>
    <col min="12494" max="12494" width="11" style="77"/>
    <col min="12495" max="12495" width="1.85546875" style="77" customWidth="1"/>
    <col min="12496" max="12496" width="11" style="77"/>
    <col min="12497" max="12497" width="1.85546875" style="77" customWidth="1"/>
    <col min="12498" max="12498" width="11" style="77"/>
    <col min="12499" max="12499" width="1.85546875" style="77" customWidth="1"/>
    <col min="12500" max="12500" width="11" style="77"/>
    <col min="12501" max="12501" width="1.85546875" style="77" customWidth="1"/>
    <col min="12502" max="12502" width="11" style="77"/>
    <col min="12503" max="12503" width="1.85546875" style="77" customWidth="1"/>
    <col min="12504" max="12504" width="11" style="77"/>
    <col min="12505" max="12505" width="1.85546875" style="77" customWidth="1"/>
    <col min="12506" max="12506" width="11" style="77"/>
    <col min="12507" max="12507" width="1.85546875" style="77" customWidth="1"/>
    <col min="12508" max="12508" width="12.140625" style="77" customWidth="1"/>
    <col min="12509" max="12509" width="11" style="77"/>
    <col min="12510" max="12510" width="1.85546875" style="77" customWidth="1"/>
    <col min="12511" max="12511" width="11" style="77"/>
    <col min="12512" max="12512" width="1.85546875" style="77" customWidth="1"/>
    <col min="12513" max="12513" width="11" style="77"/>
    <col min="12514" max="12514" width="1.85546875" style="77" customWidth="1"/>
    <col min="12515" max="12515" width="11" style="77"/>
    <col min="12516" max="12516" width="1.85546875" style="77" customWidth="1"/>
    <col min="12517" max="12517" width="11" style="77"/>
    <col min="12518" max="12518" width="1.85546875" style="77" customWidth="1"/>
    <col min="12519" max="12519" width="11" style="77"/>
    <col min="12520" max="12520" width="1.85546875" style="77" customWidth="1"/>
    <col min="12521" max="12521" width="10.5703125" style="77" customWidth="1"/>
    <col min="12522" max="12522" width="2" style="77" customWidth="1"/>
    <col min="12523" max="12523" width="12.5703125" style="77" customWidth="1"/>
    <col min="12524" max="12524" width="1.85546875" style="77" customWidth="1"/>
    <col min="12525" max="12526" width="0" style="77" hidden="1" customWidth="1"/>
    <col min="12527" max="12544" width="11" style="77"/>
    <col min="12545" max="12545" width="12.140625" style="77" customWidth="1"/>
    <col min="12546" max="12546" width="11" style="77"/>
    <col min="12547" max="12547" width="1.85546875" style="77" customWidth="1"/>
    <col min="12548" max="12548" width="11" style="77"/>
    <col min="12549" max="12549" width="2" style="77" customWidth="1"/>
    <col min="12550" max="12550" width="11" style="77"/>
    <col min="12551" max="12551" width="1.85546875" style="77" customWidth="1"/>
    <col min="12552" max="12552" width="11" style="77"/>
    <col min="12553" max="12553" width="2" style="77" customWidth="1"/>
    <col min="12554" max="12554" width="11" style="77"/>
    <col min="12555" max="12555" width="1.85546875" style="77" customWidth="1"/>
    <col min="12556" max="12556" width="11" style="77"/>
    <col min="12557" max="12557" width="1.85546875" style="77" customWidth="1"/>
    <col min="12558" max="12558" width="11" style="77"/>
    <col min="12559" max="12559" width="1.85546875" style="77" customWidth="1"/>
    <col min="12560" max="12560" width="11" style="77"/>
    <col min="12561" max="12561" width="1.85546875" style="77" customWidth="1"/>
    <col min="12562" max="12562" width="11" style="77"/>
    <col min="12563" max="12563" width="1.85546875" style="77" customWidth="1"/>
    <col min="12564" max="12564" width="11" style="77"/>
    <col min="12565" max="12565" width="1.85546875" style="77" customWidth="1"/>
    <col min="12566" max="12566" width="12.140625" style="77" customWidth="1"/>
    <col min="12567" max="12567" width="11" style="77"/>
    <col min="12568" max="12568" width="1.85546875" style="77" customWidth="1"/>
    <col min="12569" max="12569" width="11" style="77"/>
    <col min="12570" max="12570" width="1.85546875" style="77" customWidth="1"/>
    <col min="12571" max="12571" width="11" style="77"/>
    <col min="12572" max="12572" width="1.85546875" style="77" customWidth="1"/>
    <col min="12573" max="12573" width="11" style="77"/>
    <col min="12574" max="12574" width="1.85546875" style="77" customWidth="1"/>
    <col min="12575" max="12575" width="11" style="77"/>
    <col min="12576" max="12576" width="1.85546875" style="77" customWidth="1"/>
    <col min="12577" max="12577" width="11" style="77"/>
    <col min="12578" max="12578" width="1.85546875" style="77" customWidth="1"/>
    <col min="12579" max="12579" width="11" style="77"/>
    <col min="12580" max="12580" width="1.85546875" style="77" customWidth="1"/>
    <col min="12581" max="12581" width="11" style="77"/>
    <col min="12582" max="12582" width="1.85546875" style="77" customWidth="1"/>
    <col min="12583" max="12583" width="11" style="77"/>
    <col min="12584" max="12584" width="1.85546875" style="77" customWidth="1"/>
    <col min="12585" max="12585" width="11" style="77"/>
    <col min="12586" max="12586" width="1.85546875" style="77" customWidth="1"/>
    <col min="12587" max="12587" width="12.28515625" style="77" customWidth="1"/>
    <col min="12588" max="12588" width="11" style="77"/>
    <col min="12589" max="12589" width="1.85546875" style="77" customWidth="1"/>
    <col min="12590" max="12590" width="11" style="77"/>
    <col min="12591" max="12591" width="1.85546875" style="77" customWidth="1"/>
    <col min="12592" max="12592" width="11" style="77"/>
    <col min="12593" max="12593" width="1.85546875" style="77" customWidth="1"/>
    <col min="12594" max="12594" width="11" style="77"/>
    <col min="12595" max="12595" width="0.5703125" style="77" customWidth="1"/>
    <col min="12596" max="12596" width="11.28515625" style="77" customWidth="1"/>
    <col min="12597" max="12597" width="1.85546875" style="77" customWidth="1"/>
    <col min="12598" max="12598" width="11" style="77"/>
    <col min="12599" max="12599" width="2" style="77" customWidth="1"/>
    <col min="12600" max="12600" width="11" style="77"/>
    <col min="12601" max="12601" width="1.85546875" style="77" customWidth="1"/>
    <col min="12602" max="12602" width="13" style="77" customWidth="1"/>
    <col min="12603" max="12603" width="1.85546875" style="77" customWidth="1"/>
    <col min="12604" max="12604" width="12.140625" style="77" customWidth="1"/>
    <col min="12605" max="12605" width="11" style="77"/>
    <col min="12606" max="12606" width="1.85546875" style="77" customWidth="1"/>
    <col min="12607" max="12607" width="11" style="77"/>
    <col min="12608" max="12608" width="1.85546875" style="77" customWidth="1"/>
    <col min="12609" max="12609" width="11" style="77"/>
    <col min="12610" max="12610" width="1.85546875" style="77" customWidth="1"/>
    <col min="12611" max="12611" width="11" style="77"/>
    <col min="12612" max="12612" width="1.85546875" style="77" customWidth="1"/>
    <col min="12613" max="12613" width="11" style="77"/>
    <col min="12614" max="12614" width="1.85546875" style="77" customWidth="1"/>
    <col min="12615" max="12615" width="11" style="77"/>
    <col min="12616" max="12616" width="1.85546875" style="77" customWidth="1"/>
    <col min="12617" max="12617" width="11" style="77"/>
    <col min="12618" max="12618" width="1.85546875" style="77" customWidth="1"/>
    <col min="12619" max="12619" width="11" style="77"/>
    <col min="12620" max="12620" width="1.85546875" style="77" customWidth="1"/>
    <col min="12621" max="12621" width="11" style="77"/>
    <col min="12622" max="12622" width="1.85546875" style="77" customWidth="1"/>
    <col min="12623" max="12623" width="11" style="77"/>
    <col min="12624" max="12624" width="1.85546875" style="77" customWidth="1"/>
    <col min="12625" max="12625" width="12.140625" style="77" customWidth="1"/>
    <col min="12626" max="12626" width="11" style="77"/>
    <col min="12627" max="12627" width="1.85546875" style="77" customWidth="1"/>
    <col min="12628" max="12628" width="11" style="77"/>
    <col min="12629" max="12629" width="1.85546875" style="77" customWidth="1"/>
    <col min="12630" max="12630" width="11" style="77"/>
    <col min="12631" max="12631" width="1.85546875" style="77" customWidth="1"/>
    <col min="12632" max="12632" width="11" style="77"/>
    <col min="12633" max="12633" width="1.85546875" style="77" customWidth="1"/>
    <col min="12634" max="12634" width="11" style="77"/>
    <col min="12635" max="12635" width="1.85546875" style="77" customWidth="1"/>
    <col min="12636" max="12636" width="11" style="77"/>
    <col min="12637" max="12637" width="1.85546875" style="77" customWidth="1"/>
    <col min="12638" max="12638" width="11" style="77"/>
    <col min="12639" max="12639" width="1.85546875" style="77" customWidth="1"/>
    <col min="12640" max="12640" width="11" style="77"/>
    <col min="12641" max="12641" width="1.85546875" style="77" customWidth="1"/>
    <col min="12642" max="12642" width="11" style="77"/>
    <col min="12643" max="12643" width="1.85546875" style="77" customWidth="1"/>
    <col min="12644" max="12644" width="11" style="77"/>
    <col min="12645" max="12645" width="1.85546875" style="77" customWidth="1"/>
    <col min="12646" max="12646" width="12.140625" style="77" customWidth="1"/>
    <col min="12647" max="12647" width="11" style="77"/>
    <col min="12648" max="12648" width="1.85546875" style="77" customWidth="1"/>
    <col min="12649" max="12649" width="11" style="77"/>
    <col min="12650" max="12650" width="1.85546875" style="77" customWidth="1"/>
    <col min="12651" max="12651" width="11" style="77"/>
    <col min="12652" max="12652" width="1.85546875" style="77" customWidth="1"/>
    <col min="12653" max="12653" width="11" style="77"/>
    <col min="12654" max="12654" width="1.85546875" style="77" customWidth="1"/>
    <col min="12655" max="12655" width="11" style="77"/>
    <col min="12656" max="12656" width="1.85546875" style="77" customWidth="1"/>
    <col min="12657" max="12657" width="11" style="77"/>
    <col min="12658" max="12658" width="1.85546875" style="77" customWidth="1"/>
    <col min="12659" max="12659" width="11" style="77"/>
    <col min="12660" max="12660" width="1.85546875" style="77" customWidth="1"/>
    <col min="12661" max="12661" width="13" style="77" customWidth="1"/>
    <col min="12662" max="12662" width="1.85546875" style="77" customWidth="1"/>
    <col min="12663" max="12663" width="12.140625" style="77" customWidth="1"/>
    <col min="12664" max="12664" width="11" style="77"/>
    <col min="12665" max="12665" width="1.85546875" style="77" customWidth="1"/>
    <col min="12666" max="12666" width="11" style="77"/>
    <col min="12667" max="12667" width="1.85546875" style="77" customWidth="1"/>
    <col min="12668" max="12668" width="11" style="77"/>
    <col min="12669" max="12669" width="1.85546875" style="77" customWidth="1"/>
    <col min="12670" max="12670" width="11" style="77"/>
    <col min="12671" max="12671" width="1.85546875" style="77" customWidth="1"/>
    <col min="12672" max="12672" width="11" style="77"/>
    <col min="12673" max="12673" width="1.85546875" style="77" customWidth="1"/>
    <col min="12674" max="12674" width="11" style="77"/>
    <col min="12675" max="12675" width="1.85546875" style="77" customWidth="1"/>
    <col min="12676" max="12676" width="11" style="77"/>
    <col min="12677" max="12677" width="1.85546875" style="77" customWidth="1"/>
    <col min="12678" max="12678" width="11" style="77"/>
    <col min="12679" max="12679" width="1.85546875" style="77" customWidth="1"/>
    <col min="12680" max="12680" width="11" style="77"/>
    <col min="12681" max="12681" width="1.85546875" style="77" customWidth="1"/>
    <col min="12682" max="12682" width="11" style="77"/>
    <col min="12683" max="12683" width="1.85546875" style="77" customWidth="1"/>
    <col min="12684" max="12684" width="12.140625" style="77" customWidth="1"/>
    <col min="12685" max="12685" width="11" style="77"/>
    <col min="12686" max="12686" width="1.85546875" style="77" customWidth="1"/>
    <col min="12687" max="12687" width="11" style="77"/>
    <col min="12688" max="12688" width="1.85546875" style="77" customWidth="1"/>
    <col min="12689" max="12689" width="11" style="77"/>
    <col min="12690" max="12690" width="1.85546875" style="77" customWidth="1"/>
    <col min="12691" max="12691" width="11" style="77"/>
    <col min="12692" max="12692" width="1.7109375" style="77" customWidth="1"/>
    <col min="12693" max="12693" width="11" style="77"/>
    <col min="12694" max="12694" width="1.85546875" style="77" customWidth="1"/>
    <col min="12695" max="12695" width="11" style="77"/>
    <col min="12696" max="12696" width="1.85546875" style="77" customWidth="1"/>
    <col min="12697" max="12697" width="11" style="77"/>
    <col min="12698" max="12698" width="1.85546875" style="77" customWidth="1"/>
    <col min="12699" max="12699" width="11" style="77"/>
    <col min="12700" max="12700" width="1.85546875" style="77" customWidth="1"/>
    <col min="12701" max="12701" width="11" style="77"/>
    <col min="12702" max="12702" width="1.85546875" style="77" customWidth="1"/>
    <col min="12703" max="12703" width="11" style="77"/>
    <col min="12704" max="12704" width="1.85546875" style="77" customWidth="1"/>
    <col min="12705" max="12705" width="12.140625" style="77" customWidth="1"/>
    <col min="12706" max="12706" width="11" style="77"/>
    <col min="12707" max="12707" width="1.85546875" style="77" customWidth="1"/>
    <col min="12708" max="12708" width="11" style="77"/>
    <col min="12709" max="12709" width="1.85546875" style="77" customWidth="1"/>
    <col min="12710" max="12710" width="11" style="77"/>
    <col min="12711" max="12711" width="1.85546875" style="77" customWidth="1"/>
    <col min="12712" max="12712" width="11" style="77"/>
    <col min="12713" max="12713" width="1.85546875" style="77" customWidth="1"/>
    <col min="12714" max="12714" width="11" style="77"/>
    <col min="12715" max="12715" width="1.85546875" style="77" customWidth="1"/>
    <col min="12716" max="12716" width="11" style="77"/>
    <col min="12717" max="12717" width="1.85546875" style="77" customWidth="1"/>
    <col min="12718" max="12718" width="11" style="77"/>
    <col min="12719" max="12719" width="1.85546875" style="77" customWidth="1"/>
    <col min="12720" max="12720" width="13" style="77" customWidth="1"/>
    <col min="12721" max="12721" width="1.85546875" style="77" customWidth="1"/>
    <col min="12722" max="12722" width="12.140625" style="77" customWidth="1"/>
    <col min="12723" max="12723" width="11" style="77"/>
    <col min="12724" max="12724" width="1.85546875" style="77" customWidth="1"/>
    <col min="12725" max="12725" width="11" style="77"/>
    <col min="12726" max="12726" width="1.85546875" style="77" customWidth="1"/>
    <col min="12727" max="12727" width="11" style="77"/>
    <col min="12728" max="12728" width="1.85546875" style="77" customWidth="1"/>
    <col min="12729" max="12729" width="11" style="77"/>
    <col min="12730" max="12730" width="1.85546875" style="77" customWidth="1"/>
    <col min="12731" max="12731" width="11" style="77"/>
    <col min="12732" max="12732" width="1.85546875" style="77" customWidth="1"/>
    <col min="12733" max="12733" width="11" style="77"/>
    <col min="12734" max="12734" width="1.85546875" style="77" customWidth="1"/>
    <col min="12735" max="12735" width="11" style="77"/>
    <col min="12736" max="12736" width="1.85546875" style="77" customWidth="1"/>
    <col min="12737" max="12737" width="11" style="77"/>
    <col min="12738" max="12738" width="1.85546875" style="77" customWidth="1"/>
    <col min="12739" max="12739" width="11" style="77"/>
    <col min="12740" max="12740" width="1.85546875" style="77" customWidth="1"/>
    <col min="12741" max="12741" width="11" style="77"/>
    <col min="12742" max="12742" width="1.85546875" style="77" customWidth="1"/>
    <col min="12743" max="12743" width="12.140625" style="77" customWidth="1"/>
    <col min="12744" max="12744" width="11" style="77"/>
    <col min="12745" max="12745" width="1.85546875" style="77" customWidth="1"/>
    <col min="12746" max="12746" width="11" style="77"/>
    <col min="12747" max="12747" width="1.85546875" style="77" customWidth="1"/>
    <col min="12748" max="12748" width="11" style="77"/>
    <col min="12749" max="12749" width="1.85546875" style="77" customWidth="1"/>
    <col min="12750" max="12750" width="11" style="77"/>
    <col min="12751" max="12751" width="1.85546875" style="77" customWidth="1"/>
    <col min="12752" max="12752" width="11" style="77"/>
    <col min="12753" max="12753" width="1.85546875" style="77" customWidth="1"/>
    <col min="12754" max="12754" width="11" style="77"/>
    <col min="12755" max="12755" width="1.85546875" style="77" customWidth="1"/>
    <col min="12756" max="12756" width="11" style="77"/>
    <col min="12757" max="12757" width="1.85546875" style="77" customWidth="1"/>
    <col min="12758" max="12758" width="11" style="77"/>
    <col min="12759" max="12759" width="1.85546875" style="77" customWidth="1"/>
    <col min="12760" max="12760" width="11" style="77"/>
    <col min="12761" max="12761" width="1.85546875" style="77" customWidth="1"/>
    <col min="12762" max="12762" width="11" style="77"/>
    <col min="12763" max="12763" width="1.85546875" style="77" customWidth="1"/>
    <col min="12764" max="12764" width="12.140625" style="77" customWidth="1"/>
    <col min="12765" max="12765" width="11" style="77"/>
    <col min="12766" max="12766" width="1.85546875" style="77" customWidth="1"/>
    <col min="12767" max="12767" width="11" style="77"/>
    <col min="12768" max="12768" width="1.85546875" style="77" customWidth="1"/>
    <col min="12769" max="12769" width="11" style="77"/>
    <col min="12770" max="12770" width="1.85546875" style="77" customWidth="1"/>
    <col min="12771" max="12771" width="11" style="77"/>
    <col min="12772" max="12772" width="1.85546875" style="77" customWidth="1"/>
    <col min="12773" max="12773" width="11" style="77"/>
    <col min="12774" max="12774" width="1.85546875" style="77" customWidth="1"/>
    <col min="12775" max="12775" width="11" style="77"/>
    <col min="12776" max="12776" width="1.85546875" style="77" customWidth="1"/>
    <col min="12777" max="12777" width="10.5703125" style="77" customWidth="1"/>
    <col min="12778" max="12778" width="2" style="77" customWidth="1"/>
    <col min="12779" max="12779" width="12.5703125" style="77" customWidth="1"/>
    <col min="12780" max="12780" width="1.85546875" style="77" customWidth="1"/>
    <col min="12781" max="12782" width="0" style="77" hidden="1" customWidth="1"/>
    <col min="12783" max="12800" width="11" style="77"/>
    <col min="12801" max="12801" width="12.140625" style="77" customWidth="1"/>
    <col min="12802" max="12802" width="11" style="77"/>
    <col min="12803" max="12803" width="1.85546875" style="77" customWidth="1"/>
    <col min="12804" max="12804" width="11" style="77"/>
    <col min="12805" max="12805" width="2" style="77" customWidth="1"/>
    <col min="12806" max="12806" width="11" style="77"/>
    <col min="12807" max="12807" width="1.85546875" style="77" customWidth="1"/>
    <col min="12808" max="12808" width="11" style="77"/>
    <col min="12809" max="12809" width="2" style="77" customWidth="1"/>
    <col min="12810" max="12810" width="11" style="77"/>
    <col min="12811" max="12811" width="1.85546875" style="77" customWidth="1"/>
    <col min="12812" max="12812" width="11" style="77"/>
    <col min="12813" max="12813" width="1.85546875" style="77" customWidth="1"/>
    <col min="12814" max="12814" width="11" style="77"/>
    <col min="12815" max="12815" width="1.85546875" style="77" customWidth="1"/>
    <col min="12816" max="12816" width="11" style="77"/>
    <col min="12817" max="12817" width="1.85546875" style="77" customWidth="1"/>
    <col min="12818" max="12818" width="11" style="77"/>
    <col min="12819" max="12819" width="1.85546875" style="77" customWidth="1"/>
    <col min="12820" max="12820" width="11" style="77"/>
    <col min="12821" max="12821" width="1.85546875" style="77" customWidth="1"/>
    <col min="12822" max="12822" width="12.140625" style="77" customWidth="1"/>
    <col min="12823" max="12823" width="11" style="77"/>
    <col min="12824" max="12824" width="1.85546875" style="77" customWidth="1"/>
    <col min="12825" max="12825" width="11" style="77"/>
    <col min="12826" max="12826" width="1.85546875" style="77" customWidth="1"/>
    <col min="12827" max="12827" width="11" style="77"/>
    <col min="12828" max="12828" width="1.85546875" style="77" customWidth="1"/>
    <col min="12829" max="12829" width="11" style="77"/>
    <col min="12830" max="12830" width="1.85546875" style="77" customWidth="1"/>
    <col min="12831" max="12831" width="11" style="77"/>
    <col min="12832" max="12832" width="1.85546875" style="77" customWidth="1"/>
    <col min="12833" max="12833" width="11" style="77"/>
    <col min="12834" max="12834" width="1.85546875" style="77" customWidth="1"/>
    <col min="12835" max="12835" width="11" style="77"/>
    <col min="12836" max="12836" width="1.85546875" style="77" customWidth="1"/>
    <col min="12837" max="12837" width="11" style="77"/>
    <col min="12838" max="12838" width="1.85546875" style="77" customWidth="1"/>
    <col min="12839" max="12839" width="11" style="77"/>
    <col min="12840" max="12840" width="1.85546875" style="77" customWidth="1"/>
    <col min="12841" max="12841" width="11" style="77"/>
    <col min="12842" max="12842" width="1.85546875" style="77" customWidth="1"/>
    <col min="12843" max="12843" width="12.28515625" style="77" customWidth="1"/>
    <col min="12844" max="12844" width="11" style="77"/>
    <col min="12845" max="12845" width="1.85546875" style="77" customWidth="1"/>
    <col min="12846" max="12846" width="11" style="77"/>
    <col min="12847" max="12847" width="1.85546875" style="77" customWidth="1"/>
    <col min="12848" max="12848" width="11" style="77"/>
    <col min="12849" max="12849" width="1.85546875" style="77" customWidth="1"/>
    <col min="12850" max="12850" width="11" style="77"/>
    <col min="12851" max="12851" width="0.5703125" style="77" customWidth="1"/>
    <col min="12852" max="12852" width="11.28515625" style="77" customWidth="1"/>
    <col min="12853" max="12853" width="1.85546875" style="77" customWidth="1"/>
    <col min="12854" max="12854" width="11" style="77"/>
    <col min="12855" max="12855" width="2" style="77" customWidth="1"/>
    <col min="12856" max="12856" width="11" style="77"/>
    <col min="12857" max="12857" width="1.85546875" style="77" customWidth="1"/>
    <col min="12858" max="12858" width="13" style="77" customWidth="1"/>
    <col min="12859" max="12859" width="1.85546875" style="77" customWidth="1"/>
    <col min="12860" max="12860" width="12.140625" style="77" customWidth="1"/>
    <col min="12861" max="12861" width="11" style="77"/>
    <col min="12862" max="12862" width="1.85546875" style="77" customWidth="1"/>
    <col min="12863" max="12863" width="11" style="77"/>
    <col min="12864" max="12864" width="1.85546875" style="77" customWidth="1"/>
    <col min="12865" max="12865" width="11" style="77"/>
    <col min="12866" max="12866" width="1.85546875" style="77" customWidth="1"/>
    <col min="12867" max="12867" width="11" style="77"/>
    <col min="12868" max="12868" width="1.85546875" style="77" customWidth="1"/>
    <col min="12869" max="12869" width="11" style="77"/>
    <col min="12870" max="12870" width="1.85546875" style="77" customWidth="1"/>
    <col min="12871" max="12871" width="11" style="77"/>
    <col min="12872" max="12872" width="1.85546875" style="77" customWidth="1"/>
    <col min="12873" max="12873" width="11" style="77"/>
    <col min="12874" max="12874" width="1.85546875" style="77" customWidth="1"/>
    <col min="12875" max="12875" width="11" style="77"/>
    <col min="12876" max="12876" width="1.85546875" style="77" customWidth="1"/>
    <col min="12877" max="12877" width="11" style="77"/>
    <col min="12878" max="12878" width="1.85546875" style="77" customWidth="1"/>
    <col min="12879" max="12879" width="11" style="77"/>
    <col min="12880" max="12880" width="1.85546875" style="77" customWidth="1"/>
    <col min="12881" max="12881" width="12.140625" style="77" customWidth="1"/>
    <col min="12882" max="12882" width="11" style="77"/>
    <col min="12883" max="12883" width="1.85546875" style="77" customWidth="1"/>
    <col min="12884" max="12884" width="11" style="77"/>
    <col min="12885" max="12885" width="1.85546875" style="77" customWidth="1"/>
    <col min="12886" max="12886" width="11" style="77"/>
    <col min="12887" max="12887" width="1.85546875" style="77" customWidth="1"/>
    <col min="12888" max="12888" width="11" style="77"/>
    <col min="12889" max="12889" width="1.85546875" style="77" customWidth="1"/>
    <col min="12890" max="12890" width="11" style="77"/>
    <col min="12891" max="12891" width="1.85546875" style="77" customWidth="1"/>
    <col min="12892" max="12892" width="11" style="77"/>
    <col min="12893" max="12893" width="1.85546875" style="77" customWidth="1"/>
    <col min="12894" max="12894" width="11" style="77"/>
    <col min="12895" max="12895" width="1.85546875" style="77" customWidth="1"/>
    <col min="12896" max="12896" width="11" style="77"/>
    <col min="12897" max="12897" width="1.85546875" style="77" customWidth="1"/>
    <col min="12898" max="12898" width="11" style="77"/>
    <col min="12899" max="12899" width="1.85546875" style="77" customWidth="1"/>
    <col min="12900" max="12900" width="11" style="77"/>
    <col min="12901" max="12901" width="1.85546875" style="77" customWidth="1"/>
    <col min="12902" max="12902" width="12.140625" style="77" customWidth="1"/>
    <col min="12903" max="12903" width="11" style="77"/>
    <col min="12904" max="12904" width="1.85546875" style="77" customWidth="1"/>
    <col min="12905" max="12905" width="11" style="77"/>
    <col min="12906" max="12906" width="1.85546875" style="77" customWidth="1"/>
    <col min="12907" max="12907" width="11" style="77"/>
    <col min="12908" max="12908" width="1.85546875" style="77" customWidth="1"/>
    <col min="12909" max="12909" width="11" style="77"/>
    <col min="12910" max="12910" width="1.85546875" style="77" customWidth="1"/>
    <col min="12911" max="12911" width="11" style="77"/>
    <col min="12912" max="12912" width="1.85546875" style="77" customWidth="1"/>
    <col min="12913" max="12913" width="11" style="77"/>
    <col min="12914" max="12914" width="1.85546875" style="77" customWidth="1"/>
    <col min="12915" max="12915" width="11" style="77"/>
    <col min="12916" max="12916" width="1.85546875" style="77" customWidth="1"/>
    <col min="12917" max="12917" width="13" style="77" customWidth="1"/>
    <col min="12918" max="12918" width="1.85546875" style="77" customWidth="1"/>
    <col min="12919" max="12919" width="12.140625" style="77" customWidth="1"/>
    <col min="12920" max="12920" width="11" style="77"/>
    <col min="12921" max="12921" width="1.85546875" style="77" customWidth="1"/>
    <col min="12922" max="12922" width="11" style="77"/>
    <col min="12923" max="12923" width="1.85546875" style="77" customWidth="1"/>
    <col min="12924" max="12924" width="11" style="77"/>
    <col min="12925" max="12925" width="1.85546875" style="77" customWidth="1"/>
    <col min="12926" max="12926" width="11" style="77"/>
    <col min="12927" max="12927" width="1.85546875" style="77" customWidth="1"/>
    <col min="12928" max="12928" width="11" style="77"/>
    <col min="12929" max="12929" width="1.85546875" style="77" customWidth="1"/>
    <col min="12930" max="12930" width="11" style="77"/>
    <col min="12931" max="12931" width="1.85546875" style="77" customWidth="1"/>
    <col min="12932" max="12932" width="11" style="77"/>
    <col min="12933" max="12933" width="1.85546875" style="77" customWidth="1"/>
    <col min="12934" max="12934" width="11" style="77"/>
    <col min="12935" max="12935" width="1.85546875" style="77" customWidth="1"/>
    <col min="12936" max="12936" width="11" style="77"/>
    <col min="12937" max="12937" width="1.85546875" style="77" customWidth="1"/>
    <col min="12938" max="12938" width="11" style="77"/>
    <col min="12939" max="12939" width="1.85546875" style="77" customWidth="1"/>
    <col min="12940" max="12940" width="12.140625" style="77" customWidth="1"/>
    <col min="12941" max="12941" width="11" style="77"/>
    <col min="12942" max="12942" width="1.85546875" style="77" customWidth="1"/>
    <col min="12943" max="12943" width="11" style="77"/>
    <col min="12944" max="12944" width="1.85546875" style="77" customWidth="1"/>
    <col min="12945" max="12945" width="11" style="77"/>
    <col min="12946" max="12946" width="1.85546875" style="77" customWidth="1"/>
    <col min="12947" max="12947" width="11" style="77"/>
    <col min="12948" max="12948" width="1.7109375" style="77" customWidth="1"/>
    <col min="12949" max="12949" width="11" style="77"/>
    <col min="12950" max="12950" width="1.85546875" style="77" customWidth="1"/>
    <col min="12951" max="12951" width="11" style="77"/>
    <col min="12952" max="12952" width="1.85546875" style="77" customWidth="1"/>
    <col min="12953" max="12953" width="11" style="77"/>
    <col min="12954" max="12954" width="1.85546875" style="77" customWidth="1"/>
    <col min="12955" max="12955" width="11" style="77"/>
    <col min="12956" max="12956" width="1.85546875" style="77" customWidth="1"/>
    <col min="12957" max="12957" width="11" style="77"/>
    <col min="12958" max="12958" width="1.85546875" style="77" customWidth="1"/>
    <col min="12959" max="12959" width="11" style="77"/>
    <col min="12960" max="12960" width="1.85546875" style="77" customWidth="1"/>
    <col min="12961" max="12961" width="12.140625" style="77" customWidth="1"/>
    <col min="12962" max="12962" width="11" style="77"/>
    <col min="12963" max="12963" width="1.85546875" style="77" customWidth="1"/>
    <col min="12964" max="12964" width="11" style="77"/>
    <col min="12965" max="12965" width="1.85546875" style="77" customWidth="1"/>
    <col min="12966" max="12966" width="11" style="77"/>
    <col min="12967" max="12967" width="1.85546875" style="77" customWidth="1"/>
    <col min="12968" max="12968" width="11" style="77"/>
    <col min="12969" max="12969" width="1.85546875" style="77" customWidth="1"/>
    <col min="12970" max="12970" width="11" style="77"/>
    <col min="12971" max="12971" width="1.85546875" style="77" customWidth="1"/>
    <col min="12972" max="12972" width="11" style="77"/>
    <col min="12973" max="12973" width="1.85546875" style="77" customWidth="1"/>
    <col min="12974" max="12974" width="11" style="77"/>
    <col min="12975" max="12975" width="1.85546875" style="77" customWidth="1"/>
    <col min="12976" max="12976" width="13" style="77" customWidth="1"/>
    <col min="12977" max="12977" width="1.85546875" style="77" customWidth="1"/>
    <col min="12978" max="12978" width="12.140625" style="77" customWidth="1"/>
    <col min="12979" max="12979" width="11" style="77"/>
    <col min="12980" max="12980" width="1.85546875" style="77" customWidth="1"/>
    <col min="12981" max="12981" width="11" style="77"/>
    <col min="12982" max="12982" width="1.85546875" style="77" customWidth="1"/>
    <col min="12983" max="12983" width="11" style="77"/>
    <col min="12984" max="12984" width="1.85546875" style="77" customWidth="1"/>
    <col min="12985" max="12985" width="11" style="77"/>
    <col min="12986" max="12986" width="1.85546875" style="77" customWidth="1"/>
    <col min="12987" max="12987" width="11" style="77"/>
    <col min="12988" max="12988" width="1.85546875" style="77" customWidth="1"/>
    <col min="12989" max="12989" width="11" style="77"/>
    <col min="12990" max="12990" width="1.85546875" style="77" customWidth="1"/>
    <col min="12991" max="12991" width="11" style="77"/>
    <col min="12992" max="12992" width="1.85546875" style="77" customWidth="1"/>
    <col min="12993" max="12993" width="11" style="77"/>
    <col min="12994" max="12994" width="1.85546875" style="77" customWidth="1"/>
    <col min="12995" max="12995" width="11" style="77"/>
    <col min="12996" max="12996" width="1.85546875" style="77" customWidth="1"/>
    <col min="12997" max="12997" width="11" style="77"/>
    <col min="12998" max="12998" width="1.85546875" style="77" customWidth="1"/>
    <col min="12999" max="12999" width="12.140625" style="77" customWidth="1"/>
    <col min="13000" max="13000" width="11" style="77"/>
    <col min="13001" max="13001" width="1.85546875" style="77" customWidth="1"/>
    <col min="13002" max="13002" width="11" style="77"/>
    <col min="13003" max="13003" width="1.85546875" style="77" customWidth="1"/>
    <col min="13004" max="13004" width="11" style="77"/>
    <col min="13005" max="13005" width="1.85546875" style="77" customWidth="1"/>
    <col min="13006" max="13006" width="11" style="77"/>
    <col min="13007" max="13007" width="1.85546875" style="77" customWidth="1"/>
    <col min="13008" max="13008" width="11" style="77"/>
    <col min="13009" max="13009" width="1.85546875" style="77" customWidth="1"/>
    <col min="13010" max="13010" width="11" style="77"/>
    <col min="13011" max="13011" width="1.85546875" style="77" customWidth="1"/>
    <col min="13012" max="13012" width="11" style="77"/>
    <col min="13013" max="13013" width="1.85546875" style="77" customWidth="1"/>
    <col min="13014" max="13014" width="11" style="77"/>
    <col min="13015" max="13015" width="1.85546875" style="77" customWidth="1"/>
    <col min="13016" max="13016" width="11" style="77"/>
    <col min="13017" max="13017" width="1.85546875" style="77" customWidth="1"/>
    <col min="13018" max="13018" width="11" style="77"/>
    <col min="13019" max="13019" width="1.85546875" style="77" customWidth="1"/>
    <col min="13020" max="13020" width="12.140625" style="77" customWidth="1"/>
    <col min="13021" max="13021" width="11" style="77"/>
    <col min="13022" max="13022" width="1.85546875" style="77" customWidth="1"/>
    <col min="13023" max="13023" width="11" style="77"/>
    <col min="13024" max="13024" width="1.85546875" style="77" customWidth="1"/>
    <col min="13025" max="13025" width="11" style="77"/>
    <col min="13026" max="13026" width="1.85546875" style="77" customWidth="1"/>
    <col min="13027" max="13027" width="11" style="77"/>
    <col min="13028" max="13028" width="1.85546875" style="77" customWidth="1"/>
    <col min="13029" max="13029" width="11" style="77"/>
    <col min="13030" max="13030" width="1.85546875" style="77" customWidth="1"/>
    <col min="13031" max="13031" width="11" style="77"/>
    <col min="13032" max="13032" width="1.85546875" style="77" customWidth="1"/>
    <col min="13033" max="13033" width="10.5703125" style="77" customWidth="1"/>
    <col min="13034" max="13034" width="2" style="77" customWidth="1"/>
    <col min="13035" max="13035" width="12.5703125" style="77" customWidth="1"/>
    <col min="13036" max="13036" width="1.85546875" style="77" customWidth="1"/>
    <col min="13037" max="13038" width="0" style="77" hidden="1" customWidth="1"/>
    <col min="13039" max="13056" width="11" style="77"/>
    <col min="13057" max="13057" width="12.140625" style="77" customWidth="1"/>
    <col min="13058" max="13058" width="11" style="77"/>
    <col min="13059" max="13059" width="1.85546875" style="77" customWidth="1"/>
    <col min="13060" max="13060" width="11" style="77"/>
    <col min="13061" max="13061" width="2" style="77" customWidth="1"/>
    <col min="13062" max="13062" width="11" style="77"/>
    <col min="13063" max="13063" width="1.85546875" style="77" customWidth="1"/>
    <col min="13064" max="13064" width="11" style="77"/>
    <col min="13065" max="13065" width="2" style="77" customWidth="1"/>
    <col min="13066" max="13066" width="11" style="77"/>
    <col min="13067" max="13067" width="1.85546875" style="77" customWidth="1"/>
    <col min="13068" max="13068" width="11" style="77"/>
    <col min="13069" max="13069" width="1.85546875" style="77" customWidth="1"/>
    <col min="13070" max="13070" width="11" style="77"/>
    <col min="13071" max="13071" width="1.85546875" style="77" customWidth="1"/>
    <col min="13072" max="13072" width="11" style="77"/>
    <col min="13073" max="13073" width="1.85546875" style="77" customWidth="1"/>
    <col min="13074" max="13074" width="11" style="77"/>
    <col min="13075" max="13075" width="1.85546875" style="77" customWidth="1"/>
    <col min="13076" max="13076" width="11" style="77"/>
    <col min="13077" max="13077" width="1.85546875" style="77" customWidth="1"/>
    <col min="13078" max="13078" width="12.140625" style="77" customWidth="1"/>
    <col min="13079" max="13079" width="11" style="77"/>
    <col min="13080" max="13080" width="1.85546875" style="77" customWidth="1"/>
    <col min="13081" max="13081" width="11" style="77"/>
    <col min="13082" max="13082" width="1.85546875" style="77" customWidth="1"/>
    <col min="13083" max="13083" width="11" style="77"/>
    <col min="13084" max="13084" width="1.85546875" style="77" customWidth="1"/>
    <col min="13085" max="13085" width="11" style="77"/>
    <col min="13086" max="13086" width="1.85546875" style="77" customWidth="1"/>
    <col min="13087" max="13087" width="11" style="77"/>
    <col min="13088" max="13088" width="1.85546875" style="77" customWidth="1"/>
    <col min="13089" max="13089" width="11" style="77"/>
    <col min="13090" max="13090" width="1.85546875" style="77" customWidth="1"/>
    <col min="13091" max="13091" width="11" style="77"/>
    <col min="13092" max="13092" width="1.85546875" style="77" customWidth="1"/>
    <col min="13093" max="13093" width="11" style="77"/>
    <col min="13094" max="13094" width="1.85546875" style="77" customWidth="1"/>
    <col min="13095" max="13095" width="11" style="77"/>
    <col min="13096" max="13096" width="1.85546875" style="77" customWidth="1"/>
    <col min="13097" max="13097" width="11" style="77"/>
    <col min="13098" max="13098" width="1.85546875" style="77" customWidth="1"/>
    <col min="13099" max="13099" width="12.28515625" style="77" customWidth="1"/>
    <col min="13100" max="13100" width="11" style="77"/>
    <col min="13101" max="13101" width="1.85546875" style="77" customWidth="1"/>
    <col min="13102" max="13102" width="11" style="77"/>
    <col min="13103" max="13103" width="1.85546875" style="77" customWidth="1"/>
    <col min="13104" max="13104" width="11" style="77"/>
    <col min="13105" max="13105" width="1.85546875" style="77" customWidth="1"/>
    <col min="13106" max="13106" width="11" style="77"/>
    <col min="13107" max="13107" width="0.5703125" style="77" customWidth="1"/>
    <col min="13108" max="13108" width="11.28515625" style="77" customWidth="1"/>
    <col min="13109" max="13109" width="1.85546875" style="77" customWidth="1"/>
    <col min="13110" max="13110" width="11" style="77"/>
    <col min="13111" max="13111" width="2" style="77" customWidth="1"/>
    <col min="13112" max="13112" width="11" style="77"/>
    <col min="13113" max="13113" width="1.85546875" style="77" customWidth="1"/>
    <col min="13114" max="13114" width="13" style="77" customWidth="1"/>
    <col min="13115" max="13115" width="1.85546875" style="77" customWidth="1"/>
    <col min="13116" max="13116" width="12.140625" style="77" customWidth="1"/>
    <col min="13117" max="13117" width="11" style="77"/>
    <col min="13118" max="13118" width="1.85546875" style="77" customWidth="1"/>
    <col min="13119" max="13119" width="11" style="77"/>
    <col min="13120" max="13120" width="1.85546875" style="77" customWidth="1"/>
    <col min="13121" max="13121" width="11" style="77"/>
    <col min="13122" max="13122" width="1.85546875" style="77" customWidth="1"/>
    <col min="13123" max="13123" width="11" style="77"/>
    <col min="13124" max="13124" width="1.85546875" style="77" customWidth="1"/>
    <col min="13125" max="13125" width="11" style="77"/>
    <col min="13126" max="13126" width="1.85546875" style="77" customWidth="1"/>
    <col min="13127" max="13127" width="11" style="77"/>
    <col min="13128" max="13128" width="1.85546875" style="77" customWidth="1"/>
    <col min="13129" max="13129" width="11" style="77"/>
    <col min="13130" max="13130" width="1.85546875" style="77" customWidth="1"/>
    <col min="13131" max="13131" width="11" style="77"/>
    <col min="13132" max="13132" width="1.85546875" style="77" customWidth="1"/>
    <col min="13133" max="13133" width="11" style="77"/>
    <col min="13134" max="13134" width="1.85546875" style="77" customWidth="1"/>
    <col min="13135" max="13135" width="11" style="77"/>
    <col min="13136" max="13136" width="1.85546875" style="77" customWidth="1"/>
    <col min="13137" max="13137" width="12.140625" style="77" customWidth="1"/>
    <col min="13138" max="13138" width="11" style="77"/>
    <col min="13139" max="13139" width="1.85546875" style="77" customWidth="1"/>
    <col min="13140" max="13140" width="11" style="77"/>
    <col min="13141" max="13141" width="1.85546875" style="77" customWidth="1"/>
    <col min="13142" max="13142" width="11" style="77"/>
    <col min="13143" max="13143" width="1.85546875" style="77" customWidth="1"/>
    <col min="13144" max="13144" width="11" style="77"/>
    <col min="13145" max="13145" width="1.85546875" style="77" customWidth="1"/>
    <col min="13146" max="13146" width="11" style="77"/>
    <col min="13147" max="13147" width="1.85546875" style="77" customWidth="1"/>
    <col min="13148" max="13148" width="11" style="77"/>
    <col min="13149" max="13149" width="1.85546875" style="77" customWidth="1"/>
    <col min="13150" max="13150" width="11" style="77"/>
    <col min="13151" max="13151" width="1.85546875" style="77" customWidth="1"/>
    <col min="13152" max="13152" width="11" style="77"/>
    <col min="13153" max="13153" width="1.85546875" style="77" customWidth="1"/>
    <col min="13154" max="13154" width="11" style="77"/>
    <col min="13155" max="13155" width="1.85546875" style="77" customWidth="1"/>
    <col min="13156" max="13156" width="11" style="77"/>
    <col min="13157" max="13157" width="1.85546875" style="77" customWidth="1"/>
    <col min="13158" max="13158" width="12.140625" style="77" customWidth="1"/>
    <col min="13159" max="13159" width="11" style="77"/>
    <col min="13160" max="13160" width="1.85546875" style="77" customWidth="1"/>
    <col min="13161" max="13161" width="11" style="77"/>
    <col min="13162" max="13162" width="1.85546875" style="77" customWidth="1"/>
    <col min="13163" max="13163" width="11" style="77"/>
    <col min="13164" max="13164" width="1.85546875" style="77" customWidth="1"/>
    <col min="13165" max="13165" width="11" style="77"/>
    <col min="13166" max="13166" width="1.85546875" style="77" customWidth="1"/>
    <col min="13167" max="13167" width="11" style="77"/>
    <col min="13168" max="13168" width="1.85546875" style="77" customWidth="1"/>
    <col min="13169" max="13169" width="11" style="77"/>
    <col min="13170" max="13170" width="1.85546875" style="77" customWidth="1"/>
    <col min="13171" max="13171" width="11" style="77"/>
    <col min="13172" max="13172" width="1.85546875" style="77" customWidth="1"/>
    <col min="13173" max="13173" width="13" style="77" customWidth="1"/>
    <col min="13174" max="13174" width="1.85546875" style="77" customWidth="1"/>
    <col min="13175" max="13175" width="12.140625" style="77" customWidth="1"/>
    <col min="13176" max="13176" width="11" style="77"/>
    <col min="13177" max="13177" width="1.85546875" style="77" customWidth="1"/>
    <col min="13178" max="13178" width="11" style="77"/>
    <col min="13179" max="13179" width="1.85546875" style="77" customWidth="1"/>
    <col min="13180" max="13180" width="11" style="77"/>
    <col min="13181" max="13181" width="1.85546875" style="77" customWidth="1"/>
    <col min="13182" max="13182" width="11" style="77"/>
    <col min="13183" max="13183" width="1.85546875" style="77" customWidth="1"/>
    <col min="13184" max="13184" width="11" style="77"/>
    <col min="13185" max="13185" width="1.85546875" style="77" customWidth="1"/>
    <col min="13186" max="13186" width="11" style="77"/>
    <col min="13187" max="13187" width="1.85546875" style="77" customWidth="1"/>
    <col min="13188" max="13188" width="11" style="77"/>
    <col min="13189" max="13189" width="1.85546875" style="77" customWidth="1"/>
    <col min="13190" max="13190" width="11" style="77"/>
    <col min="13191" max="13191" width="1.85546875" style="77" customWidth="1"/>
    <col min="13192" max="13192" width="11" style="77"/>
    <col min="13193" max="13193" width="1.85546875" style="77" customWidth="1"/>
    <col min="13194" max="13194" width="11" style="77"/>
    <col min="13195" max="13195" width="1.85546875" style="77" customWidth="1"/>
    <col min="13196" max="13196" width="12.140625" style="77" customWidth="1"/>
    <col min="13197" max="13197" width="11" style="77"/>
    <col min="13198" max="13198" width="1.85546875" style="77" customWidth="1"/>
    <col min="13199" max="13199" width="11" style="77"/>
    <col min="13200" max="13200" width="1.85546875" style="77" customWidth="1"/>
    <col min="13201" max="13201" width="11" style="77"/>
    <col min="13202" max="13202" width="1.85546875" style="77" customWidth="1"/>
    <col min="13203" max="13203" width="11" style="77"/>
    <col min="13204" max="13204" width="1.7109375" style="77" customWidth="1"/>
    <col min="13205" max="13205" width="11" style="77"/>
    <col min="13206" max="13206" width="1.85546875" style="77" customWidth="1"/>
    <col min="13207" max="13207" width="11" style="77"/>
    <col min="13208" max="13208" width="1.85546875" style="77" customWidth="1"/>
    <col min="13209" max="13209" width="11" style="77"/>
    <col min="13210" max="13210" width="1.85546875" style="77" customWidth="1"/>
    <col min="13211" max="13211" width="11" style="77"/>
    <col min="13212" max="13212" width="1.85546875" style="77" customWidth="1"/>
    <col min="13213" max="13213" width="11" style="77"/>
    <col min="13214" max="13214" width="1.85546875" style="77" customWidth="1"/>
    <col min="13215" max="13215" width="11" style="77"/>
    <col min="13216" max="13216" width="1.85546875" style="77" customWidth="1"/>
    <col min="13217" max="13217" width="12.140625" style="77" customWidth="1"/>
    <col min="13218" max="13218" width="11" style="77"/>
    <col min="13219" max="13219" width="1.85546875" style="77" customWidth="1"/>
    <col min="13220" max="13220" width="11" style="77"/>
    <col min="13221" max="13221" width="1.85546875" style="77" customWidth="1"/>
    <col min="13222" max="13222" width="11" style="77"/>
    <col min="13223" max="13223" width="1.85546875" style="77" customWidth="1"/>
    <col min="13224" max="13224" width="11" style="77"/>
    <col min="13225" max="13225" width="1.85546875" style="77" customWidth="1"/>
    <col min="13226" max="13226" width="11" style="77"/>
    <col min="13227" max="13227" width="1.85546875" style="77" customWidth="1"/>
    <col min="13228" max="13228" width="11" style="77"/>
    <col min="13229" max="13229" width="1.85546875" style="77" customWidth="1"/>
    <col min="13230" max="13230" width="11" style="77"/>
    <col min="13231" max="13231" width="1.85546875" style="77" customWidth="1"/>
    <col min="13232" max="13232" width="13" style="77" customWidth="1"/>
    <col min="13233" max="13233" width="1.85546875" style="77" customWidth="1"/>
    <col min="13234" max="13234" width="12.140625" style="77" customWidth="1"/>
    <col min="13235" max="13235" width="11" style="77"/>
    <col min="13236" max="13236" width="1.85546875" style="77" customWidth="1"/>
    <col min="13237" max="13237" width="11" style="77"/>
    <col min="13238" max="13238" width="1.85546875" style="77" customWidth="1"/>
    <col min="13239" max="13239" width="11" style="77"/>
    <col min="13240" max="13240" width="1.85546875" style="77" customWidth="1"/>
    <col min="13241" max="13241" width="11" style="77"/>
    <col min="13242" max="13242" width="1.85546875" style="77" customWidth="1"/>
    <col min="13243" max="13243" width="11" style="77"/>
    <col min="13244" max="13244" width="1.85546875" style="77" customWidth="1"/>
    <col min="13245" max="13245" width="11" style="77"/>
    <col min="13246" max="13246" width="1.85546875" style="77" customWidth="1"/>
    <col min="13247" max="13247" width="11" style="77"/>
    <col min="13248" max="13248" width="1.85546875" style="77" customWidth="1"/>
    <col min="13249" max="13249" width="11" style="77"/>
    <col min="13250" max="13250" width="1.85546875" style="77" customWidth="1"/>
    <col min="13251" max="13251" width="11" style="77"/>
    <col min="13252" max="13252" width="1.85546875" style="77" customWidth="1"/>
    <col min="13253" max="13253" width="11" style="77"/>
    <col min="13254" max="13254" width="1.85546875" style="77" customWidth="1"/>
    <col min="13255" max="13255" width="12.140625" style="77" customWidth="1"/>
    <col min="13256" max="13256" width="11" style="77"/>
    <col min="13257" max="13257" width="1.85546875" style="77" customWidth="1"/>
    <col min="13258" max="13258" width="11" style="77"/>
    <col min="13259" max="13259" width="1.85546875" style="77" customWidth="1"/>
    <col min="13260" max="13260" width="11" style="77"/>
    <col min="13261" max="13261" width="1.85546875" style="77" customWidth="1"/>
    <col min="13262" max="13262" width="11" style="77"/>
    <col min="13263" max="13263" width="1.85546875" style="77" customWidth="1"/>
    <col min="13264" max="13264" width="11" style="77"/>
    <col min="13265" max="13265" width="1.85546875" style="77" customWidth="1"/>
    <col min="13266" max="13266" width="11" style="77"/>
    <col min="13267" max="13267" width="1.85546875" style="77" customWidth="1"/>
    <col min="13268" max="13268" width="11" style="77"/>
    <col min="13269" max="13269" width="1.85546875" style="77" customWidth="1"/>
    <col min="13270" max="13270" width="11" style="77"/>
    <col min="13271" max="13271" width="1.85546875" style="77" customWidth="1"/>
    <col min="13272" max="13272" width="11" style="77"/>
    <col min="13273" max="13273" width="1.85546875" style="77" customWidth="1"/>
    <col min="13274" max="13274" width="11" style="77"/>
    <col min="13275" max="13275" width="1.85546875" style="77" customWidth="1"/>
    <col min="13276" max="13276" width="12.140625" style="77" customWidth="1"/>
    <col min="13277" max="13277" width="11" style="77"/>
    <col min="13278" max="13278" width="1.85546875" style="77" customWidth="1"/>
    <col min="13279" max="13279" width="11" style="77"/>
    <col min="13280" max="13280" width="1.85546875" style="77" customWidth="1"/>
    <col min="13281" max="13281" width="11" style="77"/>
    <col min="13282" max="13282" width="1.85546875" style="77" customWidth="1"/>
    <col min="13283" max="13283" width="11" style="77"/>
    <col min="13284" max="13284" width="1.85546875" style="77" customWidth="1"/>
    <col min="13285" max="13285" width="11" style="77"/>
    <col min="13286" max="13286" width="1.85546875" style="77" customWidth="1"/>
    <col min="13287" max="13287" width="11" style="77"/>
    <col min="13288" max="13288" width="1.85546875" style="77" customWidth="1"/>
    <col min="13289" max="13289" width="10.5703125" style="77" customWidth="1"/>
    <col min="13290" max="13290" width="2" style="77" customWidth="1"/>
    <col min="13291" max="13291" width="12.5703125" style="77" customWidth="1"/>
    <col min="13292" max="13292" width="1.85546875" style="77" customWidth="1"/>
    <col min="13293" max="13294" width="0" style="77" hidden="1" customWidth="1"/>
    <col min="13295" max="13312" width="11" style="77"/>
    <col min="13313" max="13313" width="12.140625" style="77" customWidth="1"/>
    <col min="13314" max="13314" width="11" style="77"/>
    <col min="13315" max="13315" width="1.85546875" style="77" customWidth="1"/>
    <col min="13316" max="13316" width="11" style="77"/>
    <col min="13317" max="13317" width="2" style="77" customWidth="1"/>
    <col min="13318" max="13318" width="11" style="77"/>
    <col min="13319" max="13319" width="1.85546875" style="77" customWidth="1"/>
    <col min="13320" max="13320" width="11" style="77"/>
    <col min="13321" max="13321" width="2" style="77" customWidth="1"/>
    <col min="13322" max="13322" width="11" style="77"/>
    <col min="13323" max="13323" width="1.85546875" style="77" customWidth="1"/>
    <col min="13324" max="13324" width="11" style="77"/>
    <col min="13325" max="13325" width="1.85546875" style="77" customWidth="1"/>
    <col min="13326" max="13326" width="11" style="77"/>
    <col min="13327" max="13327" width="1.85546875" style="77" customWidth="1"/>
    <col min="13328" max="13328" width="11" style="77"/>
    <col min="13329" max="13329" width="1.85546875" style="77" customWidth="1"/>
    <col min="13330" max="13330" width="11" style="77"/>
    <col min="13331" max="13331" width="1.85546875" style="77" customWidth="1"/>
    <col min="13332" max="13332" width="11" style="77"/>
    <col min="13333" max="13333" width="1.85546875" style="77" customWidth="1"/>
    <col min="13334" max="13334" width="12.140625" style="77" customWidth="1"/>
    <col min="13335" max="13335" width="11" style="77"/>
    <col min="13336" max="13336" width="1.85546875" style="77" customWidth="1"/>
    <col min="13337" max="13337" width="11" style="77"/>
    <col min="13338" max="13338" width="1.85546875" style="77" customWidth="1"/>
    <col min="13339" max="13339" width="11" style="77"/>
    <col min="13340" max="13340" width="1.85546875" style="77" customWidth="1"/>
    <col min="13341" max="13341" width="11" style="77"/>
    <col min="13342" max="13342" width="1.85546875" style="77" customWidth="1"/>
    <col min="13343" max="13343" width="11" style="77"/>
    <col min="13344" max="13344" width="1.85546875" style="77" customWidth="1"/>
    <col min="13345" max="13345" width="11" style="77"/>
    <col min="13346" max="13346" width="1.85546875" style="77" customWidth="1"/>
    <col min="13347" max="13347" width="11" style="77"/>
    <col min="13348" max="13348" width="1.85546875" style="77" customWidth="1"/>
    <col min="13349" max="13349" width="11" style="77"/>
    <col min="13350" max="13350" width="1.85546875" style="77" customWidth="1"/>
    <col min="13351" max="13351" width="11" style="77"/>
    <col min="13352" max="13352" width="1.85546875" style="77" customWidth="1"/>
    <col min="13353" max="13353" width="11" style="77"/>
    <col min="13354" max="13354" width="1.85546875" style="77" customWidth="1"/>
    <col min="13355" max="13355" width="12.28515625" style="77" customWidth="1"/>
    <col min="13356" max="13356" width="11" style="77"/>
    <col min="13357" max="13357" width="1.85546875" style="77" customWidth="1"/>
    <col min="13358" max="13358" width="11" style="77"/>
    <col min="13359" max="13359" width="1.85546875" style="77" customWidth="1"/>
    <col min="13360" max="13360" width="11" style="77"/>
    <col min="13361" max="13361" width="1.85546875" style="77" customWidth="1"/>
    <col min="13362" max="13362" width="11" style="77"/>
    <col min="13363" max="13363" width="0.5703125" style="77" customWidth="1"/>
    <col min="13364" max="13364" width="11.28515625" style="77" customWidth="1"/>
    <col min="13365" max="13365" width="1.85546875" style="77" customWidth="1"/>
    <col min="13366" max="13366" width="11" style="77"/>
    <col min="13367" max="13367" width="2" style="77" customWidth="1"/>
    <col min="13368" max="13368" width="11" style="77"/>
    <col min="13369" max="13369" width="1.85546875" style="77" customWidth="1"/>
    <col min="13370" max="13370" width="13" style="77" customWidth="1"/>
    <col min="13371" max="13371" width="1.85546875" style="77" customWidth="1"/>
    <col min="13372" max="13372" width="12.140625" style="77" customWidth="1"/>
    <col min="13373" max="13373" width="11" style="77"/>
    <col min="13374" max="13374" width="1.85546875" style="77" customWidth="1"/>
    <col min="13375" max="13375" width="11" style="77"/>
    <col min="13376" max="13376" width="1.85546875" style="77" customWidth="1"/>
    <col min="13377" max="13377" width="11" style="77"/>
    <col min="13378" max="13378" width="1.85546875" style="77" customWidth="1"/>
    <col min="13379" max="13379" width="11" style="77"/>
    <col min="13380" max="13380" width="1.85546875" style="77" customWidth="1"/>
    <col min="13381" max="13381" width="11" style="77"/>
    <col min="13382" max="13382" width="1.85546875" style="77" customWidth="1"/>
    <col min="13383" max="13383" width="11" style="77"/>
    <col min="13384" max="13384" width="1.85546875" style="77" customWidth="1"/>
    <col min="13385" max="13385" width="11" style="77"/>
    <col min="13386" max="13386" width="1.85546875" style="77" customWidth="1"/>
    <col min="13387" max="13387" width="11" style="77"/>
    <col min="13388" max="13388" width="1.85546875" style="77" customWidth="1"/>
    <col min="13389" max="13389" width="11" style="77"/>
    <col min="13390" max="13390" width="1.85546875" style="77" customWidth="1"/>
    <col min="13391" max="13391" width="11" style="77"/>
    <col min="13392" max="13392" width="1.85546875" style="77" customWidth="1"/>
    <col min="13393" max="13393" width="12.140625" style="77" customWidth="1"/>
    <col min="13394" max="13394" width="11" style="77"/>
    <col min="13395" max="13395" width="1.85546875" style="77" customWidth="1"/>
    <col min="13396" max="13396" width="11" style="77"/>
    <col min="13397" max="13397" width="1.85546875" style="77" customWidth="1"/>
    <col min="13398" max="13398" width="11" style="77"/>
    <col min="13399" max="13399" width="1.85546875" style="77" customWidth="1"/>
    <col min="13400" max="13400" width="11" style="77"/>
    <col min="13401" max="13401" width="1.85546875" style="77" customWidth="1"/>
    <col min="13402" max="13402" width="11" style="77"/>
    <col min="13403" max="13403" width="1.85546875" style="77" customWidth="1"/>
    <col min="13404" max="13404" width="11" style="77"/>
    <col min="13405" max="13405" width="1.85546875" style="77" customWidth="1"/>
    <col min="13406" max="13406" width="11" style="77"/>
    <col min="13407" max="13407" width="1.85546875" style="77" customWidth="1"/>
    <col min="13408" max="13408" width="11" style="77"/>
    <col min="13409" max="13409" width="1.85546875" style="77" customWidth="1"/>
    <col min="13410" max="13410" width="11" style="77"/>
    <col min="13411" max="13411" width="1.85546875" style="77" customWidth="1"/>
    <col min="13412" max="13412" width="11" style="77"/>
    <col min="13413" max="13413" width="1.85546875" style="77" customWidth="1"/>
    <col min="13414" max="13414" width="12.140625" style="77" customWidth="1"/>
    <col min="13415" max="13415" width="11" style="77"/>
    <col min="13416" max="13416" width="1.85546875" style="77" customWidth="1"/>
    <col min="13417" max="13417" width="11" style="77"/>
    <col min="13418" max="13418" width="1.85546875" style="77" customWidth="1"/>
    <col min="13419" max="13419" width="11" style="77"/>
    <col min="13420" max="13420" width="1.85546875" style="77" customWidth="1"/>
    <col min="13421" max="13421" width="11" style="77"/>
    <col min="13422" max="13422" width="1.85546875" style="77" customWidth="1"/>
    <col min="13423" max="13423" width="11" style="77"/>
    <col min="13424" max="13424" width="1.85546875" style="77" customWidth="1"/>
    <col min="13425" max="13425" width="11" style="77"/>
    <col min="13426" max="13426" width="1.85546875" style="77" customWidth="1"/>
    <col min="13427" max="13427" width="11" style="77"/>
    <col min="13428" max="13428" width="1.85546875" style="77" customWidth="1"/>
    <col min="13429" max="13429" width="13" style="77" customWidth="1"/>
    <col min="13430" max="13430" width="1.85546875" style="77" customWidth="1"/>
    <col min="13431" max="13431" width="12.140625" style="77" customWidth="1"/>
    <col min="13432" max="13432" width="11" style="77"/>
    <col min="13433" max="13433" width="1.85546875" style="77" customWidth="1"/>
    <col min="13434" max="13434" width="11" style="77"/>
    <col min="13435" max="13435" width="1.85546875" style="77" customWidth="1"/>
    <col min="13436" max="13436" width="11" style="77"/>
    <col min="13437" max="13437" width="1.85546875" style="77" customWidth="1"/>
    <col min="13438" max="13438" width="11" style="77"/>
    <col min="13439" max="13439" width="1.85546875" style="77" customWidth="1"/>
    <col min="13440" max="13440" width="11" style="77"/>
    <col min="13441" max="13441" width="1.85546875" style="77" customWidth="1"/>
    <col min="13442" max="13442" width="11" style="77"/>
    <col min="13443" max="13443" width="1.85546875" style="77" customWidth="1"/>
    <col min="13444" max="13444" width="11" style="77"/>
    <col min="13445" max="13445" width="1.85546875" style="77" customWidth="1"/>
    <col min="13446" max="13446" width="11" style="77"/>
    <col min="13447" max="13447" width="1.85546875" style="77" customWidth="1"/>
    <col min="13448" max="13448" width="11" style="77"/>
    <col min="13449" max="13449" width="1.85546875" style="77" customWidth="1"/>
    <col min="13450" max="13450" width="11" style="77"/>
    <col min="13451" max="13451" width="1.85546875" style="77" customWidth="1"/>
    <col min="13452" max="13452" width="12.140625" style="77" customWidth="1"/>
    <col min="13453" max="13453" width="11" style="77"/>
    <col min="13454" max="13454" width="1.85546875" style="77" customWidth="1"/>
    <col min="13455" max="13455" width="11" style="77"/>
    <col min="13456" max="13456" width="1.85546875" style="77" customWidth="1"/>
    <col min="13457" max="13457" width="11" style="77"/>
    <col min="13458" max="13458" width="1.85546875" style="77" customWidth="1"/>
    <col min="13459" max="13459" width="11" style="77"/>
    <col min="13460" max="13460" width="1.7109375" style="77" customWidth="1"/>
    <col min="13461" max="13461" width="11" style="77"/>
    <col min="13462" max="13462" width="1.85546875" style="77" customWidth="1"/>
    <col min="13463" max="13463" width="11" style="77"/>
    <col min="13464" max="13464" width="1.85546875" style="77" customWidth="1"/>
    <col min="13465" max="13465" width="11" style="77"/>
    <col min="13466" max="13466" width="1.85546875" style="77" customWidth="1"/>
    <col min="13467" max="13467" width="11" style="77"/>
    <col min="13468" max="13468" width="1.85546875" style="77" customWidth="1"/>
    <col min="13469" max="13469" width="11" style="77"/>
    <col min="13470" max="13470" width="1.85546875" style="77" customWidth="1"/>
    <col min="13471" max="13471" width="11" style="77"/>
    <col min="13472" max="13472" width="1.85546875" style="77" customWidth="1"/>
    <col min="13473" max="13473" width="12.140625" style="77" customWidth="1"/>
    <col min="13474" max="13474" width="11" style="77"/>
    <col min="13475" max="13475" width="1.85546875" style="77" customWidth="1"/>
    <col min="13476" max="13476" width="11" style="77"/>
    <col min="13477" max="13477" width="1.85546875" style="77" customWidth="1"/>
    <col min="13478" max="13478" width="11" style="77"/>
    <col min="13479" max="13479" width="1.85546875" style="77" customWidth="1"/>
    <col min="13480" max="13480" width="11" style="77"/>
    <col min="13481" max="13481" width="1.85546875" style="77" customWidth="1"/>
    <col min="13482" max="13482" width="11" style="77"/>
    <col min="13483" max="13483" width="1.85546875" style="77" customWidth="1"/>
    <col min="13484" max="13484" width="11" style="77"/>
    <col min="13485" max="13485" width="1.85546875" style="77" customWidth="1"/>
    <col min="13486" max="13486" width="11" style="77"/>
    <col min="13487" max="13487" width="1.85546875" style="77" customWidth="1"/>
    <col min="13488" max="13488" width="13" style="77" customWidth="1"/>
    <col min="13489" max="13489" width="1.85546875" style="77" customWidth="1"/>
    <col min="13490" max="13490" width="12.140625" style="77" customWidth="1"/>
    <col min="13491" max="13491" width="11" style="77"/>
    <col min="13492" max="13492" width="1.85546875" style="77" customWidth="1"/>
    <col min="13493" max="13493" width="11" style="77"/>
    <col min="13494" max="13494" width="1.85546875" style="77" customWidth="1"/>
    <col min="13495" max="13495" width="11" style="77"/>
    <col min="13496" max="13496" width="1.85546875" style="77" customWidth="1"/>
    <col min="13497" max="13497" width="11" style="77"/>
    <col min="13498" max="13498" width="1.85546875" style="77" customWidth="1"/>
    <col min="13499" max="13499" width="11" style="77"/>
    <col min="13500" max="13500" width="1.85546875" style="77" customWidth="1"/>
    <col min="13501" max="13501" width="11" style="77"/>
    <col min="13502" max="13502" width="1.85546875" style="77" customWidth="1"/>
    <col min="13503" max="13503" width="11" style="77"/>
    <col min="13504" max="13504" width="1.85546875" style="77" customWidth="1"/>
    <col min="13505" max="13505" width="11" style="77"/>
    <col min="13506" max="13506" width="1.85546875" style="77" customWidth="1"/>
    <col min="13507" max="13507" width="11" style="77"/>
    <col min="13508" max="13508" width="1.85546875" style="77" customWidth="1"/>
    <col min="13509" max="13509" width="11" style="77"/>
    <col min="13510" max="13510" width="1.85546875" style="77" customWidth="1"/>
    <col min="13511" max="13511" width="12.140625" style="77" customWidth="1"/>
    <col min="13512" max="13512" width="11" style="77"/>
    <col min="13513" max="13513" width="1.85546875" style="77" customWidth="1"/>
    <col min="13514" max="13514" width="11" style="77"/>
    <col min="13515" max="13515" width="1.85546875" style="77" customWidth="1"/>
    <col min="13516" max="13516" width="11" style="77"/>
    <col min="13517" max="13517" width="1.85546875" style="77" customWidth="1"/>
    <col min="13518" max="13518" width="11" style="77"/>
    <col min="13519" max="13519" width="1.85546875" style="77" customWidth="1"/>
    <col min="13520" max="13520" width="11" style="77"/>
    <col min="13521" max="13521" width="1.85546875" style="77" customWidth="1"/>
    <col min="13522" max="13522" width="11" style="77"/>
    <col min="13523" max="13523" width="1.85546875" style="77" customWidth="1"/>
    <col min="13524" max="13524" width="11" style="77"/>
    <col min="13525" max="13525" width="1.85546875" style="77" customWidth="1"/>
    <col min="13526" max="13526" width="11" style="77"/>
    <col min="13527" max="13527" width="1.85546875" style="77" customWidth="1"/>
    <col min="13528" max="13528" width="11" style="77"/>
    <col min="13529" max="13529" width="1.85546875" style="77" customWidth="1"/>
    <col min="13530" max="13530" width="11" style="77"/>
    <col min="13531" max="13531" width="1.85546875" style="77" customWidth="1"/>
    <col min="13532" max="13532" width="12.140625" style="77" customWidth="1"/>
    <col min="13533" max="13533" width="11" style="77"/>
    <col min="13534" max="13534" width="1.85546875" style="77" customWidth="1"/>
    <col min="13535" max="13535" width="11" style="77"/>
    <col min="13536" max="13536" width="1.85546875" style="77" customWidth="1"/>
    <col min="13537" max="13537" width="11" style="77"/>
    <col min="13538" max="13538" width="1.85546875" style="77" customWidth="1"/>
    <col min="13539" max="13539" width="11" style="77"/>
    <col min="13540" max="13540" width="1.85546875" style="77" customWidth="1"/>
    <col min="13541" max="13541" width="11" style="77"/>
    <col min="13542" max="13542" width="1.85546875" style="77" customWidth="1"/>
    <col min="13543" max="13543" width="11" style="77"/>
    <col min="13544" max="13544" width="1.85546875" style="77" customWidth="1"/>
    <col min="13545" max="13545" width="10.5703125" style="77" customWidth="1"/>
    <col min="13546" max="13546" width="2" style="77" customWidth="1"/>
    <col min="13547" max="13547" width="12.5703125" style="77" customWidth="1"/>
    <col min="13548" max="13548" width="1.85546875" style="77" customWidth="1"/>
    <col min="13549" max="13550" width="0" style="77" hidden="1" customWidth="1"/>
    <col min="13551" max="13568" width="11" style="77"/>
    <col min="13569" max="13569" width="12.140625" style="77" customWidth="1"/>
    <col min="13570" max="13570" width="11" style="77"/>
    <col min="13571" max="13571" width="1.85546875" style="77" customWidth="1"/>
    <col min="13572" max="13572" width="11" style="77"/>
    <col min="13573" max="13573" width="2" style="77" customWidth="1"/>
    <col min="13574" max="13574" width="11" style="77"/>
    <col min="13575" max="13575" width="1.85546875" style="77" customWidth="1"/>
    <col min="13576" max="13576" width="11" style="77"/>
    <col min="13577" max="13577" width="2" style="77" customWidth="1"/>
    <col min="13578" max="13578" width="11" style="77"/>
    <col min="13579" max="13579" width="1.85546875" style="77" customWidth="1"/>
    <col min="13580" max="13580" width="11" style="77"/>
    <col min="13581" max="13581" width="1.85546875" style="77" customWidth="1"/>
    <col min="13582" max="13582" width="11" style="77"/>
    <col min="13583" max="13583" width="1.85546875" style="77" customWidth="1"/>
    <col min="13584" max="13584" width="11" style="77"/>
    <col min="13585" max="13585" width="1.85546875" style="77" customWidth="1"/>
    <col min="13586" max="13586" width="11" style="77"/>
    <col min="13587" max="13587" width="1.85546875" style="77" customWidth="1"/>
    <col min="13588" max="13588" width="11" style="77"/>
    <col min="13589" max="13589" width="1.85546875" style="77" customWidth="1"/>
    <col min="13590" max="13590" width="12.140625" style="77" customWidth="1"/>
    <col min="13591" max="13591" width="11" style="77"/>
    <col min="13592" max="13592" width="1.85546875" style="77" customWidth="1"/>
    <col min="13593" max="13593" width="11" style="77"/>
    <col min="13594" max="13594" width="1.85546875" style="77" customWidth="1"/>
    <col min="13595" max="13595" width="11" style="77"/>
    <col min="13596" max="13596" width="1.85546875" style="77" customWidth="1"/>
    <col min="13597" max="13597" width="11" style="77"/>
    <col min="13598" max="13598" width="1.85546875" style="77" customWidth="1"/>
    <col min="13599" max="13599" width="11" style="77"/>
    <col min="13600" max="13600" width="1.85546875" style="77" customWidth="1"/>
    <col min="13601" max="13601" width="11" style="77"/>
    <col min="13602" max="13602" width="1.85546875" style="77" customWidth="1"/>
    <col min="13603" max="13603" width="11" style="77"/>
    <col min="13604" max="13604" width="1.85546875" style="77" customWidth="1"/>
    <col min="13605" max="13605" width="11" style="77"/>
    <col min="13606" max="13606" width="1.85546875" style="77" customWidth="1"/>
    <col min="13607" max="13607" width="11" style="77"/>
    <col min="13608" max="13608" width="1.85546875" style="77" customWidth="1"/>
    <col min="13609" max="13609" width="11" style="77"/>
    <col min="13610" max="13610" width="1.85546875" style="77" customWidth="1"/>
    <col min="13611" max="13611" width="12.28515625" style="77" customWidth="1"/>
    <col min="13612" max="13612" width="11" style="77"/>
    <col min="13613" max="13613" width="1.85546875" style="77" customWidth="1"/>
    <col min="13614" max="13614" width="11" style="77"/>
    <col min="13615" max="13615" width="1.85546875" style="77" customWidth="1"/>
    <col min="13616" max="13616" width="11" style="77"/>
    <col min="13617" max="13617" width="1.85546875" style="77" customWidth="1"/>
    <col min="13618" max="13618" width="11" style="77"/>
    <col min="13619" max="13619" width="0.5703125" style="77" customWidth="1"/>
    <col min="13620" max="13620" width="11.28515625" style="77" customWidth="1"/>
    <col min="13621" max="13621" width="1.85546875" style="77" customWidth="1"/>
    <col min="13622" max="13622" width="11" style="77"/>
    <col min="13623" max="13623" width="2" style="77" customWidth="1"/>
    <col min="13624" max="13624" width="11" style="77"/>
    <col min="13625" max="13625" width="1.85546875" style="77" customWidth="1"/>
    <col min="13626" max="13626" width="13" style="77" customWidth="1"/>
    <col min="13627" max="13627" width="1.85546875" style="77" customWidth="1"/>
    <col min="13628" max="13628" width="12.140625" style="77" customWidth="1"/>
    <col min="13629" max="13629" width="11" style="77"/>
    <col min="13630" max="13630" width="1.85546875" style="77" customWidth="1"/>
    <col min="13631" max="13631" width="11" style="77"/>
    <col min="13632" max="13632" width="1.85546875" style="77" customWidth="1"/>
    <col min="13633" max="13633" width="11" style="77"/>
    <col min="13634" max="13634" width="1.85546875" style="77" customWidth="1"/>
    <col min="13635" max="13635" width="11" style="77"/>
    <col min="13636" max="13636" width="1.85546875" style="77" customWidth="1"/>
    <col min="13637" max="13637" width="11" style="77"/>
    <col min="13638" max="13638" width="1.85546875" style="77" customWidth="1"/>
    <col min="13639" max="13639" width="11" style="77"/>
    <col min="13640" max="13640" width="1.85546875" style="77" customWidth="1"/>
    <col min="13641" max="13641" width="11" style="77"/>
    <col min="13642" max="13642" width="1.85546875" style="77" customWidth="1"/>
    <col min="13643" max="13643" width="11" style="77"/>
    <col min="13644" max="13644" width="1.85546875" style="77" customWidth="1"/>
    <col min="13645" max="13645" width="11" style="77"/>
    <col min="13646" max="13646" width="1.85546875" style="77" customWidth="1"/>
    <col min="13647" max="13647" width="11" style="77"/>
    <col min="13648" max="13648" width="1.85546875" style="77" customWidth="1"/>
    <col min="13649" max="13649" width="12.140625" style="77" customWidth="1"/>
    <col min="13650" max="13650" width="11" style="77"/>
    <col min="13651" max="13651" width="1.85546875" style="77" customWidth="1"/>
    <col min="13652" max="13652" width="11" style="77"/>
    <col min="13653" max="13653" width="1.85546875" style="77" customWidth="1"/>
    <col min="13654" max="13654" width="11" style="77"/>
    <col min="13655" max="13655" width="1.85546875" style="77" customWidth="1"/>
    <col min="13656" max="13656" width="11" style="77"/>
    <col min="13657" max="13657" width="1.85546875" style="77" customWidth="1"/>
    <col min="13658" max="13658" width="11" style="77"/>
    <col min="13659" max="13659" width="1.85546875" style="77" customWidth="1"/>
    <col min="13660" max="13660" width="11" style="77"/>
    <col min="13661" max="13661" width="1.85546875" style="77" customWidth="1"/>
    <col min="13662" max="13662" width="11" style="77"/>
    <col min="13663" max="13663" width="1.85546875" style="77" customWidth="1"/>
    <col min="13664" max="13664" width="11" style="77"/>
    <col min="13665" max="13665" width="1.85546875" style="77" customWidth="1"/>
    <col min="13666" max="13666" width="11" style="77"/>
    <col min="13667" max="13667" width="1.85546875" style="77" customWidth="1"/>
    <col min="13668" max="13668" width="11" style="77"/>
    <col min="13669" max="13669" width="1.85546875" style="77" customWidth="1"/>
    <col min="13670" max="13670" width="12.140625" style="77" customWidth="1"/>
    <col min="13671" max="13671" width="11" style="77"/>
    <col min="13672" max="13672" width="1.85546875" style="77" customWidth="1"/>
    <col min="13673" max="13673" width="11" style="77"/>
    <col min="13674" max="13674" width="1.85546875" style="77" customWidth="1"/>
    <col min="13675" max="13675" width="11" style="77"/>
    <col min="13676" max="13676" width="1.85546875" style="77" customWidth="1"/>
    <col min="13677" max="13677" width="11" style="77"/>
    <col min="13678" max="13678" width="1.85546875" style="77" customWidth="1"/>
    <col min="13679" max="13679" width="11" style="77"/>
    <col min="13680" max="13680" width="1.85546875" style="77" customWidth="1"/>
    <col min="13681" max="13681" width="11" style="77"/>
    <col min="13682" max="13682" width="1.85546875" style="77" customWidth="1"/>
    <col min="13683" max="13683" width="11" style="77"/>
    <col min="13684" max="13684" width="1.85546875" style="77" customWidth="1"/>
    <col min="13685" max="13685" width="13" style="77" customWidth="1"/>
    <col min="13686" max="13686" width="1.85546875" style="77" customWidth="1"/>
    <col min="13687" max="13687" width="12.140625" style="77" customWidth="1"/>
    <col min="13688" max="13688" width="11" style="77"/>
    <col min="13689" max="13689" width="1.85546875" style="77" customWidth="1"/>
    <col min="13690" max="13690" width="11" style="77"/>
    <col min="13691" max="13691" width="1.85546875" style="77" customWidth="1"/>
    <col min="13692" max="13692" width="11" style="77"/>
    <col min="13693" max="13693" width="1.85546875" style="77" customWidth="1"/>
    <col min="13694" max="13694" width="11" style="77"/>
    <col min="13695" max="13695" width="1.85546875" style="77" customWidth="1"/>
    <col min="13696" max="13696" width="11" style="77"/>
    <col min="13697" max="13697" width="1.85546875" style="77" customWidth="1"/>
    <col min="13698" max="13698" width="11" style="77"/>
    <col min="13699" max="13699" width="1.85546875" style="77" customWidth="1"/>
    <col min="13700" max="13700" width="11" style="77"/>
    <col min="13701" max="13701" width="1.85546875" style="77" customWidth="1"/>
    <col min="13702" max="13702" width="11" style="77"/>
    <col min="13703" max="13703" width="1.85546875" style="77" customWidth="1"/>
    <col min="13704" max="13704" width="11" style="77"/>
    <col min="13705" max="13705" width="1.85546875" style="77" customWidth="1"/>
    <col min="13706" max="13706" width="11" style="77"/>
    <col min="13707" max="13707" width="1.85546875" style="77" customWidth="1"/>
    <col min="13708" max="13708" width="12.140625" style="77" customWidth="1"/>
    <col min="13709" max="13709" width="11" style="77"/>
    <col min="13710" max="13710" width="1.85546875" style="77" customWidth="1"/>
    <col min="13711" max="13711" width="11" style="77"/>
    <col min="13712" max="13712" width="1.85546875" style="77" customWidth="1"/>
    <col min="13713" max="13713" width="11" style="77"/>
    <col min="13714" max="13714" width="1.85546875" style="77" customWidth="1"/>
    <col min="13715" max="13715" width="11" style="77"/>
    <col min="13716" max="13716" width="1.7109375" style="77" customWidth="1"/>
    <col min="13717" max="13717" width="11" style="77"/>
    <col min="13718" max="13718" width="1.85546875" style="77" customWidth="1"/>
    <col min="13719" max="13719" width="11" style="77"/>
    <col min="13720" max="13720" width="1.85546875" style="77" customWidth="1"/>
    <col min="13721" max="13721" width="11" style="77"/>
    <col min="13722" max="13722" width="1.85546875" style="77" customWidth="1"/>
    <col min="13723" max="13723" width="11" style="77"/>
    <col min="13724" max="13724" width="1.85546875" style="77" customWidth="1"/>
    <col min="13725" max="13725" width="11" style="77"/>
    <col min="13726" max="13726" width="1.85546875" style="77" customWidth="1"/>
    <col min="13727" max="13727" width="11" style="77"/>
    <col min="13728" max="13728" width="1.85546875" style="77" customWidth="1"/>
    <col min="13729" max="13729" width="12.140625" style="77" customWidth="1"/>
    <col min="13730" max="13730" width="11" style="77"/>
    <col min="13731" max="13731" width="1.85546875" style="77" customWidth="1"/>
    <col min="13732" max="13732" width="11" style="77"/>
    <col min="13733" max="13733" width="1.85546875" style="77" customWidth="1"/>
    <col min="13734" max="13734" width="11" style="77"/>
    <col min="13735" max="13735" width="1.85546875" style="77" customWidth="1"/>
    <col min="13736" max="13736" width="11" style="77"/>
    <col min="13737" max="13737" width="1.85546875" style="77" customWidth="1"/>
    <col min="13738" max="13738" width="11" style="77"/>
    <col min="13739" max="13739" width="1.85546875" style="77" customWidth="1"/>
    <col min="13740" max="13740" width="11" style="77"/>
    <col min="13741" max="13741" width="1.85546875" style="77" customWidth="1"/>
    <col min="13742" max="13742" width="11" style="77"/>
    <col min="13743" max="13743" width="1.85546875" style="77" customWidth="1"/>
    <col min="13744" max="13744" width="13" style="77" customWidth="1"/>
    <col min="13745" max="13745" width="1.85546875" style="77" customWidth="1"/>
    <col min="13746" max="13746" width="12.140625" style="77" customWidth="1"/>
    <col min="13747" max="13747" width="11" style="77"/>
    <col min="13748" max="13748" width="1.85546875" style="77" customWidth="1"/>
    <col min="13749" max="13749" width="11" style="77"/>
    <col min="13750" max="13750" width="1.85546875" style="77" customWidth="1"/>
    <col min="13751" max="13751" width="11" style="77"/>
    <col min="13752" max="13752" width="1.85546875" style="77" customWidth="1"/>
    <col min="13753" max="13753" width="11" style="77"/>
    <col min="13754" max="13754" width="1.85546875" style="77" customWidth="1"/>
    <col min="13755" max="13755" width="11" style="77"/>
    <col min="13756" max="13756" width="1.85546875" style="77" customWidth="1"/>
    <col min="13757" max="13757" width="11" style="77"/>
    <col min="13758" max="13758" width="1.85546875" style="77" customWidth="1"/>
    <col min="13759" max="13759" width="11" style="77"/>
    <col min="13760" max="13760" width="1.85546875" style="77" customWidth="1"/>
    <col min="13761" max="13761" width="11" style="77"/>
    <col min="13762" max="13762" width="1.85546875" style="77" customWidth="1"/>
    <col min="13763" max="13763" width="11" style="77"/>
    <col min="13764" max="13764" width="1.85546875" style="77" customWidth="1"/>
    <col min="13765" max="13765" width="11" style="77"/>
    <col min="13766" max="13766" width="1.85546875" style="77" customWidth="1"/>
    <col min="13767" max="13767" width="12.140625" style="77" customWidth="1"/>
    <col min="13768" max="13768" width="11" style="77"/>
    <col min="13769" max="13769" width="1.85546875" style="77" customWidth="1"/>
    <col min="13770" max="13770" width="11" style="77"/>
    <col min="13771" max="13771" width="1.85546875" style="77" customWidth="1"/>
    <col min="13772" max="13772" width="11" style="77"/>
    <col min="13773" max="13773" width="1.85546875" style="77" customWidth="1"/>
    <col min="13774" max="13774" width="11" style="77"/>
    <col min="13775" max="13775" width="1.85546875" style="77" customWidth="1"/>
    <col min="13776" max="13776" width="11" style="77"/>
    <col min="13777" max="13777" width="1.85546875" style="77" customWidth="1"/>
    <col min="13778" max="13778" width="11" style="77"/>
    <col min="13779" max="13779" width="1.85546875" style="77" customWidth="1"/>
    <col min="13780" max="13780" width="11" style="77"/>
    <col min="13781" max="13781" width="1.85546875" style="77" customWidth="1"/>
    <col min="13782" max="13782" width="11" style="77"/>
    <col min="13783" max="13783" width="1.85546875" style="77" customWidth="1"/>
    <col min="13784" max="13784" width="11" style="77"/>
    <col min="13785" max="13785" width="1.85546875" style="77" customWidth="1"/>
    <col min="13786" max="13786" width="11" style="77"/>
    <col min="13787" max="13787" width="1.85546875" style="77" customWidth="1"/>
    <col min="13788" max="13788" width="12.140625" style="77" customWidth="1"/>
    <col min="13789" max="13789" width="11" style="77"/>
    <col min="13790" max="13790" width="1.85546875" style="77" customWidth="1"/>
    <col min="13791" max="13791" width="11" style="77"/>
    <col min="13792" max="13792" width="1.85546875" style="77" customWidth="1"/>
    <col min="13793" max="13793" width="11" style="77"/>
    <col min="13794" max="13794" width="1.85546875" style="77" customWidth="1"/>
    <col min="13795" max="13795" width="11" style="77"/>
    <col min="13796" max="13796" width="1.85546875" style="77" customWidth="1"/>
    <col min="13797" max="13797" width="11" style="77"/>
    <col min="13798" max="13798" width="1.85546875" style="77" customWidth="1"/>
    <col min="13799" max="13799" width="11" style="77"/>
    <col min="13800" max="13800" width="1.85546875" style="77" customWidth="1"/>
    <col min="13801" max="13801" width="10.5703125" style="77" customWidth="1"/>
    <col min="13802" max="13802" width="2" style="77" customWidth="1"/>
    <col min="13803" max="13803" width="12.5703125" style="77" customWidth="1"/>
    <col min="13804" max="13804" width="1.85546875" style="77" customWidth="1"/>
    <col min="13805" max="13806" width="0" style="77" hidden="1" customWidth="1"/>
    <col min="13807" max="13824" width="11" style="77"/>
    <col min="13825" max="13825" width="12.140625" style="77" customWidth="1"/>
    <col min="13826" max="13826" width="11" style="77"/>
    <col min="13827" max="13827" width="1.85546875" style="77" customWidth="1"/>
    <col min="13828" max="13828" width="11" style="77"/>
    <col min="13829" max="13829" width="2" style="77" customWidth="1"/>
    <col min="13830" max="13830" width="11" style="77"/>
    <col min="13831" max="13831" width="1.85546875" style="77" customWidth="1"/>
    <col min="13832" max="13832" width="11" style="77"/>
    <col min="13833" max="13833" width="2" style="77" customWidth="1"/>
    <col min="13834" max="13834" width="11" style="77"/>
    <col min="13835" max="13835" width="1.85546875" style="77" customWidth="1"/>
    <col min="13836" max="13836" width="11" style="77"/>
    <col min="13837" max="13837" width="1.85546875" style="77" customWidth="1"/>
    <col min="13838" max="13838" width="11" style="77"/>
    <col min="13839" max="13839" width="1.85546875" style="77" customWidth="1"/>
    <col min="13840" max="13840" width="11" style="77"/>
    <col min="13841" max="13841" width="1.85546875" style="77" customWidth="1"/>
    <col min="13842" max="13842" width="11" style="77"/>
    <col min="13843" max="13843" width="1.85546875" style="77" customWidth="1"/>
    <col min="13844" max="13844" width="11" style="77"/>
    <col min="13845" max="13845" width="1.85546875" style="77" customWidth="1"/>
    <col min="13846" max="13846" width="12.140625" style="77" customWidth="1"/>
    <col min="13847" max="13847" width="11" style="77"/>
    <col min="13848" max="13848" width="1.85546875" style="77" customWidth="1"/>
    <col min="13849" max="13849" width="11" style="77"/>
    <col min="13850" max="13850" width="1.85546875" style="77" customWidth="1"/>
    <col min="13851" max="13851" width="11" style="77"/>
    <col min="13852" max="13852" width="1.85546875" style="77" customWidth="1"/>
    <col min="13853" max="13853" width="11" style="77"/>
    <col min="13854" max="13854" width="1.85546875" style="77" customWidth="1"/>
    <col min="13855" max="13855" width="11" style="77"/>
    <col min="13856" max="13856" width="1.85546875" style="77" customWidth="1"/>
    <col min="13857" max="13857" width="11" style="77"/>
    <col min="13858" max="13858" width="1.85546875" style="77" customWidth="1"/>
    <col min="13859" max="13859" width="11" style="77"/>
    <col min="13860" max="13860" width="1.85546875" style="77" customWidth="1"/>
    <col min="13861" max="13861" width="11" style="77"/>
    <col min="13862" max="13862" width="1.85546875" style="77" customWidth="1"/>
    <col min="13863" max="13863" width="11" style="77"/>
    <col min="13864" max="13864" width="1.85546875" style="77" customWidth="1"/>
    <col min="13865" max="13865" width="11" style="77"/>
    <col min="13866" max="13866" width="1.85546875" style="77" customWidth="1"/>
    <col min="13867" max="13867" width="12.28515625" style="77" customWidth="1"/>
    <col min="13868" max="13868" width="11" style="77"/>
    <col min="13869" max="13869" width="1.85546875" style="77" customWidth="1"/>
    <col min="13870" max="13870" width="11" style="77"/>
    <col min="13871" max="13871" width="1.85546875" style="77" customWidth="1"/>
    <col min="13872" max="13872" width="11" style="77"/>
    <col min="13873" max="13873" width="1.85546875" style="77" customWidth="1"/>
    <col min="13874" max="13874" width="11" style="77"/>
    <col min="13875" max="13875" width="0.5703125" style="77" customWidth="1"/>
    <col min="13876" max="13876" width="11.28515625" style="77" customWidth="1"/>
    <col min="13877" max="13877" width="1.85546875" style="77" customWidth="1"/>
    <col min="13878" max="13878" width="11" style="77"/>
    <col min="13879" max="13879" width="2" style="77" customWidth="1"/>
    <col min="13880" max="13880" width="11" style="77"/>
    <col min="13881" max="13881" width="1.85546875" style="77" customWidth="1"/>
    <col min="13882" max="13882" width="13" style="77" customWidth="1"/>
    <col min="13883" max="13883" width="1.85546875" style="77" customWidth="1"/>
    <col min="13884" max="13884" width="12.140625" style="77" customWidth="1"/>
    <col min="13885" max="13885" width="11" style="77"/>
    <col min="13886" max="13886" width="1.85546875" style="77" customWidth="1"/>
    <col min="13887" max="13887" width="11" style="77"/>
    <col min="13888" max="13888" width="1.85546875" style="77" customWidth="1"/>
    <col min="13889" max="13889" width="11" style="77"/>
    <col min="13890" max="13890" width="1.85546875" style="77" customWidth="1"/>
    <col min="13891" max="13891" width="11" style="77"/>
    <col min="13892" max="13892" width="1.85546875" style="77" customWidth="1"/>
    <col min="13893" max="13893" width="11" style="77"/>
    <col min="13894" max="13894" width="1.85546875" style="77" customWidth="1"/>
    <col min="13895" max="13895" width="11" style="77"/>
    <col min="13896" max="13896" width="1.85546875" style="77" customWidth="1"/>
    <col min="13897" max="13897" width="11" style="77"/>
    <col min="13898" max="13898" width="1.85546875" style="77" customWidth="1"/>
    <col min="13899" max="13899" width="11" style="77"/>
    <col min="13900" max="13900" width="1.85546875" style="77" customWidth="1"/>
    <col min="13901" max="13901" width="11" style="77"/>
    <col min="13902" max="13902" width="1.85546875" style="77" customWidth="1"/>
    <col min="13903" max="13903" width="11" style="77"/>
    <col min="13904" max="13904" width="1.85546875" style="77" customWidth="1"/>
    <col min="13905" max="13905" width="12.140625" style="77" customWidth="1"/>
    <col min="13906" max="13906" width="11" style="77"/>
    <col min="13907" max="13907" width="1.85546875" style="77" customWidth="1"/>
    <col min="13908" max="13908" width="11" style="77"/>
    <col min="13909" max="13909" width="1.85546875" style="77" customWidth="1"/>
    <col min="13910" max="13910" width="11" style="77"/>
    <col min="13911" max="13911" width="1.85546875" style="77" customWidth="1"/>
    <col min="13912" max="13912" width="11" style="77"/>
    <col min="13913" max="13913" width="1.85546875" style="77" customWidth="1"/>
    <col min="13914" max="13914" width="11" style="77"/>
    <col min="13915" max="13915" width="1.85546875" style="77" customWidth="1"/>
    <col min="13916" max="13916" width="11" style="77"/>
    <col min="13917" max="13917" width="1.85546875" style="77" customWidth="1"/>
    <col min="13918" max="13918" width="11" style="77"/>
    <col min="13919" max="13919" width="1.85546875" style="77" customWidth="1"/>
    <col min="13920" max="13920" width="11" style="77"/>
    <col min="13921" max="13921" width="1.85546875" style="77" customWidth="1"/>
    <col min="13922" max="13922" width="11" style="77"/>
    <col min="13923" max="13923" width="1.85546875" style="77" customWidth="1"/>
    <col min="13924" max="13924" width="11" style="77"/>
    <col min="13925" max="13925" width="1.85546875" style="77" customWidth="1"/>
    <col min="13926" max="13926" width="12.140625" style="77" customWidth="1"/>
    <col min="13927" max="13927" width="11" style="77"/>
    <col min="13928" max="13928" width="1.85546875" style="77" customWidth="1"/>
    <col min="13929" max="13929" width="11" style="77"/>
    <col min="13930" max="13930" width="1.85546875" style="77" customWidth="1"/>
    <col min="13931" max="13931" width="11" style="77"/>
    <col min="13932" max="13932" width="1.85546875" style="77" customWidth="1"/>
    <col min="13933" max="13933" width="11" style="77"/>
    <col min="13934" max="13934" width="1.85546875" style="77" customWidth="1"/>
    <col min="13935" max="13935" width="11" style="77"/>
    <col min="13936" max="13936" width="1.85546875" style="77" customWidth="1"/>
    <col min="13937" max="13937" width="11" style="77"/>
    <col min="13938" max="13938" width="1.85546875" style="77" customWidth="1"/>
    <col min="13939" max="13939" width="11" style="77"/>
    <col min="13940" max="13940" width="1.85546875" style="77" customWidth="1"/>
    <col min="13941" max="13941" width="13" style="77" customWidth="1"/>
    <col min="13942" max="13942" width="1.85546875" style="77" customWidth="1"/>
    <col min="13943" max="13943" width="12.140625" style="77" customWidth="1"/>
    <col min="13944" max="13944" width="11" style="77"/>
    <col min="13945" max="13945" width="1.85546875" style="77" customWidth="1"/>
    <col min="13946" max="13946" width="11" style="77"/>
    <col min="13947" max="13947" width="1.85546875" style="77" customWidth="1"/>
    <col min="13948" max="13948" width="11" style="77"/>
    <col min="13949" max="13949" width="1.85546875" style="77" customWidth="1"/>
    <col min="13950" max="13950" width="11" style="77"/>
    <col min="13951" max="13951" width="1.85546875" style="77" customWidth="1"/>
    <col min="13952" max="13952" width="11" style="77"/>
    <col min="13953" max="13953" width="1.85546875" style="77" customWidth="1"/>
    <col min="13954" max="13954" width="11" style="77"/>
    <col min="13955" max="13955" width="1.85546875" style="77" customWidth="1"/>
    <col min="13956" max="13956" width="11" style="77"/>
    <col min="13957" max="13957" width="1.85546875" style="77" customWidth="1"/>
    <col min="13958" max="13958" width="11" style="77"/>
    <col min="13959" max="13959" width="1.85546875" style="77" customWidth="1"/>
    <col min="13960" max="13960" width="11" style="77"/>
    <col min="13961" max="13961" width="1.85546875" style="77" customWidth="1"/>
    <col min="13962" max="13962" width="11" style="77"/>
    <col min="13963" max="13963" width="1.85546875" style="77" customWidth="1"/>
    <col min="13964" max="13964" width="12.140625" style="77" customWidth="1"/>
    <col min="13965" max="13965" width="11" style="77"/>
    <col min="13966" max="13966" width="1.85546875" style="77" customWidth="1"/>
    <col min="13967" max="13967" width="11" style="77"/>
    <col min="13968" max="13968" width="1.85546875" style="77" customWidth="1"/>
    <col min="13969" max="13969" width="11" style="77"/>
    <col min="13970" max="13970" width="1.85546875" style="77" customWidth="1"/>
    <col min="13971" max="13971" width="11" style="77"/>
    <col min="13972" max="13972" width="1.7109375" style="77" customWidth="1"/>
    <col min="13973" max="13973" width="11" style="77"/>
    <col min="13974" max="13974" width="1.85546875" style="77" customWidth="1"/>
    <col min="13975" max="13975" width="11" style="77"/>
    <col min="13976" max="13976" width="1.85546875" style="77" customWidth="1"/>
    <col min="13977" max="13977" width="11" style="77"/>
    <col min="13978" max="13978" width="1.85546875" style="77" customWidth="1"/>
    <col min="13979" max="13979" width="11" style="77"/>
    <col min="13980" max="13980" width="1.85546875" style="77" customWidth="1"/>
    <col min="13981" max="13981" width="11" style="77"/>
    <col min="13982" max="13982" width="1.85546875" style="77" customWidth="1"/>
    <col min="13983" max="13983" width="11" style="77"/>
    <col min="13984" max="13984" width="1.85546875" style="77" customWidth="1"/>
    <col min="13985" max="13985" width="12.140625" style="77" customWidth="1"/>
    <col min="13986" max="13986" width="11" style="77"/>
    <col min="13987" max="13987" width="1.85546875" style="77" customWidth="1"/>
    <col min="13988" max="13988" width="11" style="77"/>
    <col min="13989" max="13989" width="1.85546875" style="77" customWidth="1"/>
    <col min="13990" max="13990" width="11" style="77"/>
    <col min="13991" max="13991" width="1.85546875" style="77" customWidth="1"/>
    <col min="13992" max="13992" width="11" style="77"/>
    <col min="13993" max="13993" width="1.85546875" style="77" customWidth="1"/>
    <col min="13994" max="13994" width="11" style="77"/>
    <col min="13995" max="13995" width="1.85546875" style="77" customWidth="1"/>
    <col min="13996" max="13996" width="11" style="77"/>
    <col min="13997" max="13997" width="1.85546875" style="77" customWidth="1"/>
    <col min="13998" max="13998" width="11" style="77"/>
    <col min="13999" max="13999" width="1.85546875" style="77" customWidth="1"/>
    <col min="14000" max="14000" width="13" style="77" customWidth="1"/>
    <col min="14001" max="14001" width="1.85546875" style="77" customWidth="1"/>
    <col min="14002" max="14002" width="12.140625" style="77" customWidth="1"/>
    <col min="14003" max="14003" width="11" style="77"/>
    <col min="14004" max="14004" width="1.85546875" style="77" customWidth="1"/>
    <col min="14005" max="14005" width="11" style="77"/>
    <col min="14006" max="14006" width="1.85546875" style="77" customWidth="1"/>
    <col min="14007" max="14007" width="11" style="77"/>
    <col min="14008" max="14008" width="1.85546875" style="77" customWidth="1"/>
    <col min="14009" max="14009" width="11" style="77"/>
    <col min="14010" max="14010" width="1.85546875" style="77" customWidth="1"/>
    <col min="14011" max="14011" width="11" style="77"/>
    <col min="14012" max="14012" width="1.85546875" style="77" customWidth="1"/>
    <col min="14013" max="14013" width="11" style="77"/>
    <col min="14014" max="14014" width="1.85546875" style="77" customWidth="1"/>
    <col min="14015" max="14015" width="11" style="77"/>
    <col min="14016" max="14016" width="1.85546875" style="77" customWidth="1"/>
    <col min="14017" max="14017" width="11" style="77"/>
    <col min="14018" max="14018" width="1.85546875" style="77" customWidth="1"/>
    <col min="14019" max="14019" width="11" style="77"/>
    <col min="14020" max="14020" width="1.85546875" style="77" customWidth="1"/>
    <col min="14021" max="14021" width="11" style="77"/>
    <col min="14022" max="14022" width="1.85546875" style="77" customWidth="1"/>
    <col min="14023" max="14023" width="12.140625" style="77" customWidth="1"/>
    <col min="14024" max="14024" width="11" style="77"/>
    <col min="14025" max="14025" width="1.85546875" style="77" customWidth="1"/>
    <col min="14026" max="14026" width="11" style="77"/>
    <col min="14027" max="14027" width="1.85546875" style="77" customWidth="1"/>
    <col min="14028" max="14028" width="11" style="77"/>
    <col min="14029" max="14029" width="1.85546875" style="77" customWidth="1"/>
    <col min="14030" max="14030" width="11" style="77"/>
    <col min="14031" max="14031" width="1.85546875" style="77" customWidth="1"/>
    <col min="14032" max="14032" width="11" style="77"/>
    <col min="14033" max="14033" width="1.85546875" style="77" customWidth="1"/>
    <col min="14034" max="14034" width="11" style="77"/>
    <col min="14035" max="14035" width="1.85546875" style="77" customWidth="1"/>
    <col min="14036" max="14036" width="11" style="77"/>
    <col min="14037" max="14037" width="1.85546875" style="77" customWidth="1"/>
    <col min="14038" max="14038" width="11" style="77"/>
    <col min="14039" max="14039" width="1.85546875" style="77" customWidth="1"/>
    <col min="14040" max="14040" width="11" style="77"/>
    <col min="14041" max="14041" width="1.85546875" style="77" customWidth="1"/>
    <col min="14042" max="14042" width="11" style="77"/>
    <col min="14043" max="14043" width="1.85546875" style="77" customWidth="1"/>
    <col min="14044" max="14044" width="12.140625" style="77" customWidth="1"/>
    <col min="14045" max="14045" width="11" style="77"/>
    <col min="14046" max="14046" width="1.85546875" style="77" customWidth="1"/>
    <col min="14047" max="14047" width="11" style="77"/>
    <col min="14048" max="14048" width="1.85546875" style="77" customWidth="1"/>
    <col min="14049" max="14049" width="11" style="77"/>
    <col min="14050" max="14050" width="1.85546875" style="77" customWidth="1"/>
    <col min="14051" max="14051" width="11" style="77"/>
    <col min="14052" max="14052" width="1.85546875" style="77" customWidth="1"/>
    <col min="14053" max="14053" width="11" style="77"/>
    <col min="14054" max="14054" width="1.85546875" style="77" customWidth="1"/>
    <col min="14055" max="14055" width="11" style="77"/>
    <col min="14056" max="14056" width="1.85546875" style="77" customWidth="1"/>
    <col min="14057" max="14057" width="10.5703125" style="77" customWidth="1"/>
    <col min="14058" max="14058" width="2" style="77" customWidth="1"/>
    <col min="14059" max="14059" width="12.5703125" style="77" customWidth="1"/>
    <col min="14060" max="14060" width="1.85546875" style="77" customWidth="1"/>
    <col min="14061" max="14062" width="0" style="77" hidden="1" customWidth="1"/>
    <col min="14063" max="14080" width="11" style="77"/>
    <col min="14081" max="14081" width="12.140625" style="77" customWidth="1"/>
    <col min="14082" max="14082" width="11" style="77"/>
    <col min="14083" max="14083" width="1.85546875" style="77" customWidth="1"/>
    <col min="14084" max="14084" width="11" style="77"/>
    <col min="14085" max="14085" width="2" style="77" customWidth="1"/>
    <col min="14086" max="14086" width="11" style="77"/>
    <col min="14087" max="14087" width="1.85546875" style="77" customWidth="1"/>
    <col min="14088" max="14088" width="11" style="77"/>
    <col min="14089" max="14089" width="2" style="77" customWidth="1"/>
    <col min="14090" max="14090" width="11" style="77"/>
    <col min="14091" max="14091" width="1.85546875" style="77" customWidth="1"/>
    <col min="14092" max="14092" width="11" style="77"/>
    <col min="14093" max="14093" width="1.85546875" style="77" customWidth="1"/>
    <col min="14094" max="14094" width="11" style="77"/>
    <col min="14095" max="14095" width="1.85546875" style="77" customWidth="1"/>
    <col min="14096" max="14096" width="11" style="77"/>
    <col min="14097" max="14097" width="1.85546875" style="77" customWidth="1"/>
    <col min="14098" max="14098" width="11" style="77"/>
    <col min="14099" max="14099" width="1.85546875" style="77" customWidth="1"/>
    <col min="14100" max="14100" width="11" style="77"/>
    <col min="14101" max="14101" width="1.85546875" style="77" customWidth="1"/>
    <col min="14102" max="14102" width="12.140625" style="77" customWidth="1"/>
    <col min="14103" max="14103" width="11" style="77"/>
    <col min="14104" max="14104" width="1.85546875" style="77" customWidth="1"/>
    <col min="14105" max="14105" width="11" style="77"/>
    <col min="14106" max="14106" width="1.85546875" style="77" customWidth="1"/>
    <col min="14107" max="14107" width="11" style="77"/>
    <col min="14108" max="14108" width="1.85546875" style="77" customWidth="1"/>
    <col min="14109" max="14109" width="11" style="77"/>
    <col min="14110" max="14110" width="1.85546875" style="77" customWidth="1"/>
    <col min="14111" max="14111" width="11" style="77"/>
    <col min="14112" max="14112" width="1.85546875" style="77" customWidth="1"/>
    <col min="14113" max="14113" width="11" style="77"/>
    <col min="14114" max="14114" width="1.85546875" style="77" customWidth="1"/>
    <col min="14115" max="14115" width="11" style="77"/>
    <col min="14116" max="14116" width="1.85546875" style="77" customWidth="1"/>
    <col min="14117" max="14117" width="11" style="77"/>
    <col min="14118" max="14118" width="1.85546875" style="77" customWidth="1"/>
    <col min="14119" max="14119" width="11" style="77"/>
    <col min="14120" max="14120" width="1.85546875" style="77" customWidth="1"/>
    <col min="14121" max="14121" width="11" style="77"/>
    <col min="14122" max="14122" width="1.85546875" style="77" customWidth="1"/>
    <col min="14123" max="14123" width="12.28515625" style="77" customWidth="1"/>
    <col min="14124" max="14124" width="11" style="77"/>
    <col min="14125" max="14125" width="1.85546875" style="77" customWidth="1"/>
    <col min="14126" max="14126" width="11" style="77"/>
    <col min="14127" max="14127" width="1.85546875" style="77" customWidth="1"/>
    <col min="14128" max="14128" width="11" style="77"/>
    <col min="14129" max="14129" width="1.85546875" style="77" customWidth="1"/>
    <col min="14130" max="14130" width="11" style="77"/>
    <col min="14131" max="14131" width="0.5703125" style="77" customWidth="1"/>
    <col min="14132" max="14132" width="11.28515625" style="77" customWidth="1"/>
    <col min="14133" max="14133" width="1.85546875" style="77" customWidth="1"/>
    <col min="14134" max="14134" width="11" style="77"/>
    <col min="14135" max="14135" width="2" style="77" customWidth="1"/>
    <col min="14136" max="14136" width="11" style="77"/>
    <col min="14137" max="14137" width="1.85546875" style="77" customWidth="1"/>
    <col min="14138" max="14138" width="13" style="77" customWidth="1"/>
    <col min="14139" max="14139" width="1.85546875" style="77" customWidth="1"/>
    <col min="14140" max="14140" width="12.140625" style="77" customWidth="1"/>
    <col min="14141" max="14141" width="11" style="77"/>
    <col min="14142" max="14142" width="1.85546875" style="77" customWidth="1"/>
    <col min="14143" max="14143" width="11" style="77"/>
    <col min="14144" max="14144" width="1.85546875" style="77" customWidth="1"/>
    <col min="14145" max="14145" width="11" style="77"/>
    <col min="14146" max="14146" width="1.85546875" style="77" customWidth="1"/>
    <col min="14147" max="14147" width="11" style="77"/>
    <col min="14148" max="14148" width="1.85546875" style="77" customWidth="1"/>
    <col min="14149" max="14149" width="11" style="77"/>
    <col min="14150" max="14150" width="1.85546875" style="77" customWidth="1"/>
    <col min="14151" max="14151" width="11" style="77"/>
    <col min="14152" max="14152" width="1.85546875" style="77" customWidth="1"/>
    <col min="14153" max="14153" width="11" style="77"/>
    <col min="14154" max="14154" width="1.85546875" style="77" customWidth="1"/>
    <col min="14155" max="14155" width="11" style="77"/>
    <col min="14156" max="14156" width="1.85546875" style="77" customWidth="1"/>
    <col min="14157" max="14157" width="11" style="77"/>
    <col min="14158" max="14158" width="1.85546875" style="77" customWidth="1"/>
    <col min="14159" max="14159" width="11" style="77"/>
    <col min="14160" max="14160" width="1.85546875" style="77" customWidth="1"/>
    <col min="14161" max="14161" width="12.140625" style="77" customWidth="1"/>
    <col min="14162" max="14162" width="11" style="77"/>
    <col min="14163" max="14163" width="1.85546875" style="77" customWidth="1"/>
    <col min="14164" max="14164" width="11" style="77"/>
    <col min="14165" max="14165" width="1.85546875" style="77" customWidth="1"/>
    <col min="14166" max="14166" width="11" style="77"/>
    <col min="14167" max="14167" width="1.85546875" style="77" customWidth="1"/>
    <col min="14168" max="14168" width="11" style="77"/>
    <col min="14169" max="14169" width="1.85546875" style="77" customWidth="1"/>
    <col min="14170" max="14170" width="11" style="77"/>
    <col min="14171" max="14171" width="1.85546875" style="77" customWidth="1"/>
    <col min="14172" max="14172" width="11" style="77"/>
    <col min="14173" max="14173" width="1.85546875" style="77" customWidth="1"/>
    <col min="14174" max="14174" width="11" style="77"/>
    <col min="14175" max="14175" width="1.85546875" style="77" customWidth="1"/>
    <col min="14176" max="14176" width="11" style="77"/>
    <col min="14177" max="14177" width="1.85546875" style="77" customWidth="1"/>
    <col min="14178" max="14178" width="11" style="77"/>
    <col min="14179" max="14179" width="1.85546875" style="77" customWidth="1"/>
    <col min="14180" max="14180" width="11" style="77"/>
    <col min="14181" max="14181" width="1.85546875" style="77" customWidth="1"/>
    <col min="14182" max="14182" width="12.140625" style="77" customWidth="1"/>
    <col min="14183" max="14183" width="11" style="77"/>
    <col min="14184" max="14184" width="1.85546875" style="77" customWidth="1"/>
    <col min="14185" max="14185" width="11" style="77"/>
    <col min="14186" max="14186" width="1.85546875" style="77" customWidth="1"/>
    <col min="14187" max="14187" width="11" style="77"/>
    <col min="14188" max="14188" width="1.85546875" style="77" customWidth="1"/>
    <col min="14189" max="14189" width="11" style="77"/>
    <col min="14190" max="14190" width="1.85546875" style="77" customWidth="1"/>
    <col min="14191" max="14191" width="11" style="77"/>
    <col min="14192" max="14192" width="1.85546875" style="77" customWidth="1"/>
    <col min="14193" max="14193" width="11" style="77"/>
    <col min="14194" max="14194" width="1.85546875" style="77" customWidth="1"/>
    <col min="14195" max="14195" width="11" style="77"/>
    <col min="14196" max="14196" width="1.85546875" style="77" customWidth="1"/>
    <col min="14197" max="14197" width="13" style="77" customWidth="1"/>
    <col min="14198" max="14198" width="1.85546875" style="77" customWidth="1"/>
    <col min="14199" max="14199" width="12.140625" style="77" customWidth="1"/>
    <col min="14200" max="14200" width="11" style="77"/>
    <col min="14201" max="14201" width="1.85546875" style="77" customWidth="1"/>
    <col min="14202" max="14202" width="11" style="77"/>
    <col min="14203" max="14203" width="1.85546875" style="77" customWidth="1"/>
    <col min="14204" max="14204" width="11" style="77"/>
    <col min="14205" max="14205" width="1.85546875" style="77" customWidth="1"/>
    <col min="14206" max="14206" width="11" style="77"/>
    <col min="14207" max="14207" width="1.85546875" style="77" customWidth="1"/>
    <col min="14208" max="14208" width="11" style="77"/>
    <col min="14209" max="14209" width="1.85546875" style="77" customWidth="1"/>
    <col min="14210" max="14210" width="11" style="77"/>
    <col min="14211" max="14211" width="1.85546875" style="77" customWidth="1"/>
    <col min="14212" max="14212" width="11" style="77"/>
    <col min="14213" max="14213" width="1.85546875" style="77" customWidth="1"/>
    <col min="14214" max="14214" width="11" style="77"/>
    <col min="14215" max="14215" width="1.85546875" style="77" customWidth="1"/>
    <col min="14216" max="14216" width="11" style="77"/>
    <col min="14217" max="14217" width="1.85546875" style="77" customWidth="1"/>
    <col min="14218" max="14218" width="11" style="77"/>
    <col min="14219" max="14219" width="1.85546875" style="77" customWidth="1"/>
    <col min="14220" max="14220" width="12.140625" style="77" customWidth="1"/>
    <col min="14221" max="14221" width="11" style="77"/>
    <col min="14222" max="14222" width="1.85546875" style="77" customWidth="1"/>
    <col min="14223" max="14223" width="11" style="77"/>
    <col min="14224" max="14224" width="1.85546875" style="77" customWidth="1"/>
    <col min="14225" max="14225" width="11" style="77"/>
    <col min="14226" max="14226" width="1.85546875" style="77" customWidth="1"/>
    <col min="14227" max="14227" width="11" style="77"/>
    <col min="14228" max="14228" width="1.7109375" style="77" customWidth="1"/>
    <col min="14229" max="14229" width="11" style="77"/>
    <col min="14230" max="14230" width="1.85546875" style="77" customWidth="1"/>
    <col min="14231" max="14231" width="11" style="77"/>
    <col min="14232" max="14232" width="1.85546875" style="77" customWidth="1"/>
    <col min="14233" max="14233" width="11" style="77"/>
    <col min="14234" max="14234" width="1.85546875" style="77" customWidth="1"/>
    <col min="14235" max="14235" width="11" style="77"/>
    <col min="14236" max="14236" width="1.85546875" style="77" customWidth="1"/>
    <col min="14237" max="14237" width="11" style="77"/>
    <col min="14238" max="14238" width="1.85546875" style="77" customWidth="1"/>
    <col min="14239" max="14239" width="11" style="77"/>
    <col min="14240" max="14240" width="1.85546875" style="77" customWidth="1"/>
    <col min="14241" max="14241" width="12.140625" style="77" customWidth="1"/>
    <col min="14242" max="14242" width="11" style="77"/>
    <col min="14243" max="14243" width="1.85546875" style="77" customWidth="1"/>
    <col min="14244" max="14244" width="11" style="77"/>
    <col min="14245" max="14245" width="1.85546875" style="77" customWidth="1"/>
    <col min="14246" max="14246" width="11" style="77"/>
    <col min="14247" max="14247" width="1.85546875" style="77" customWidth="1"/>
    <col min="14248" max="14248" width="11" style="77"/>
    <col min="14249" max="14249" width="1.85546875" style="77" customWidth="1"/>
    <col min="14250" max="14250" width="11" style="77"/>
    <col min="14251" max="14251" width="1.85546875" style="77" customWidth="1"/>
    <col min="14252" max="14252" width="11" style="77"/>
    <col min="14253" max="14253" width="1.85546875" style="77" customWidth="1"/>
    <col min="14254" max="14254" width="11" style="77"/>
    <col min="14255" max="14255" width="1.85546875" style="77" customWidth="1"/>
    <col min="14256" max="14256" width="13" style="77" customWidth="1"/>
    <col min="14257" max="14257" width="1.85546875" style="77" customWidth="1"/>
    <col min="14258" max="14258" width="12.140625" style="77" customWidth="1"/>
    <col min="14259" max="14259" width="11" style="77"/>
    <col min="14260" max="14260" width="1.85546875" style="77" customWidth="1"/>
    <col min="14261" max="14261" width="11" style="77"/>
    <col min="14262" max="14262" width="1.85546875" style="77" customWidth="1"/>
    <col min="14263" max="14263" width="11" style="77"/>
    <col min="14264" max="14264" width="1.85546875" style="77" customWidth="1"/>
    <col min="14265" max="14265" width="11" style="77"/>
    <col min="14266" max="14266" width="1.85546875" style="77" customWidth="1"/>
    <col min="14267" max="14267" width="11" style="77"/>
    <col min="14268" max="14268" width="1.85546875" style="77" customWidth="1"/>
    <col min="14269" max="14269" width="11" style="77"/>
    <col min="14270" max="14270" width="1.85546875" style="77" customWidth="1"/>
    <col min="14271" max="14271" width="11" style="77"/>
    <col min="14272" max="14272" width="1.85546875" style="77" customWidth="1"/>
    <col min="14273" max="14273" width="11" style="77"/>
    <col min="14274" max="14274" width="1.85546875" style="77" customWidth="1"/>
    <col min="14275" max="14275" width="11" style="77"/>
    <col min="14276" max="14276" width="1.85546875" style="77" customWidth="1"/>
    <col min="14277" max="14277" width="11" style="77"/>
    <col min="14278" max="14278" width="1.85546875" style="77" customWidth="1"/>
    <col min="14279" max="14279" width="12.140625" style="77" customWidth="1"/>
    <col min="14280" max="14280" width="11" style="77"/>
    <col min="14281" max="14281" width="1.85546875" style="77" customWidth="1"/>
    <col min="14282" max="14282" width="11" style="77"/>
    <col min="14283" max="14283" width="1.85546875" style="77" customWidth="1"/>
    <col min="14284" max="14284" width="11" style="77"/>
    <col min="14285" max="14285" width="1.85546875" style="77" customWidth="1"/>
    <col min="14286" max="14286" width="11" style="77"/>
    <col min="14287" max="14287" width="1.85546875" style="77" customWidth="1"/>
    <col min="14288" max="14288" width="11" style="77"/>
    <col min="14289" max="14289" width="1.85546875" style="77" customWidth="1"/>
    <col min="14290" max="14290" width="11" style="77"/>
    <col min="14291" max="14291" width="1.85546875" style="77" customWidth="1"/>
    <col min="14292" max="14292" width="11" style="77"/>
    <col min="14293" max="14293" width="1.85546875" style="77" customWidth="1"/>
    <col min="14294" max="14294" width="11" style="77"/>
    <col min="14295" max="14295" width="1.85546875" style="77" customWidth="1"/>
    <col min="14296" max="14296" width="11" style="77"/>
    <col min="14297" max="14297" width="1.85546875" style="77" customWidth="1"/>
    <col min="14298" max="14298" width="11" style="77"/>
    <col min="14299" max="14299" width="1.85546875" style="77" customWidth="1"/>
    <col min="14300" max="14300" width="12.140625" style="77" customWidth="1"/>
    <col min="14301" max="14301" width="11" style="77"/>
    <col min="14302" max="14302" width="1.85546875" style="77" customWidth="1"/>
    <col min="14303" max="14303" width="11" style="77"/>
    <col min="14304" max="14304" width="1.85546875" style="77" customWidth="1"/>
    <col min="14305" max="14305" width="11" style="77"/>
    <col min="14306" max="14306" width="1.85546875" style="77" customWidth="1"/>
    <col min="14307" max="14307" width="11" style="77"/>
    <col min="14308" max="14308" width="1.85546875" style="77" customWidth="1"/>
    <col min="14309" max="14309" width="11" style="77"/>
    <col min="14310" max="14310" width="1.85546875" style="77" customWidth="1"/>
    <col min="14311" max="14311" width="11" style="77"/>
    <col min="14312" max="14312" width="1.85546875" style="77" customWidth="1"/>
    <col min="14313" max="14313" width="10.5703125" style="77" customWidth="1"/>
    <col min="14314" max="14314" width="2" style="77" customWidth="1"/>
    <col min="14315" max="14315" width="12.5703125" style="77" customWidth="1"/>
    <col min="14316" max="14316" width="1.85546875" style="77" customWidth="1"/>
    <col min="14317" max="14318" width="0" style="77" hidden="1" customWidth="1"/>
    <col min="14319" max="14336" width="11" style="77"/>
    <col min="14337" max="14337" width="12.140625" style="77" customWidth="1"/>
    <col min="14338" max="14338" width="11" style="77"/>
    <col min="14339" max="14339" width="1.85546875" style="77" customWidth="1"/>
    <col min="14340" max="14340" width="11" style="77"/>
    <col min="14341" max="14341" width="2" style="77" customWidth="1"/>
    <col min="14342" max="14342" width="11" style="77"/>
    <col min="14343" max="14343" width="1.85546875" style="77" customWidth="1"/>
    <col min="14344" max="14344" width="11" style="77"/>
    <col min="14345" max="14345" width="2" style="77" customWidth="1"/>
    <col min="14346" max="14346" width="11" style="77"/>
    <col min="14347" max="14347" width="1.85546875" style="77" customWidth="1"/>
    <col min="14348" max="14348" width="11" style="77"/>
    <col min="14349" max="14349" width="1.85546875" style="77" customWidth="1"/>
    <col min="14350" max="14350" width="11" style="77"/>
    <col min="14351" max="14351" width="1.85546875" style="77" customWidth="1"/>
    <col min="14352" max="14352" width="11" style="77"/>
    <col min="14353" max="14353" width="1.85546875" style="77" customWidth="1"/>
    <col min="14354" max="14354" width="11" style="77"/>
    <col min="14355" max="14355" width="1.85546875" style="77" customWidth="1"/>
    <col min="14356" max="14356" width="11" style="77"/>
    <col min="14357" max="14357" width="1.85546875" style="77" customWidth="1"/>
    <col min="14358" max="14358" width="12.140625" style="77" customWidth="1"/>
    <col min="14359" max="14359" width="11" style="77"/>
    <col min="14360" max="14360" width="1.85546875" style="77" customWidth="1"/>
    <col min="14361" max="14361" width="11" style="77"/>
    <col min="14362" max="14362" width="1.85546875" style="77" customWidth="1"/>
    <col min="14363" max="14363" width="11" style="77"/>
    <col min="14364" max="14364" width="1.85546875" style="77" customWidth="1"/>
    <col min="14365" max="14365" width="11" style="77"/>
    <col min="14366" max="14366" width="1.85546875" style="77" customWidth="1"/>
    <col min="14367" max="14367" width="11" style="77"/>
    <col min="14368" max="14368" width="1.85546875" style="77" customWidth="1"/>
    <col min="14369" max="14369" width="11" style="77"/>
    <col min="14370" max="14370" width="1.85546875" style="77" customWidth="1"/>
    <col min="14371" max="14371" width="11" style="77"/>
    <col min="14372" max="14372" width="1.85546875" style="77" customWidth="1"/>
    <col min="14373" max="14373" width="11" style="77"/>
    <col min="14374" max="14374" width="1.85546875" style="77" customWidth="1"/>
    <col min="14375" max="14375" width="11" style="77"/>
    <col min="14376" max="14376" width="1.85546875" style="77" customWidth="1"/>
    <col min="14377" max="14377" width="11" style="77"/>
    <col min="14378" max="14378" width="1.85546875" style="77" customWidth="1"/>
    <col min="14379" max="14379" width="12.28515625" style="77" customWidth="1"/>
    <col min="14380" max="14380" width="11" style="77"/>
    <col min="14381" max="14381" width="1.85546875" style="77" customWidth="1"/>
    <col min="14382" max="14382" width="11" style="77"/>
    <col min="14383" max="14383" width="1.85546875" style="77" customWidth="1"/>
    <col min="14384" max="14384" width="11" style="77"/>
    <col min="14385" max="14385" width="1.85546875" style="77" customWidth="1"/>
    <col min="14386" max="14386" width="11" style="77"/>
    <col min="14387" max="14387" width="0.5703125" style="77" customWidth="1"/>
    <col min="14388" max="14388" width="11.28515625" style="77" customWidth="1"/>
    <col min="14389" max="14389" width="1.85546875" style="77" customWidth="1"/>
    <col min="14390" max="14390" width="11" style="77"/>
    <col min="14391" max="14391" width="2" style="77" customWidth="1"/>
    <col min="14392" max="14392" width="11" style="77"/>
    <col min="14393" max="14393" width="1.85546875" style="77" customWidth="1"/>
    <col min="14394" max="14394" width="13" style="77" customWidth="1"/>
    <col min="14395" max="14395" width="1.85546875" style="77" customWidth="1"/>
    <col min="14396" max="14396" width="12.140625" style="77" customWidth="1"/>
    <col min="14397" max="14397" width="11" style="77"/>
    <col min="14398" max="14398" width="1.85546875" style="77" customWidth="1"/>
    <col min="14399" max="14399" width="11" style="77"/>
    <col min="14400" max="14400" width="1.85546875" style="77" customWidth="1"/>
    <col min="14401" max="14401" width="11" style="77"/>
    <col min="14402" max="14402" width="1.85546875" style="77" customWidth="1"/>
    <col min="14403" max="14403" width="11" style="77"/>
    <col min="14404" max="14404" width="1.85546875" style="77" customWidth="1"/>
    <col min="14405" max="14405" width="11" style="77"/>
    <col min="14406" max="14406" width="1.85546875" style="77" customWidth="1"/>
    <col min="14407" max="14407" width="11" style="77"/>
    <col min="14408" max="14408" width="1.85546875" style="77" customWidth="1"/>
    <col min="14409" max="14409" width="11" style="77"/>
    <col min="14410" max="14410" width="1.85546875" style="77" customWidth="1"/>
    <col min="14411" max="14411" width="11" style="77"/>
    <col min="14412" max="14412" width="1.85546875" style="77" customWidth="1"/>
    <col min="14413" max="14413" width="11" style="77"/>
    <col min="14414" max="14414" width="1.85546875" style="77" customWidth="1"/>
    <col min="14415" max="14415" width="11" style="77"/>
    <col min="14416" max="14416" width="1.85546875" style="77" customWidth="1"/>
    <col min="14417" max="14417" width="12.140625" style="77" customWidth="1"/>
    <col min="14418" max="14418" width="11" style="77"/>
    <col min="14419" max="14419" width="1.85546875" style="77" customWidth="1"/>
    <col min="14420" max="14420" width="11" style="77"/>
    <col min="14421" max="14421" width="1.85546875" style="77" customWidth="1"/>
    <col min="14422" max="14422" width="11" style="77"/>
    <col min="14423" max="14423" width="1.85546875" style="77" customWidth="1"/>
    <col min="14424" max="14424" width="11" style="77"/>
    <col min="14425" max="14425" width="1.85546875" style="77" customWidth="1"/>
    <col min="14426" max="14426" width="11" style="77"/>
    <col min="14427" max="14427" width="1.85546875" style="77" customWidth="1"/>
    <col min="14428" max="14428" width="11" style="77"/>
    <col min="14429" max="14429" width="1.85546875" style="77" customWidth="1"/>
    <col min="14430" max="14430" width="11" style="77"/>
    <col min="14431" max="14431" width="1.85546875" style="77" customWidth="1"/>
    <col min="14432" max="14432" width="11" style="77"/>
    <col min="14433" max="14433" width="1.85546875" style="77" customWidth="1"/>
    <col min="14434" max="14434" width="11" style="77"/>
    <col min="14435" max="14435" width="1.85546875" style="77" customWidth="1"/>
    <col min="14436" max="14436" width="11" style="77"/>
    <col min="14437" max="14437" width="1.85546875" style="77" customWidth="1"/>
    <col min="14438" max="14438" width="12.140625" style="77" customWidth="1"/>
    <col min="14439" max="14439" width="11" style="77"/>
    <col min="14440" max="14440" width="1.85546875" style="77" customWidth="1"/>
    <col min="14441" max="14441" width="11" style="77"/>
    <col min="14442" max="14442" width="1.85546875" style="77" customWidth="1"/>
    <col min="14443" max="14443" width="11" style="77"/>
    <col min="14444" max="14444" width="1.85546875" style="77" customWidth="1"/>
    <col min="14445" max="14445" width="11" style="77"/>
    <col min="14446" max="14446" width="1.85546875" style="77" customWidth="1"/>
    <col min="14447" max="14447" width="11" style="77"/>
    <col min="14448" max="14448" width="1.85546875" style="77" customWidth="1"/>
    <col min="14449" max="14449" width="11" style="77"/>
    <col min="14450" max="14450" width="1.85546875" style="77" customWidth="1"/>
    <col min="14451" max="14451" width="11" style="77"/>
    <col min="14452" max="14452" width="1.85546875" style="77" customWidth="1"/>
    <col min="14453" max="14453" width="13" style="77" customWidth="1"/>
    <col min="14454" max="14454" width="1.85546875" style="77" customWidth="1"/>
    <col min="14455" max="14455" width="12.140625" style="77" customWidth="1"/>
    <col min="14456" max="14456" width="11" style="77"/>
    <col min="14457" max="14457" width="1.85546875" style="77" customWidth="1"/>
    <col min="14458" max="14458" width="11" style="77"/>
    <col min="14459" max="14459" width="1.85546875" style="77" customWidth="1"/>
    <col min="14460" max="14460" width="11" style="77"/>
    <col min="14461" max="14461" width="1.85546875" style="77" customWidth="1"/>
    <col min="14462" max="14462" width="11" style="77"/>
    <col min="14463" max="14463" width="1.85546875" style="77" customWidth="1"/>
    <col min="14464" max="14464" width="11" style="77"/>
    <col min="14465" max="14465" width="1.85546875" style="77" customWidth="1"/>
    <col min="14466" max="14466" width="11" style="77"/>
    <col min="14467" max="14467" width="1.85546875" style="77" customWidth="1"/>
    <col min="14468" max="14468" width="11" style="77"/>
    <col min="14469" max="14469" width="1.85546875" style="77" customWidth="1"/>
    <col min="14470" max="14470" width="11" style="77"/>
    <col min="14471" max="14471" width="1.85546875" style="77" customWidth="1"/>
    <col min="14472" max="14472" width="11" style="77"/>
    <col min="14473" max="14473" width="1.85546875" style="77" customWidth="1"/>
    <col min="14474" max="14474" width="11" style="77"/>
    <col min="14475" max="14475" width="1.85546875" style="77" customWidth="1"/>
    <col min="14476" max="14476" width="12.140625" style="77" customWidth="1"/>
    <col min="14477" max="14477" width="11" style="77"/>
    <col min="14478" max="14478" width="1.85546875" style="77" customWidth="1"/>
    <col min="14479" max="14479" width="11" style="77"/>
    <col min="14480" max="14480" width="1.85546875" style="77" customWidth="1"/>
    <col min="14481" max="14481" width="11" style="77"/>
    <col min="14482" max="14482" width="1.85546875" style="77" customWidth="1"/>
    <col min="14483" max="14483" width="11" style="77"/>
    <col min="14484" max="14484" width="1.7109375" style="77" customWidth="1"/>
    <col min="14485" max="14485" width="11" style="77"/>
    <col min="14486" max="14486" width="1.85546875" style="77" customWidth="1"/>
    <col min="14487" max="14487" width="11" style="77"/>
    <col min="14488" max="14488" width="1.85546875" style="77" customWidth="1"/>
    <col min="14489" max="14489" width="11" style="77"/>
    <col min="14490" max="14490" width="1.85546875" style="77" customWidth="1"/>
    <col min="14491" max="14491" width="11" style="77"/>
    <col min="14492" max="14492" width="1.85546875" style="77" customWidth="1"/>
    <col min="14493" max="14493" width="11" style="77"/>
    <col min="14494" max="14494" width="1.85546875" style="77" customWidth="1"/>
    <col min="14495" max="14495" width="11" style="77"/>
    <col min="14496" max="14496" width="1.85546875" style="77" customWidth="1"/>
    <col min="14497" max="14497" width="12.140625" style="77" customWidth="1"/>
    <col min="14498" max="14498" width="11" style="77"/>
    <col min="14499" max="14499" width="1.85546875" style="77" customWidth="1"/>
    <col min="14500" max="14500" width="11" style="77"/>
    <col min="14501" max="14501" width="1.85546875" style="77" customWidth="1"/>
    <col min="14502" max="14502" width="11" style="77"/>
    <col min="14503" max="14503" width="1.85546875" style="77" customWidth="1"/>
    <col min="14504" max="14504" width="11" style="77"/>
    <col min="14505" max="14505" width="1.85546875" style="77" customWidth="1"/>
    <col min="14506" max="14506" width="11" style="77"/>
    <col min="14507" max="14507" width="1.85546875" style="77" customWidth="1"/>
    <col min="14508" max="14508" width="11" style="77"/>
    <col min="14509" max="14509" width="1.85546875" style="77" customWidth="1"/>
    <col min="14510" max="14510" width="11" style="77"/>
    <col min="14511" max="14511" width="1.85546875" style="77" customWidth="1"/>
    <col min="14512" max="14512" width="13" style="77" customWidth="1"/>
    <col min="14513" max="14513" width="1.85546875" style="77" customWidth="1"/>
    <col min="14514" max="14514" width="12.140625" style="77" customWidth="1"/>
    <col min="14515" max="14515" width="11" style="77"/>
    <col min="14516" max="14516" width="1.85546875" style="77" customWidth="1"/>
    <col min="14517" max="14517" width="11" style="77"/>
    <col min="14518" max="14518" width="1.85546875" style="77" customWidth="1"/>
    <col min="14519" max="14519" width="11" style="77"/>
    <col min="14520" max="14520" width="1.85546875" style="77" customWidth="1"/>
    <col min="14521" max="14521" width="11" style="77"/>
    <col min="14522" max="14522" width="1.85546875" style="77" customWidth="1"/>
    <col min="14523" max="14523" width="11" style="77"/>
    <col min="14524" max="14524" width="1.85546875" style="77" customWidth="1"/>
    <col min="14525" max="14525" width="11" style="77"/>
    <col min="14526" max="14526" width="1.85546875" style="77" customWidth="1"/>
    <col min="14527" max="14527" width="11" style="77"/>
    <col min="14528" max="14528" width="1.85546875" style="77" customWidth="1"/>
    <col min="14529" max="14529" width="11" style="77"/>
    <col min="14530" max="14530" width="1.85546875" style="77" customWidth="1"/>
    <col min="14531" max="14531" width="11" style="77"/>
    <col min="14532" max="14532" width="1.85546875" style="77" customWidth="1"/>
    <col min="14533" max="14533" width="11" style="77"/>
    <col min="14534" max="14534" width="1.85546875" style="77" customWidth="1"/>
    <col min="14535" max="14535" width="12.140625" style="77" customWidth="1"/>
    <col min="14536" max="14536" width="11" style="77"/>
    <col min="14537" max="14537" width="1.85546875" style="77" customWidth="1"/>
    <col min="14538" max="14538" width="11" style="77"/>
    <col min="14539" max="14539" width="1.85546875" style="77" customWidth="1"/>
    <col min="14540" max="14540" width="11" style="77"/>
    <col min="14541" max="14541" width="1.85546875" style="77" customWidth="1"/>
    <col min="14542" max="14542" width="11" style="77"/>
    <col min="14543" max="14543" width="1.85546875" style="77" customWidth="1"/>
    <col min="14544" max="14544" width="11" style="77"/>
    <col min="14545" max="14545" width="1.85546875" style="77" customWidth="1"/>
    <col min="14546" max="14546" width="11" style="77"/>
    <col min="14547" max="14547" width="1.85546875" style="77" customWidth="1"/>
    <col min="14548" max="14548" width="11" style="77"/>
    <col min="14549" max="14549" width="1.85546875" style="77" customWidth="1"/>
    <col min="14550" max="14550" width="11" style="77"/>
    <col min="14551" max="14551" width="1.85546875" style="77" customWidth="1"/>
    <col min="14552" max="14552" width="11" style="77"/>
    <col min="14553" max="14553" width="1.85546875" style="77" customWidth="1"/>
    <col min="14554" max="14554" width="11" style="77"/>
    <col min="14555" max="14555" width="1.85546875" style="77" customWidth="1"/>
    <col min="14556" max="14556" width="12.140625" style="77" customWidth="1"/>
    <col min="14557" max="14557" width="11" style="77"/>
    <col min="14558" max="14558" width="1.85546875" style="77" customWidth="1"/>
    <col min="14559" max="14559" width="11" style="77"/>
    <col min="14560" max="14560" width="1.85546875" style="77" customWidth="1"/>
    <col min="14561" max="14561" width="11" style="77"/>
    <col min="14562" max="14562" width="1.85546875" style="77" customWidth="1"/>
    <col min="14563" max="14563" width="11" style="77"/>
    <col min="14564" max="14564" width="1.85546875" style="77" customWidth="1"/>
    <col min="14565" max="14565" width="11" style="77"/>
    <col min="14566" max="14566" width="1.85546875" style="77" customWidth="1"/>
    <col min="14567" max="14567" width="11" style="77"/>
    <col min="14568" max="14568" width="1.85546875" style="77" customWidth="1"/>
    <col min="14569" max="14569" width="10.5703125" style="77" customWidth="1"/>
    <col min="14570" max="14570" width="2" style="77" customWidth="1"/>
    <col min="14571" max="14571" width="12.5703125" style="77" customWidth="1"/>
    <col min="14572" max="14572" width="1.85546875" style="77" customWidth="1"/>
    <col min="14573" max="14574" width="0" style="77" hidden="1" customWidth="1"/>
    <col min="14575" max="14592" width="11" style="77"/>
    <col min="14593" max="14593" width="12.140625" style="77" customWidth="1"/>
    <col min="14594" max="14594" width="11" style="77"/>
    <col min="14595" max="14595" width="1.85546875" style="77" customWidth="1"/>
    <col min="14596" max="14596" width="11" style="77"/>
    <col min="14597" max="14597" width="2" style="77" customWidth="1"/>
    <col min="14598" max="14598" width="11" style="77"/>
    <col min="14599" max="14599" width="1.85546875" style="77" customWidth="1"/>
    <col min="14600" max="14600" width="11" style="77"/>
    <col min="14601" max="14601" width="2" style="77" customWidth="1"/>
    <col min="14602" max="14602" width="11" style="77"/>
    <col min="14603" max="14603" width="1.85546875" style="77" customWidth="1"/>
    <col min="14604" max="14604" width="11" style="77"/>
    <col min="14605" max="14605" width="1.85546875" style="77" customWidth="1"/>
    <col min="14606" max="14606" width="11" style="77"/>
    <col min="14607" max="14607" width="1.85546875" style="77" customWidth="1"/>
    <col min="14608" max="14608" width="11" style="77"/>
    <col min="14609" max="14609" width="1.85546875" style="77" customWidth="1"/>
    <col min="14610" max="14610" width="11" style="77"/>
    <col min="14611" max="14611" width="1.85546875" style="77" customWidth="1"/>
    <col min="14612" max="14612" width="11" style="77"/>
    <col min="14613" max="14613" width="1.85546875" style="77" customWidth="1"/>
    <col min="14614" max="14614" width="12.140625" style="77" customWidth="1"/>
    <col min="14615" max="14615" width="11" style="77"/>
    <col min="14616" max="14616" width="1.85546875" style="77" customWidth="1"/>
    <col min="14617" max="14617" width="11" style="77"/>
    <col min="14618" max="14618" width="1.85546875" style="77" customWidth="1"/>
    <col min="14619" max="14619" width="11" style="77"/>
    <col min="14620" max="14620" width="1.85546875" style="77" customWidth="1"/>
    <col min="14621" max="14621" width="11" style="77"/>
    <col min="14622" max="14622" width="1.85546875" style="77" customWidth="1"/>
    <col min="14623" max="14623" width="11" style="77"/>
    <col min="14624" max="14624" width="1.85546875" style="77" customWidth="1"/>
    <col min="14625" max="14625" width="11" style="77"/>
    <col min="14626" max="14626" width="1.85546875" style="77" customWidth="1"/>
    <col min="14627" max="14627" width="11" style="77"/>
    <col min="14628" max="14628" width="1.85546875" style="77" customWidth="1"/>
    <col min="14629" max="14629" width="11" style="77"/>
    <col min="14630" max="14630" width="1.85546875" style="77" customWidth="1"/>
    <col min="14631" max="14631" width="11" style="77"/>
    <col min="14632" max="14632" width="1.85546875" style="77" customWidth="1"/>
    <col min="14633" max="14633" width="11" style="77"/>
    <col min="14634" max="14634" width="1.85546875" style="77" customWidth="1"/>
    <col min="14635" max="14635" width="12.28515625" style="77" customWidth="1"/>
    <col min="14636" max="14636" width="11" style="77"/>
    <col min="14637" max="14637" width="1.85546875" style="77" customWidth="1"/>
    <col min="14638" max="14638" width="11" style="77"/>
    <col min="14639" max="14639" width="1.85546875" style="77" customWidth="1"/>
    <col min="14640" max="14640" width="11" style="77"/>
    <col min="14641" max="14641" width="1.85546875" style="77" customWidth="1"/>
    <col min="14642" max="14642" width="11" style="77"/>
    <col min="14643" max="14643" width="0.5703125" style="77" customWidth="1"/>
    <col min="14644" max="14644" width="11.28515625" style="77" customWidth="1"/>
    <col min="14645" max="14645" width="1.85546875" style="77" customWidth="1"/>
    <col min="14646" max="14646" width="11" style="77"/>
    <col min="14647" max="14647" width="2" style="77" customWidth="1"/>
    <col min="14648" max="14648" width="11" style="77"/>
    <col min="14649" max="14649" width="1.85546875" style="77" customWidth="1"/>
    <col min="14650" max="14650" width="13" style="77" customWidth="1"/>
    <col min="14651" max="14651" width="1.85546875" style="77" customWidth="1"/>
    <col min="14652" max="14652" width="12.140625" style="77" customWidth="1"/>
    <col min="14653" max="14653" width="11" style="77"/>
    <col min="14654" max="14654" width="1.85546875" style="77" customWidth="1"/>
    <col min="14655" max="14655" width="11" style="77"/>
    <col min="14656" max="14656" width="1.85546875" style="77" customWidth="1"/>
    <col min="14657" max="14657" width="11" style="77"/>
    <col min="14658" max="14658" width="1.85546875" style="77" customWidth="1"/>
    <col min="14659" max="14659" width="11" style="77"/>
    <col min="14660" max="14660" width="1.85546875" style="77" customWidth="1"/>
    <col min="14661" max="14661" width="11" style="77"/>
    <col min="14662" max="14662" width="1.85546875" style="77" customWidth="1"/>
    <col min="14663" max="14663" width="11" style="77"/>
    <col min="14664" max="14664" width="1.85546875" style="77" customWidth="1"/>
    <col min="14665" max="14665" width="11" style="77"/>
    <col min="14666" max="14666" width="1.85546875" style="77" customWidth="1"/>
    <col min="14667" max="14667" width="11" style="77"/>
    <col min="14668" max="14668" width="1.85546875" style="77" customWidth="1"/>
    <col min="14669" max="14669" width="11" style="77"/>
    <col min="14670" max="14670" width="1.85546875" style="77" customWidth="1"/>
    <col min="14671" max="14671" width="11" style="77"/>
    <col min="14672" max="14672" width="1.85546875" style="77" customWidth="1"/>
    <col min="14673" max="14673" width="12.140625" style="77" customWidth="1"/>
    <col min="14674" max="14674" width="11" style="77"/>
    <col min="14675" max="14675" width="1.85546875" style="77" customWidth="1"/>
    <col min="14676" max="14676" width="11" style="77"/>
    <col min="14677" max="14677" width="1.85546875" style="77" customWidth="1"/>
    <col min="14678" max="14678" width="11" style="77"/>
    <col min="14679" max="14679" width="1.85546875" style="77" customWidth="1"/>
    <col min="14680" max="14680" width="11" style="77"/>
    <col min="14681" max="14681" width="1.85546875" style="77" customWidth="1"/>
    <col min="14682" max="14682" width="11" style="77"/>
    <col min="14683" max="14683" width="1.85546875" style="77" customWidth="1"/>
    <col min="14684" max="14684" width="11" style="77"/>
    <col min="14685" max="14685" width="1.85546875" style="77" customWidth="1"/>
    <col min="14686" max="14686" width="11" style="77"/>
    <col min="14687" max="14687" width="1.85546875" style="77" customWidth="1"/>
    <col min="14688" max="14688" width="11" style="77"/>
    <col min="14689" max="14689" width="1.85546875" style="77" customWidth="1"/>
    <col min="14690" max="14690" width="11" style="77"/>
    <col min="14691" max="14691" width="1.85546875" style="77" customWidth="1"/>
    <col min="14692" max="14692" width="11" style="77"/>
    <col min="14693" max="14693" width="1.85546875" style="77" customWidth="1"/>
    <col min="14694" max="14694" width="12.140625" style="77" customWidth="1"/>
    <col min="14695" max="14695" width="11" style="77"/>
    <col min="14696" max="14696" width="1.85546875" style="77" customWidth="1"/>
    <col min="14697" max="14697" width="11" style="77"/>
    <col min="14698" max="14698" width="1.85546875" style="77" customWidth="1"/>
    <col min="14699" max="14699" width="11" style="77"/>
    <col min="14700" max="14700" width="1.85546875" style="77" customWidth="1"/>
    <col min="14701" max="14701" width="11" style="77"/>
    <col min="14702" max="14702" width="1.85546875" style="77" customWidth="1"/>
    <col min="14703" max="14703" width="11" style="77"/>
    <col min="14704" max="14704" width="1.85546875" style="77" customWidth="1"/>
    <col min="14705" max="14705" width="11" style="77"/>
    <col min="14706" max="14706" width="1.85546875" style="77" customWidth="1"/>
    <col min="14707" max="14707" width="11" style="77"/>
    <col min="14708" max="14708" width="1.85546875" style="77" customWidth="1"/>
    <col min="14709" max="14709" width="13" style="77" customWidth="1"/>
    <col min="14710" max="14710" width="1.85546875" style="77" customWidth="1"/>
    <col min="14711" max="14711" width="12.140625" style="77" customWidth="1"/>
    <col min="14712" max="14712" width="11" style="77"/>
    <col min="14713" max="14713" width="1.85546875" style="77" customWidth="1"/>
    <col min="14714" max="14714" width="11" style="77"/>
    <col min="14715" max="14715" width="1.85546875" style="77" customWidth="1"/>
    <col min="14716" max="14716" width="11" style="77"/>
    <col min="14717" max="14717" width="1.85546875" style="77" customWidth="1"/>
    <col min="14718" max="14718" width="11" style="77"/>
    <col min="14719" max="14719" width="1.85546875" style="77" customWidth="1"/>
    <col min="14720" max="14720" width="11" style="77"/>
    <col min="14721" max="14721" width="1.85546875" style="77" customWidth="1"/>
    <col min="14722" max="14722" width="11" style="77"/>
    <col min="14723" max="14723" width="1.85546875" style="77" customWidth="1"/>
    <col min="14724" max="14724" width="11" style="77"/>
    <col min="14725" max="14725" width="1.85546875" style="77" customWidth="1"/>
    <col min="14726" max="14726" width="11" style="77"/>
    <col min="14727" max="14727" width="1.85546875" style="77" customWidth="1"/>
    <col min="14728" max="14728" width="11" style="77"/>
    <col min="14729" max="14729" width="1.85546875" style="77" customWidth="1"/>
    <col min="14730" max="14730" width="11" style="77"/>
    <col min="14731" max="14731" width="1.85546875" style="77" customWidth="1"/>
    <col min="14732" max="14732" width="12.140625" style="77" customWidth="1"/>
    <col min="14733" max="14733" width="11" style="77"/>
    <col min="14734" max="14734" width="1.85546875" style="77" customWidth="1"/>
    <col min="14735" max="14735" width="11" style="77"/>
    <col min="14736" max="14736" width="1.85546875" style="77" customWidth="1"/>
    <col min="14737" max="14737" width="11" style="77"/>
    <col min="14738" max="14738" width="1.85546875" style="77" customWidth="1"/>
    <col min="14739" max="14739" width="11" style="77"/>
    <col min="14740" max="14740" width="1.7109375" style="77" customWidth="1"/>
    <col min="14741" max="14741" width="11" style="77"/>
    <col min="14742" max="14742" width="1.85546875" style="77" customWidth="1"/>
    <col min="14743" max="14743" width="11" style="77"/>
    <col min="14744" max="14744" width="1.85546875" style="77" customWidth="1"/>
    <col min="14745" max="14745" width="11" style="77"/>
    <col min="14746" max="14746" width="1.85546875" style="77" customWidth="1"/>
    <col min="14747" max="14747" width="11" style="77"/>
    <col min="14748" max="14748" width="1.85546875" style="77" customWidth="1"/>
    <col min="14749" max="14749" width="11" style="77"/>
    <col min="14750" max="14750" width="1.85546875" style="77" customWidth="1"/>
    <col min="14751" max="14751" width="11" style="77"/>
    <col min="14752" max="14752" width="1.85546875" style="77" customWidth="1"/>
    <col min="14753" max="14753" width="12.140625" style="77" customWidth="1"/>
    <col min="14754" max="14754" width="11" style="77"/>
    <col min="14755" max="14755" width="1.85546875" style="77" customWidth="1"/>
    <col min="14756" max="14756" width="11" style="77"/>
    <col min="14757" max="14757" width="1.85546875" style="77" customWidth="1"/>
    <col min="14758" max="14758" width="11" style="77"/>
    <col min="14759" max="14759" width="1.85546875" style="77" customWidth="1"/>
    <col min="14760" max="14760" width="11" style="77"/>
    <col min="14761" max="14761" width="1.85546875" style="77" customWidth="1"/>
    <col min="14762" max="14762" width="11" style="77"/>
    <col min="14763" max="14763" width="1.85546875" style="77" customWidth="1"/>
    <col min="14764" max="14764" width="11" style="77"/>
    <col min="14765" max="14765" width="1.85546875" style="77" customWidth="1"/>
    <col min="14766" max="14766" width="11" style="77"/>
    <col min="14767" max="14767" width="1.85546875" style="77" customWidth="1"/>
    <col min="14768" max="14768" width="13" style="77" customWidth="1"/>
    <col min="14769" max="14769" width="1.85546875" style="77" customWidth="1"/>
    <col min="14770" max="14770" width="12.140625" style="77" customWidth="1"/>
    <col min="14771" max="14771" width="11" style="77"/>
    <col min="14772" max="14772" width="1.85546875" style="77" customWidth="1"/>
    <col min="14773" max="14773" width="11" style="77"/>
    <col min="14774" max="14774" width="1.85546875" style="77" customWidth="1"/>
    <col min="14775" max="14775" width="11" style="77"/>
    <col min="14776" max="14776" width="1.85546875" style="77" customWidth="1"/>
    <col min="14777" max="14777" width="11" style="77"/>
    <col min="14778" max="14778" width="1.85546875" style="77" customWidth="1"/>
    <col min="14779" max="14779" width="11" style="77"/>
    <col min="14780" max="14780" width="1.85546875" style="77" customWidth="1"/>
    <col min="14781" max="14781" width="11" style="77"/>
    <col min="14782" max="14782" width="1.85546875" style="77" customWidth="1"/>
    <col min="14783" max="14783" width="11" style="77"/>
    <col min="14784" max="14784" width="1.85546875" style="77" customWidth="1"/>
    <col min="14785" max="14785" width="11" style="77"/>
    <col min="14786" max="14786" width="1.85546875" style="77" customWidth="1"/>
    <col min="14787" max="14787" width="11" style="77"/>
    <col min="14788" max="14788" width="1.85546875" style="77" customWidth="1"/>
    <col min="14789" max="14789" width="11" style="77"/>
    <col min="14790" max="14790" width="1.85546875" style="77" customWidth="1"/>
    <col min="14791" max="14791" width="12.140625" style="77" customWidth="1"/>
    <col min="14792" max="14792" width="11" style="77"/>
    <col min="14793" max="14793" width="1.85546875" style="77" customWidth="1"/>
    <col min="14794" max="14794" width="11" style="77"/>
    <col min="14795" max="14795" width="1.85546875" style="77" customWidth="1"/>
    <col min="14796" max="14796" width="11" style="77"/>
    <col min="14797" max="14797" width="1.85546875" style="77" customWidth="1"/>
    <col min="14798" max="14798" width="11" style="77"/>
    <col min="14799" max="14799" width="1.85546875" style="77" customWidth="1"/>
    <col min="14800" max="14800" width="11" style="77"/>
    <col min="14801" max="14801" width="1.85546875" style="77" customWidth="1"/>
    <col min="14802" max="14802" width="11" style="77"/>
    <col min="14803" max="14803" width="1.85546875" style="77" customWidth="1"/>
    <col min="14804" max="14804" width="11" style="77"/>
    <col min="14805" max="14805" width="1.85546875" style="77" customWidth="1"/>
    <col min="14806" max="14806" width="11" style="77"/>
    <col min="14807" max="14807" width="1.85546875" style="77" customWidth="1"/>
    <col min="14808" max="14808" width="11" style="77"/>
    <col min="14809" max="14809" width="1.85546875" style="77" customWidth="1"/>
    <col min="14810" max="14810" width="11" style="77"/>
    <col min="14811" max="14811" width="1.85546875" style="77" customWidth="1"/>
    <col min="14812" max="14812" width="12.140625" style="77" customWidth="1"/>
    <col min="14813" max="14813" width="11" style="77"/>
    <col min="14814" max="14814" width="1.85546875" style="77" customWidth="1"/>
    <col min="14815" max="14815" width="11" style="77"/>
    <col min="14816" max="14816" width="1.85546875" style="77" customWidth="1"/>
    <col min="14817" max="14817" width="11" style="77"/>
    <col min="14818" max="14818" width="1.85546875" style="77" customWidth="1"/>
    <col min="14819" max="14819" width="11" style="77"/>
    <col min="14820" max="14820" width="1.85546875" style="77" customWidth="1"/>
    <col min="14821" max="14821" width="11" style="77"/>
    <col min="14822" max="14822" width="1.85546875" style="77" customWidth="1"/>
    <col min="14823" max="14823" width="11" style="77"/>
    <col min="14824" max="14824" width="1.85546875" style="77" customWidth="1"/>
    <col min="14825" max="14825" width="10.5703125" style="77" customWidth="1"/>
    <col min="14826" max="14826" width="2" style="77" customWidth="1"/>
    <col min="14827" max="14827" width="12.5703125" style="77" customWidth="1"/>
    <col min="14828" max="14828" width="1.85546875" style="77" customWidth="1"/>
    <col min="14829" max="14830" width="0" style="77" hidden="1" customWidth="1"/>
    <col min="14831" max="14848" width="11" style="77"/>
    <col min="14849" max="14849" width="12.140625" style="77" customWidth="1"/>
    <col min="14850" max="14850" width="11" style="77"/>
    <col min="14851" max="14851" width="1.85546875" style="77" customWidth="1"/>
    <col min="14852" max="14852" width="11" style="77"/>
    <col min="14853" max="14853" width="2" style="77" customWidth="1"/>
    <col min="14854" max="14854" width="11" style="77"/>
    <col min="14855" max="14855" width="1.85546875" style="77" customWidth="1"/>
    <col min="14856" max="14856" width="11" style="77"/>
    <col min="14857" max="14857" width="2" style="77" customWidth="1"/>
    <col min="14858" max="14858" width="11" style="77"/>
    <col min="14859" max="14859" width="1.85546875" style="77" customWidth="1"/>
    <col min="14860" max="14860" width="11" style="77"/>
    <col min="14861" max="14861" width="1.85546875" style="77" customWidth="1"/>
    <col min="14862" max="14862" width="11" style="77"/>
    <col min="14863" max="14863" width="1.85546875" style="77" customWidth="1"/>
    <col min="14864" max="14864" width="11" style="77"/>
    <col min="14865" max="14865" width="1.85546875" style="77" customWidth="1"/>
    <col min="14866" max="14866" width="11" style="77"/>
    <col min="14867" max="14867" width="1.85546875" style="77" customWidth="1"/>
    <col min="14868" max="14868" width="11" style="77"/>
    <col min="14869" max="14869" width="1.85546875" style="77" customWidth="1"/>
    <col min="14870" max="14870" width="12.140625" style="77" customWidth="1"/>
    <col min="14871" max="14871" width="11" style="77"/>
    <col min="14872" max="14872" width="1.85546875" style="77" customWidth="1"/>
    <col min="14873" max="14873" width="11" style="77"/>
    <col min="14874" max="14874" width="1.85546875" style="77" customWidth="1"/>
    <col min="14875" max="14875" width="11" style="77"/>
    <col min="14876" max="14876" width="1.85546875" style="77" customWidth="1"/>
    <col min="14877" max="14877" width="11" style="77"/>
    <col min="14878" max="14878" width="1.85546875" style="77" customWidth="1"/>
    <col min="14879" max="14879" width="11" style="77"/>
    <col min="14880" max="14880" width="1.85546875" style="77" customWidth="1"/>
    <col min="14881" max="14881" width="11" style="77"/>
    <col min="14882" max="14882" width="1.85546875" style="77" customWidth="1"/>
    <col min="14883" max="14883" width="11" style="77"/>
    <col min="14884" max="14884" width="1.85546875" style="77" customWidth="1"/>
    <col min="14885" max="14885" width="11" style="77"/>
    <col min="14886" max="14886" width="1.85546875" style="77" customWidth="1"/>
    <col min="14887" max="14887" width="11" style="77"/>
    <col min="14888" max="14888" width="1.85546875" style="77" customWidth="1"/>
    <col min="14889" max="14889" width="11" style="77"/>
    <col min="14890" max="14890" width="1.85546875" style="77" customWidth="1"/>
    <col min="14891" max="14891" width="12.28515625" style="77" customWidth="1"/>
    <col min="14892" max="14892" width="11" style="77"/>
    <col min="14893" max="14893" width="1.85546875" style="77" customWidth="1"/>
    <col min="14894" max="14894" width="11" style="77"/>
    <col min="14895" max="14895" width="1.85546875" style="77" customWidth="1"/>
    <col min="14896" max="14896" width="11" style="77"/>
    <col min="14897" max="14897" width="1.85546875" style="77" customWidth="1"/>
    <col min="14898" max="14898" width="11" style="77"/>
    <col min="14899" max="14899" width="0.5703125" style="77" customWidth="1"/>
    <col min="14900" max="14900" width="11.28515625" style="77" customWidth="1"/>
    <col min="14901" max="14901" width="1.85546875" style="77" customWidth="1"/>
    <col min="14902" max="14902" width="11" style="77"/>
    <col min="14903" max="14903" width="2" style="77" customWidth="1"/>
    <col min="14904" max="14904" width="11" style="77"/>
    <col min="14905" max="14905" width="1.85546875" style="77" customWidth="1"/>
    <col min="14906" max="14906" width="13" style="77" customWidth="1"/>
    <col min="14907" max="14907" width="1.85546875" style="77" customWidth="1"/>
    <col min="14908" max="14908" width="12.140625" style="77" customWidth="1"/>
    <col min="14909" max="14909" width="11" style="77"/>
    <col min="14910" max="14910" width="1.85546875" style="77" customWidth="1"/>
    <col min="14911" max="14911" width="11" style="77"/>
    <col min="14912" max="14912" width="1.85546875" style="77" customWidth="1"/>
    <col min="14913" max="14913" width="11" style="77"/>
    <col min="14914" max="14914" width="1.85546875" style="77" customWidth="1"/>
    <col min="14915" max="14915" width="11" style="77"/>
    <col min="14916" max="14916" width="1.85546875" style="77" customWidth="1"/>
    <col min="14917" max="14917" width="11" style="77"/>
    <col min="14918" max="14918" width="1.85546875" style="77" customWidth="1"/>
    <col min="14919" max="14919" width="11" style="77"/>
    <col min="14920" max="14920" width="1.85546875" style="77" customWidth="1"/>
    <col min="14921" max="14921" width="11" style="77"/>
    <col min="14922" max="14922" width="1.85546875" style="77" customWidth="1"/>
    <col min="14923" max="14923" width="11" style="77"/>
    <col min="14924" max="14924" width="1.85546875" style="77" customWidth="1"/>
    <col min="14925" max="14925" width="11" style="77"/>
    <col min="14926" max="14926" width="1.85546875" style="77" customWidth="1"/>
    <col min="14927" max="14927" width="11" style="77"/>
    <col min="14928" max="14928" width="1.85546875" style="77" customWidth="1"/>
    <col min="14929" max="14929" width="12.140625" style="77" customWidth="1"/>
    <col min="14930" max="14930" width="11" style="77"/>
    <col min="14931" max="14931" width="1.85546875" style="77" customWidth="1"/>
    <col min="14932" max="14932" width="11" style="77"/>
    <col min="14933" max="14933" width="1.85546875" style="77" customWidth="1"/>
    <col min="14934" max="14934" width="11" style="77"/>
    <col min="14935" max="14935" width="1.85546875" style="77" customWidth="1"/>
    <col min="14936" max="14936" width="11" style="77"/>
    <col min="14937" max="14937" width="1.85546875" style="77" customWidth="1"/>
    <col min="14938" max="14938" width="11" style="77"/>
    <col min="14939" max="14939" width="1.85546875" style="77" customWidth="1"/>
    <col min="14940" max="14940" width="11" style="77"/>
    <col min="14941" max="14941" width="1.85546875" style="77" customWidth="1"/>
    <col min="14942" max="14942" width="11" style="77"/>
    <col min="14943" max="14943" width="1.85546875" style="77" customWidth="1"/>
    <col min="14944" max="14944" width="11" style="77"/>
    <col min="14945" max="14945" width="1.85546875" style="77" customWidth="1"/>
    <col min="14946" max="14946" width="11" style="77"/>
    <col min="14947" max="14947" width="1.85546875" style="77" customWidth="1"/>
    <col min="14948" max="14948" width="11" style="77"/>
    <col min="14949" max="14949" width="1.85546875" style="77" customWidth="1"/>
    <col min="14950" max="14950" width="12.140625" style="77" customWidth="1"/>
    <col min="14951" max="14951" width="11" style="77"/>
    <col min="14952" max="14952" width="1.85546875" style="77" customWidth="1"/>
    <col min="14953" max="14953" width="11" style="77"/>
    <col min="14954" max="14954" width="1.85546875" style="77" customWidth="1"/>
    <col min="14955" max="14955" width="11" style="77"/>
    <col min="14956" max="14956" width="1.85546875" style="77" customWidth="1"/>
    <col min="14957" max="14957" width="11" style="77"/>
    <col min="14958" max="14958" width="1.85546875" style="77" customWidth="1"/>
    <col min="14959" max="14959" width="11" style="77"/>
    <col min="14960" max="14960" width="1.85546875" style="77" customWidth="1"/>
    <col min="14961" max="14961" width="11" style="77"/>
    <col min="14962" max="14962" width="1.85546875" style="77" customWidth="1"/>
    <col min="14963" max="14963" width="11" style="77"/>
    <col min="14964" max="14964" width="1.85546875" style="77" customWidth="1"/>
    <col min="14965" max="14965" width="13" style="77" customWidth="1"/>
    <col min="14966" max="14966" width="1.85546875" style="77" customWidth="1"/>
    <col min="14967" max="14967" width="12.140625" style="77" customWidth="1"/>
    <col min="14968" max="14968" width="11" style="77"/>
    <col min="14969" max="14969" width="1.85546875" style="77" customWidth="1"/>
    <col min="14970" max="14970" width="11" style="77"/>
    <col min="14971" max="14971" width="1.85546875" style="77" customWidth="1"/>
    <col min="14972" max="14972" width="11" style="77"/>
    <col min="14973" max="14973" width="1.85546875" style="77" customWidth="1"/>
    <col min="14974" max="14974" width="11" style="77"/>
    <col min="14975" max="14975" width="1.85546875" style="77" customWidth="1"/>
    <col min="14976" max="14976" width="11" style="77"/>
    <col min="14977" max="14977" width="1.85546875" style="77" customWidth="1"/>
    <col min="14978" max="14978" width="11" style="77"/>
    <col min="14979" max="14979" width="1.85546875" style="77" customWidth="1"/>
    <col min="14980" max="14980" width="11" style="77"/>
    <col min="14981" max="14981" width="1.85546875" style="77" customWidth="1"/>
    <col min="14982" max="14982" width="11" style="77"/>
    <col min="14983" max="14983" width="1.85546875" style="77" customWidth="1"/>
    <col min="14984" max="14984" width="11" style="77"/>
    <col min="14985" max="14985" width="1.85546875" style="77" customWidth="1"/>
    <col min="14986" max="14986" width="11" style="77"/>
    <col min="14987" max="14987" width="1.85546875" style="77" customWidth="1"/>
    <col min="14988" max="14988" width="12.140625" style="77" customWidth="1"/>
    <col min="14989" max="14989" width="11" style="77"/>
    <col min="14990" max="14990" width="1.85546875" style="77" customWidth="1"/>
    <col min="14991" max="14991" width="11" style="77"/>
    <col min="14992" max="14992" width="1.85546875" style="77" customWidth="1"/>
    <col min="14993" max="14993" width="11" style="77"/>
    <col min="14994" max="14994" width="1.85546875" style="77" customWidth="1"/>
    <col min="14995" max="14995" width="11" style="77"/>
    <col min="14996" max="14996" width="1.7109375" style="77" customWidth="1"/>
    <col min="14997" max="14997" width="11" style="77"/>
    <col min="14998" max="14998" width="1.85546875" style="77" customWidth="1"/>
    <col min="14999" max="14999" width="11" style="77"/>
    <col min="15000" max="15000" width="1.85546875" style="77" customWidth="1"/>
    <col min="15001" max="15001" width="11" style="77"/>
    <col min="15002" max="15002" width="1.85546875" style="77" customWidth="1"/>
    <col min="15003" max="15003" width="11" style="77"/>
    <col min="15004" max="15004" width="1.85546875" style="77" customWidth="1"/>
    <col min="15005" max="15005" width="11" style="77"/>
    <col min="15006" max="15006" width="1.85546875" style="77" customWidth="1"/>
    <col min="15007" max="15007" width="11" style="77"/>
    <col min="15008" max="15008" width="1.85546875" style="77" customWidth="1"/>
    <col min="15009" max="15009" width="12.140625" style="77" customWidth="1"/>
    <col min="15010" max="15010" width="11" style="77"/>
    <col min="15011" max="15011" width="1.85546875" style="77" customWidth="1"/>
    <col min="15012" max="15012" width="11" style="77"/>
    <col min="15013" max="15013" width="1.85546875" style="77" customWidth="1"/>
    <col min="15014" max="15014" width="11" style="77"/>
    <col min="15015" max="15015" width="1.85546875" style="77" customWidth="1"/>
    <col min="15016" max="15016" width="11" style="77"/>
    <col min="15017" max="15017" width="1.85546875" style="77" customWidth="1"/>
    <col min="15018" max="15018" width="11" style="77"/>
    <col min="15019" max="15019" width="1.85546875" style="77" customWidth="1"/>
    <col min="15020" max="15020" width="11" style="77"/>
    <col min="15021" max="15021" width="1.85546875" style="77" customWidth="1"/>
    <col min="15022" max="15022" width="11" style="77"/>
    <col min="15023" max="15023" width="1.85546875" style="77" customWidth="1"/>
    <col min="15024" max="15024" width="13" style="77" customWidth="1"/>
    <col min="15025" max="15025" width="1.85546875" style="77" customWidth="1"/>
    <col min="15026" max="15026" width="12.140625" style="77" customWidth="1"/>
    <col min="15027" max="15027" width="11" style="77"/>
    <col min="15028" max="15028" width="1.85546875" style="77" customWidth="1"/>
    <col min="15029" max="15029" width="11" style="77"/>
    <col min="15030" max="15030" width="1.85546875" style="77" customWidth="1"/>
    <col min="15031" max="15031" width="11" style="77"/>
    <col min="15032" max="15032" width="1.85546875" style="77" customWidth="1"/>
    <col min="15033" max="15033" width="11" style="77"/>
    <col min="15034" max="15034" width="1.85546875" style="77" customWidth="1"/>
    <col min="15035" max="15035" width="11" style="77"/>
    <col min="15036" max="15036" width="1.85546875" style="77" customWidth="1"/>
    <col min="15037" max="15037" width="11" style="77"/>
    <col min="15038" max="15038" width="1.85546875" style="77" customWidth="1"/>
    <col min="15039" max="15039" width="11" style="77"/>
    <col min="15040" max="15040" width="1.85546875" style="77" customWidth="1"/>
    <col min="15041" max="15041" width="11" style="77"/>
    <col min="15042" max="15042" width="1.85546875" style="77" customWidth="1"/>
    <col min="15043" max="15043" width="11" style="77"/>
    <col min="15044" max="15044" width="1.85546875" style="77" customWidth="1"/>
    <col min="15045" max="15045" width="11" style="77"/>
    <col min="15046" max="15046" width="1.85546875" style="77" customWidth="1"/>
    <col min="15047" max="15047" width="12.140625" style="77" customWidth="1"/>
    <col min="15048" max="15048" width="11" style="77"/>
    <col min="15049" max="15049" width="1.85546875" style="77" customWidth="1"/>
    <col min="15050" max="15050" width="11" style="77"/>
    <col min="15051" max="15051" width="1.85546875" style="77" customWidth="1"/>
    <col min="15052" max="15052" width="11" style="77"/>
    <col min="15053" max="15053" width="1.85546875" style="77" customWidth="1"/>
    <col min="15054" max="15054" width="11" style="77"/>
    <col min="15055" max="15055" width="1.85546875" style="77" customWidth="1"/>
    <col min="15056" max="15056" width="11" style="77"/>
    <col min="15057" max="15057" width="1.85546875" style="77" customWidth="1"/>
    <col min="15058" max="15058" width="11" style="77"/>
    <col min="15059" max="15059" width="1.85546875" style="77" customWidth="1"/>
    <col min="15060" max="15060" width="11" style="77"/>
    <col min="15061" max="15061" width="1.85546875" style="77" customWidth="1"/>
    <col min="15062" max="15062" width="11" style="77"/>
    <col min="15063" max="15063" width="1.85546875" style="77" customWidth="1"/>
    <col min="15064" max="15064" width="11" style="77"/>
    <col min="15065" max="15065" width="1.85546875" style="77" customWidth="1"/>
    <col min="15066" max="15066" width="11" style="77"/>
    <col min="15067" max="15067" width="1.85546875" style="77" customWidth="1"/>
    <col min="15068" max="15068" width="12.140625" style="77" customWidth="1"/>
    <col min="15069" max="15069" width="11" style="77"/>
    <col min="15070" max="15070" width="1.85546875" style="77" customWidth="1"/>
    <col min="15071" max="15071" width="11" style="77"/>
    <col min="15072" max="15072" width="1.85546875" style="77" customWidth="1"/>
    <col min="15073" max="15073" width="11" style="77"/>
    <col min="15074" max="15074" width="1.85546875" style="77" customWidth="1"/>
    <col min="15075" max="15075" width="11" style="77"/>
    <col min="15076" max="15076" width="1.85546875" style="77" customWidth="1"/>
    <col min="15077" max="15077" width="11" style="77"/>
    <col min="15078" max="15078" width="1.85546875" style="77" customWidth="1"/>
    <col min="15079" max="15079" width="11" style="77"/>
    <col min="15080" max="15080" width="1.85546875" style="77" customWidth="1"/>
    <col min="15081" max="15081" width="10.5703125" style="77" customWidth="1"/>
    <col min="15082" max="15082" width="2" style="77" customWidth="1"/>
    <col min="15083" max="15083" width="12.5703125" style="77" customWidth="1"/>
    <col min="15084" max="15084" width="1.85546875" style="77" customWidth="1"/>
    <col min="15085" max="15086" width="0" style="77" hidden="1" customWidth="1"/>
    <col min="15087" max="15104" width="11" style="77"/>
    <col min="15105" max="15105" width="12.140625" style="77" customWidth="1"/>
    <col min="15106" max="15106" width="11" style="77"/>
    <col min="15107" max="15107" width="1.85546875" style="77" customWidth="1"/>
    <col min="15108" max="15108" width="11" style="77"/>
    <col min="15109" max="15109" width="2" style="77" customWidth="1"/>
    <col min="15110" max="15110" width="11" style="77"/>
    <col min="15111" max="15111" width="1.85546875" style="77" customWidth="1"/>
    <col min="15112" max="15112" width="11" style="77"/>
    <col min="15113" max="15113" width="2" style="77" customWidth="1"/>
    <col min="15114" max="15114" width="11" style="77"/>
    <col min="15115" max="15115" width="1.85546875" style="77" customWidth="1"/>
    <col min="15116" max="15116" width="11" style="77"/>
    <col min="15117" max="15117" width="1.85546875" style="77" customWidth="1"/>
    <col min="15118" max="15118" width="11" style="77"/>
    <col min="15119" max="15119" width="1.85546875" style="77" customWidth="1"/>
    <col min="15120" max="15120" width="11" style="77"/>
    <col min="15121" max="15121" width="1.85546875" style="77" customWidth="1"/>
    <col min="15122" max="15122" width="11" style="77"/>
    <col min="15123" max="15123" width="1.85546875" style="77" customWidth="1"/>
    <col min="15124" max="15124" width="11" style="77"/>
    <col min="15125" max="15125" width="1.85546875" style="77" customWidth="1"/>
    <col min="15126" max="15126" width="12.140625" style="77" customWidth="1"/>
    <col min="15127" max="15127" width="11" style="77"/>
    <col min="15128" max="15128" width="1.85546875" style="77" customWidth="1"/>
    <col min="15129" max="15129" width="11" style="77"/>
    <col min="15130" max="15130" width="1.85546875" style="77" customWidth="1"/>
    <col min="15131" max="15131" width="11" style="77"/>
    <col min="15132" max="15132" width="1.85546875" style="77" customWidth="1"/>
    <col min="15133" max="15133" width="11" style="77"/>
    <col min="15134" max="15134" width="1.85546875" style="77" customWidth="1"/>
    <col min="15135" max="15135" width="11" style="77"/>
    <col min="15136" max="15136" width="1.85546875" style="77" customWidth="1"/>
    <col min="15137" max="15137" width="11" style="77"/>
    <col min="15138" max="15138" width="1.85546875" style="77" customWidth="1"/>
    <col min="15139" max="15139" width="11" style="77"/>
    <col min="15140" max="15140" width="1.85546875" style="77" customWidth="1"/>
    <col min="15141" max="15141" width="11" style="77"/>
    <col min="15142" max="15142" width="1.85546875" style="77" customWidth="1"/>
    <col min="15143" max="15143" width="11" style="77"/>
    <col min="15144" max="15144" width="1.85546875" style="77" customWidth="1"/>
    <col min="15145" max="15145" width="11" style="77"/>
    <col min="15146" max="15146" width="1.85546875" style="77" customWidth="1"/>
    <col min="15147" max="15147" width="12.28515625" style="77" customWidth="1"/>
    <col min="15148" max="15148" width="11" style="77"/>
    <col min="15149" max="15149" width="1.85546875" style="77" customWidth="1"/>
    <col min="15150" max="15150" width="11" style="77"/>
    <col min="15151" max="15151" width="1.85546875" style="77" customWidth="1"/>
    <col min="15152" max="15152" width="11" style="77"/>
    <col min="15153" max="15153" width="1.85546875" style="77" customWidth="1"/>
    <col min="15154" max="15154" width="11" style="77"/>
    <col min="15155" max="15155" width="0.5703125" style="77" customWidth="1"/>
    <col min="15156" max="15156" width="11.28515625" style="77" customWidth="1"/>
    <col min="15157" max="15157" width="1.85546875" style="77" customWidth="1"/>
    <col min="15158" max="15158" width="11" style="77"/>
    <col min="15159" max="15159" width="2" style="77" customWidth="1"/>
    <col min="15160" max="15160" width="11" style="77"/>
    <col min="15161" max="15161" width="1.85546875" style="77" customWidth="1"/>
    <col min="15162" max="15162" width="13" style="77" customWidth="1"/>
    <col min="15163" max="15163" width="1.85546875" style="77" customWidth="1"/>
    <col min="15164" max="15164" width="12.140625" style="77" customWidth="1"/>
    <col min="15165" max="15165" width="11" style="77"/>
    <col min="15166" max="15166" width="1.85546875" style="77" customWidth="1"/>
    <col min="15167" max="15167" width="11" style="77"/>
    <col min="15168" max="15168" width="1.85546875" style="77" customWidth="1"/>
    <col min="15169" max="15169" width="11" style="77"/>
    <col min="15170" max="15170" width="1.85546875" style="77" customWidth="1"/>
    <col min="15171" max="15171" width="11" style="77"/>
    <col min="15172" max="15172" width="1.85546875" style="77" customWidth="1"/>
    <col min="15173" max="15173" width="11" style="77"/>
    <col min="15174" max="15174" width="1.85546875" style="77" customWidth="1"/>
    <col min="15175" max="15175" width="11" style="77"/>
    <col min="15176" max="15176" width="1.85546875" style="77" customWidth="1"/>
    <col min="15177" max="15177" width="11" style="77"/>
    <col min="15178" max="15178" width="1.85546875" style="77" customWidth="1"/>
    <col min="15179" max="15179" width="11" style="77"/>
    <col min="15180" max="15180" width="1.85546875" style="77" customWidth="1"/>
    <col min="15181" max="15181" width="11" style="77"/>
    <col min="15182" max="15182" width="1.85546875" style="77" customWidth="1"/>
    <col min="15183" max="15183" width="11" style="77"/>
    <col min="15184" max="15184" width="1.85546875" style="77" customWidth="1"/>
    <col min="15185" max="15185" width="12.140625" style="77" customWidth="1"/>
    <col min="15186" max="15186" width="11" style="77"/>
    <col min="15187" max="15187" width="1.85546875" style="77" customWidth="1"/>
    <col min="15188" max="15188" width="11" style="77"/>
    <col min="15189" max="15189" width="1.85546875" style="77" customWidth="1"/>
    <col min="15190" max="15190" width="11" style="77"/>
    <col min="15191" max="15191" width="1.85546875" style="77" customWidth="1"/>
    <col min="15192" max="15192" width="11" style="77"/>
    <col min="15193" max="15193" width="1.85546875" style="77" customWidth="1"/>
    <col min="15194" max="15194" width="11" style="77"/>
    <col min="15195" max="15195" width="1.85546875" style="77" customWidth="1"/>
    <col min="15196" max="15196" width="11" style="77"/>
    <col min="15197" max="15197" width="1.85546875" style="77" customWidth="1"/>
    <col min="15198" max="15198" width="11" style="77"/>
    <col min="15199" max="15199" width="1.85546875" style="77" customWidth="1"/>
    <col min="15200" max="15200" width="11" style="77"/>
    <col min="15201" max="15201" width="1.85546875" style="77" customWidth="1"/>
    <col min="15202" max="15202" width="11" style="77"/>
    <col min="15203" max="15203" width="1.85546875" style="77" customWidth="1"/>
    <col min="15204" max="15204" width="11" style="77"/>
    <col min="15205" max="15205" width="1.85546875" style="77" customWidth="1"/>
    <col min="15206" max="15206" width="12.140625" style="77" customWidth="1"/>
    <col min="15207" max="15207" width="11" style="77"/>
    <col min="15208" max="15208" width="1.85546875" style="77" customWidth="1"/>
    <col min="15209" max="15209" width="11" style="77"/>
    <col min="15210" max="15210" width="1.85546875" style="77" customWidth="1"/>
    <col min="15211" max="15211" width="11" style="77"/>
    <col min="15212" max="15212" width="1.85546875" style="77" customWidth="1"/>
    <col min="15213" max="15213" width="11" style="77"/>
    <col min="15214" max="15214" width="1.85546875" style="77" customWidth="1"/>
    <col min="15215" max="15215" width="11" style="77"/>
    <col min="15216" max="15216" width="1.85546875" style="77" customWidth="1"/>
    <col min="15217" max="15217" width="11" style="77"/>
    <col min="15218" max="15218" width="1.85546875" style="77" customWidth="1"/>
    <col min="15219" max="15219" width="11" style="77"/>
    <col min="15220" max="15220" width="1.85546875" style="77" customWidth="1"/>
    <col min="15221" max="15221" width="13" style="77" customWidth="1"/>
    <col min="15222" max="15222" width="1.85546875" style="77" customWidth="1"/>
    <col min="15223" max="15223" width="12.140625" style="77" customWidth="1"/>
    <col min="15224" max="15224" width="11" style="77"/>
    <col min="15225" max="15225" width="1.85546875" style="77" customWidth="1"/>
    <col min="15226" max="15226" width="11" style="77"/>
    <col min="15227" max="15227" width="1.85546875" style="77" customWidth="1"/>
    <col min="15228" max="15228" width="11" style="77"/>
    <col min="15229" max="15229" width="1.85546875" style="77" customWidth="1"/>
    <col min="15230" max="15230" width="11" style="77"/>
    <col min="15231" max="15231" width="1.85546875" style="77" customWidth="1"/>
    <col min="15232" max="15232" width="11" style="77"/>
    <col min="15233" max="15233" width="1.85546875" style="77" customWidth="1"/>
    <col min="15234" max="15234" width="11" style="77"/>
    <col min="15235" max="15235" width="1.85546875" style="77" customWidth="1"/>
    <col min="15236" max="15236" width="11" style="77"/>
    <col min="15237" max="15237" width="1.85546875" style="77" customWidth="1"/>
    <col min="15238" max="15238" width="11" style="77"/>
    <col min="15239" max="15239" width="1.85546875" style="77" customWidth="1"/>
    <col min="15240" max="15240" width="11" style="77"/>
    <col min="15241" max="15241" width="1.85546875" style="77" customWidth="1"/>
    <col min="15242" max="15242" width="11" style="77"/>
    <col min="15243" max="15243" width="1.85546875" style="77" customWidth="1"/>
    <col min="15244" max="15244" width="12.140625" style="77" customWidth="1"/>
    <col min="15245" max="15245" width="11" style="77"/>
    <col min="15246" max="15246" width="1.85546875" style="77" customWidth="1"/>
    <col min="15247" max="15247" width="11" style="77"/>
    <col min="15248" max="15248" width="1.85546875" style="77" customWidth="1"/>
    <col min="15249" max="15249" width="11" style="77"/>
    <col min="15250" max="15250" width="1.85546875" style="77" customWidth="1"/>
    <col min="15251" max="15251" width="11" style="77"/>
    <col min="15252" max="15252" width="1.7109375" style="77" customWidth="1"/>
    <col min="15253" max="15253" width="11" style="77"/>
    <col min="15254" max="15254" width="1.85546875" style="77" customWidth="1"/>
    <col min="15255" max="15255" width="11" style="77"/>
    <col min="15256" max="15256" width="1.85546875" style="77" customWidth="1"/>
    <col min="15257" max="15257" width="11" style="77"/>
    <col min="15258" max="15258" width="1.85546875" style="77" customWidth="1"/>
    <col min="15259" max="15259" width="11" style="77"/>
    <col min="15260" max="15260" width="1.85546875" style="77" customWidth="1"/>
    <col min="15261" max="15261" width="11" style="77"/>
    <col min="15262" max="15262" width="1.85546875" style="77" customWidth="1"/>
    <col min="15263" max="15263" width="11" style="77"/>
    <col min="15264" max="15264" width="1.85546875" style="77" customWidth="1"/>
    <col min="15265" max="15265" width="12.140625" style="77" customWidth="1"/>
    <col min="15266" max="15266" width="11" style="77"/>
    <col min="15267" max="15267" width="1.85546875" style="77" customWidth="1"/>
    <col min="15268" max="15268" width="11" style="77"/>
    <col min="15269" max="15269" width="1.85546875" style="77" customWidth="1"/>
    <col min="15270" max="15270" width="11" style="77"/>
    <col min="15271" max="15271" width="1.85546875" style="77" customWidth="1"/>
    <col min="15272" max="15272" width="11" style="77"/>
    <col min="15273" max="15273" width="1.85546875" style="77" customWidth="1"/>
    <col min="15274" max="15274" width="11" style="77"/>
    <col min="15275" max="15275" width="1.85546875" style="77" customWidth="1"/>
    <col min="15276" max="15276" width="11" style="77"/>
    <col min="15277" max="15277" width="1.85546875" style="77" customWidth="1"/>
    <col min="15278" max="15278" width="11" style="77"/>
    <col min="15279" max="15279" width="1.85546875" style="77" customWidth="1"/>
    <col min="15280" max="15280" width="13" style="77" customWidth="1"/>
    <col min="15281" max="15281" width="1.85546875" style="77" customWidth="1"/>
    <col min="15282" max="15282" width="12.140625" style="77" customWidth="1"/>
    <col min="15283" max="15283" width="11" style="77"/>
    <col min="15284" max="15284" width="1.85546875" style="77" customWidth="1"/>
    <col min="15285" max="15285" width="11" style="77"/>
    <col min="15286" max="15286" width="1.85546875" style="77" customWidth="1"/>
    <col min="15287" max="15287" width="11" style="77"/>
    <col min="15288" max="15288" width="1.85546875" style="77" customWidth="1"/>
    <col min="15289" max="15289" width="11" style="77"/>
    <col min="15290" max="15290" width="1.85546875" style="77" customWidth="1"/>
    <col min="15291" max="15291" width="11" style="77"/>
    <col min="15292" max="15292" width="1.85546875" style="77" customWidth="1"/>
    <col min="15293" max="15293" width="11" style="77"/>
    <col min="15294" max="15294" width="1.85546875" style="77" customWidth="1"/>
    <col min="15295" max="15295" width="11" style="77"/>
    <col min="15296" max="15296" width="1.85546875" style="77" customWidth="1"/>
    <col min="15297" max="15297" width="11" style="77"/>
    <col min="15298" max="15298" width="1.85546875" style="77" customWidth="1"/>
    <col min="15299" max="15299" width="11" style="77"/>
    <col min="15300" max="15300" width="1.85546875" style="77" customWidth="1"/>
    <col min="15301" max="15301" width="11" style="77"/>
    <col min="15302" max="15302" width="1.85546875" style="77" customWidth="1"/>
    <col min="15303" max="15303" width="12.140625" style="77" customWidth="1"/>
    <col min="15304" max="15304" width="11" style="77"/>
    <col min="15305" max="15305" width="1.85546875" style="77" customWidth="1"/>
    <col min="15306" max="15306" width="11" style="77"/>
    <col min="15307" max="15307" width="1.85546875" style="77" customWidth="1"/>
    <col min="15308" max="15308" width="11" style="77"/>
    <col min="15309" max="15309" width="1.85546875" style="77" customWidth="1"/>
    <col min="15310" max="15310" width="11" style="77"/>
    <col min="15311" max="15311" width="1.85546875" style="77" customWidth="1"/>
    <col min="15312" max="15312" width="11" style="77"/>
    <col min="15313" max="15313" width="1.85546875" style="77" customWidth="1"/>
    <col min="15314" max="15314" width="11" style="77"/>
    <col min="15315" max="15315" width="1.85546875" style="77" customWidth="1"/>
    <col min="15316" max="15316" width="11" style="77"/>
    <col min="15317" max="15317" width="1.85546875" style="77" customWidth="1"/>
    <col min="15318" max="15318" width="11" style="77"/>
    <col min="15319" max="15319" width="1.85546875" style="77" customWidth="1"/>
    <col min="15320" max="15320" width="11" style="77"/>
    <col min="15321" max="15321" width="1.85546875" style="77" customWidth="1"/>
    <col min="15322" max="15322" width="11" style="77"/>
    <col min="15323" max="15323" width="1.85546875" style="77" customWidth="1"/>
    <col min="15324" max="15324" width="12.140625" style="77" customWidth="1"/>
    <col min="15325" max="15325" width="11" style="77"/>
    <col min="15326" max="15326" width="1.85546875" style="77" customWidth="1"/>
    <col min="15327" max="15327" width="11" style="77"/>
    <col min="15328" max="15328" width="1.85546875" style="77" customWidth="1"/>
    <col min="15329" max="15329" width="11" style="77"/>
    <col min="15330" max="15330" width="1.85546875" style="77" customWidth="1"/>
    <col min="15331" max="15331" width="11" style="77"/>
    <col min="15332" max="15332" width="1.85546875" style="77" customWidth="1"/>
    <col min="15333" max="15333" width="11" style="77"/>
    <col min="15334" max="15334" width="1.85546875" style="77" customWidth="1"/>
    <col min="15335" max="15335" width="11" style="77"/>
    <col min="15336" max="15336" width="1.85546875" style="77" customWidth="1"/>
    <col min="15337" max="15337" width="10.5703125" style="77" customWidth="1"/>
    <col min="15338" max="15338" width="2" style="77" customWidth="1"/>
    <col min="15339" max="15339" width="12.5703125" style="77" customWidth="1"/>
    <col min="15340" max="15340" width="1.85546875" style="77" customWidth="1"/>
    <col min="15341" max="15342" width="0" style="77" hidden="1" customWidth="1"/>
    <col min="15343" max="15360" width="11" style="77"/>
    <col min="15361" max="15361" width="12.140625" style="77" customWidth="1"/>
    <col min="15362" max="15362" width="11" style="77"/>
    <col min="15363" max="15363" width="1.85546875" style="77" customWidth="1"/>
    <col min="15364" max="15364" width="11" style="77"/>
    <col min="15365" max="15365" width="2" style="77" customWidth="1"/>
    <col min="15366" max="15366" width="11" style="77"/>
    <col min="15367" max="15367" width="1.85546875" style="77" customWidth="1"/>
    <col min="15368" max="15368" width="11" style="77"/>
    <col min="15369" max="15369" width="2" style="77" customWidth="1"/>
    <col min="15370" max="15370" width="11" style="77"/>
    <col min="15371" max="15371" width="1.85546875" style="77" customWidth="1"/>
    <col min="15372" max="15372" width="11" style="77"/>
    <col min="15373" max="15373" width="1.85546875" style="77" customWidth="1"/>
    <col min="15374" max="15374" width="11" style="77"/>
    <col min="15375" max="15375" width="1.85546875" style="77" customWidth="1"/>
    <col min="15376" max="15376" width="11" style="77"/>
    <col min="15377" max="15377" width="1.85546875" style="77" customWidth="1"/>
    <col min="15378" max="15378" width="11" style="77"/>
    <col min="15379" max="15379" width="1.85546875" style="77" customWidth="1"/>
    <col min="15380" max="15380" width="11" style="77"/>
    <col min="15381" max="15381" width="1.85546875" style="77" customWidth="1"/>
    <col min="15382" max="15382" width="12.140625" style="77" customWidth="1"/>
    <col min="15383" max="15383" width="11" style="77"/>
    <col min="15384" max="15384" width="1.85546875" style="77" customWidth="1"/>
    <col min="15385" max="15385" width="11" style="77"/>
    <col min="15386" max="15386" width="1.85546875" style="77" customWidth="1"/>
    <col min="15387" max="15387" width="11" style="77"/>
    <col min="15388" max="15388" width="1.85546875" style="77" customWidth="1"/>
    <col min="15389" max="15389" width="11" style="77"/>
    <col min="15390" max="15390" width="1.85546875" style="77" customWidth="1"/>
    <col min="15391" max="15391" width="11" style="77"/>
    <col min="15392" max="15392" width="1.85546875" style="77" customWidth="1"/>
    <col min="15393" max="15393" width="11" style="77"/>
    <col min="15394" max="15394" width="1.85546875" style="77" customWidth="1"/>
    <col min="15395" max="15395" width="11" style="77"/>
    <col min="15396" max="15396" width="1.85546875" style="77" customWidth="1"/>
    <col min="15397" max="15397" width="11" style="77"/>
    <col min="15398" max="15398" width="1.85546875" style="77" customWidth="1"/>
    <col min="15399" max="15399" width="11" style="77"/>
    <col min="15400" max="15400" width="1.85546875" style="77" customWidth="1"/>
    <col min="15401" max="15401" width="11" style="77"/>
    <col min="15402" max="15402" width="1.85546875" style="77" customWidth="1"/>
    <col min="15403" max="15403" width="12.28515625" style="77" customWidth="1"/>
    <col min="15404" max="15404" width="11" style="77"/>
    <col min="15405" max="15405" width="1.85546875" style="77" customWidth="1"/>
    <col min="15406" max="15406" width="11" style="77"/>
    <col min="15407" max="15407" width="1.85546875" style="77" customWidth="1"/>
    <col min="15408" max="15408" width="11" style="77"/>
    <col min="15409" max="15409" width="1.85546875" style="77" customWidth="1"/>
    <col min="15410" max="15410" width="11" style="77"/>
    <col min="15411" max="15411" width="0.5703125" style="77" customWidth="1"/>
    <col min="15412" max="15412" width="11.28515625" style="77" customWidth="1"/>
    <col min="15413" max="15413" width="1.85546875" style="77" customWidth="1"/>
    <col min="15414" max="15414" width="11" style="77"/>
    <col min="15415" max="15415" width="2" style="77" customWidth="1"/>
    <col min="15416" max="15416" width="11" style="77"/>
    <col min="15417" max="15417" width="1.85546875" style="77" customWidth="1"/>
    <col min="15418" max="15418" width="13" style="77" customWidth="1"/>
    <col min="15419" max="15419" width="1.85546875" style="77" customWidth="1"/>
    <col min="15420" max="15420" width="12.140625" style="77" customWidth="1"/>
    <col min="15421" max="15421" width="11" style="77"/>
    <col min="15422" max="15422" width="1.85546875" style="77" customWidth="1"/>
    <col min="15423" max="15423" width="11" style="77"/>
    <col min="15424" max="15424" width="1.85546875" style="77" customWidth="1"/>
    <col min="15425" max="15425" width="11" style="77"/>
    <col min="15426" max="15426" width="1.85546875" style="77" customWidth="1"/>
    <col min="15427" max="15427" width="11" style="77"/>
    <col min="15428" max="15428" width="1.85546875" style="77" customWidth="1"/>
    <col min="15429" max="15429" width="11" style="77"/>
    <col min="15430" max="15430" width="1.85546875" style="77" customWidth="1"/>
    <col min="15431" max="15431" width="11" style="77"/>
    <col min="15432" max="15432" width="1.85546875" style="77" customWidth="1"/>
    <col min="15433" max="15433" width="11" style="77"/>
    <col min="15434" max="15434" width="1.85546875" style="77" customWidth="1"/>
    <col min="15435" max="15435" width="11" style="77"/>
    <col min="15436" max="15436" width="1.85546875" style="77" customWidth="1"/>
    <col min="15437" max="15437" width="11" style="77"/>
    <col min="15438" max="15438" width="1.85546875" style="77" customWidth="1"/>
    <col min="15439" max="15439" width="11" style="77"/>
    <col min="15440" max="15440" width="1.85546875" style="77" customWidth="1"/>
    <col min="15441" max="15441" width="12.140625" style="77" customWidth="1"/>
    <col min="15442" max="15442" width="11" style="77"/>
    <col min="15443" max="15443" width="1.85546875" style="77" customWidth="1"/>
    <col min="15444" max="15444" width="11" style="77"/>
    <col min="15445" max="15445" width="1.85546875" style="77" customWidth="1"/>
    <col min="15446" max="15446" width="11" style="77"/>
    <col min="15447" max="15447" width="1.85546875" style="77" customWidth="1"/>
    <col min="15448" max="15448" width="11" style="77"/>
    <col min="15449" max="15449" width="1.85546875" style="77" customWidth="1"/>
    <col min="15450" max="15450" width="11" style="77"/>
    <col min="15451" max="15451" width="1.85546875" style="77" customWidth="1"/>
    <col min="15452" max="15452" width="11" style="77"/>
    <col min="15453" max="15453" width="1.85546875" style="77" customWidth="1"/>
    <col min="15454" max="15454" width="11" style="77"/>
    <col min="15455" max="15455" width="1.85546875" style="77" customWidth="1"/>
    <col min="15456" max="15456" width="11" style="77"/>
    <col min="15457" max="15457" width="1.85546875" style="77" customWidth="1"/>
    <col min="15458" max="15458" width="11" style="77"/>
    <col min="15459" max="15459" width="1.85546875" style="77" customWidth="1"/>
    <col min="15460" max="15460" width="11" style="77"/>
    <col min="15461" max="15461" width="1.85546875" style="77" customWidth="1"/>
    <col min="15462" max="15462" width="12.140625" style="77" customWidth="1"/>
    <col min="15463" max="15463" width="11" style="77"/>
    <col min="15464" max="15464" width="1.85546875" style="77" customWidth="1"/>
    <col min="15465" max="15465" width="11" style="77"/>
    <col min="15466" max="15466" width="1.85546875" style="77" customWidth="1"/>
    <col min="15467" max="15467" width="11" style="77"/>
    <col min="15468" max="15468" width="1.85546875" style="77" customWidth="1"/>
    <col min="15469" max="15469" width="11" style="77"/>
    <col min="15470" max="15470" width="1.85546875" style="77" customWidth="1"/>
    <col min="15471" max="15471" width="11" style="77"/>
    <col min="15472" max="15472" width="1.85546875" style="77" customWidth="1"/>
    <col min="15473" max="15473" width="11" style="77"/>
    <col min="15474" max="15474" width="1.85546875" style="77" customWidth="1"/>
    <col min="15475" max="15475" width="11" style="77"/>
    <col min="15476" max="15476" width="1.85546875" style="77" customWidth="1"/>
    <col min="15477" max="15477" width="13" style="77" customWidth="1"/>
    <col min="15478" max="15478" width="1.85546875" style="77" customWidth="1"/>
    <col min="15479" max="15479" width="12.140625" style="77" customWidth="1"/>
    <col min="15480" max="15480" width="11" style="77"/>
    <col min="15481" max="15481" width="1.85546875" style="77" customWidth="1"/>
    <col min="15482" max="15482" width="11" style="77"/>
    <col min="15483" max="15483" width="1.85546875" style="77" customWidth="1"/>
    <col min="15484" max="15484" width="11" style="77"/>
    <col min="15485" max="15485" width="1.85546875" style="77" customWidth="1"/>
    <col min="15486" max="15486" width="11" style="77"/>
    <col min="15487" max="15487" width="1.85546875" style="77" customWidth="1"/>
    <col min="15488" max="15488" width="11" style="77"/>
    <col min="15489" max="15489" width="1.85546875" style="77" customWidth="1"/>
    <col min="15490" max="15490" width="11" style="77"/>
    <col min="15491" max="15491" width="1.85546875" style="77" customWidth="1"/>
    <col min="15492" max="15492" width="11" style="77"/>
    <col min="15493" max="15493" width="1.85546875" style="77" customWidth="1"/>
    <col min="15494" max="15494" width="11" style="77"/>
    <col min="15495" max="15495" width="1.85546875" style="77" customWidth="1"/>
    <col min="15496" max="15496" width="11" style="77"/>
    <col min="15497" max="15497" width="1.85546875" style="77" customWidth="1"/>
    <col min="15498" max="15498" width="11" style="77"/>
    <col min="15499" max="15499" width="1.85546875" style="77" customWidth="1"/>
    <col min="15500" max="15500" width="12.140625" style="77" customWidth="1"/>
    <col min="15501" max="15501" width="11" style="77"/>
    <col min="15502" max="15502" width="1.85546875" style="77" customWidth="1"/>
    <col min="15503" max="15503" width="11" style="77"/>
    <col min="15504" max="15504" width="1.85546875" style="77" customWidth="1"/>
    <col min="15505" max="15505" width="11" style="77"/>
    <col min="15506" max="15506" width="1.85546875" style="77" customWidth="1"/>
    <col min="15507" max="15507" width="11" style="77"/>
    <col min="15508" max="15508" width="1.7109375" style="77" customWidth="1"/>
    <col min="15509" max="15509" width="11" style="77"/>
    <col min="15510" max="15510" width="1.85546875" style="77" customWidth="1"/>
    <col min="15511" max="15511" width="11" style="77"/>
    <col min="15512" max="15512" width="1.85546875" style="77" customWidth="1"/>
    <col min="15513" max="15513" width="11" style="77"/>
    <col min="15514" max="15514" width="1.85546875" style="77" customWidth="1"/>
    <col min="15515" max="15515" width="11" style="77"/>
    <col min="15516" max="15516" width="1.85546875" style="77" customWidth="1"/>
    <col min="15517" max="15517" width="11" style="77"/>
    <col min="15518" max="15518" width="1.85546875" style="77" customWidth="1"/>
    <col min="15519" max="15519" width="11" style="77"/>
    <col min="15520" max="15520" width="1.85546875" style="77" customWidth="1"/>
    <col min="15521" max="15521" width="12.140625" style="77" customWidth="1"/>
    <col min="15522" max="15522" width="11" style="77"/>
    <col min="15523" max="15523" width="1.85546875" style="77" customWidth="1"/>
    <col min="15524" max="15524" width="11" style="77"/>
    <col min="15525" max="15525" width="1.85546875" style="77" customWidth="1"/>
    <col min="15526" max="15526" width="11" style="77"/>
    <col min="15527" max="15527" width="1.85546875" style="77" customWidth="1"/>
    <col min="15528" max="15528" width="11" style="77"/>
    <col min="15529" max="15529" width="1.85546875" style="77" customWidth="1"/>
    <col min="15530" max="15530" width="11" style="77"/>
    <col min="15531" max="15531" width="1.85546875" style="77" customWidth="1"/>
    <col min="15532" max="15532" width="11" style="77"/>
    <col min="15533" max="15533" width="1.85546875" style="77" customWidth="1"/>
    <col min="15534" max="15534" width="11" style="77"/>
    <col min="15535" max="15535" width="1.85546875" style="77" customWidth="1"/>
    <col min="15536" max="15536" width="13" style="77" customWidth="1"/>
    <col min="15537" max="15537" width="1.85546875" style="77" customWidth="1"/>
    <col min="15538" max="15538" width="12.140625" style="77" customWidth="1"/>
    <col min="15539" max="15539" width="11" style="77"/>
    <col min="15540" max="15540" width="1.85546875" style="77" customWidth="1"/>
    <col min="15541" max="15541" width="11" style="77"/>
    <col min="15542" max="15542" width="1.85546875" style="77" customWidth="1"/>
    <col min="15543" max="15543" width="11" style="77"/>
    <col min="15544" max="15544" width="1.85546875" style="77" customWidth="1"/>
    <col min="15545" max="15545" width="11" style="77"/>
    <col min="15546" max="15546" width="1.85546875" style="77" customWidth="1"/>
    <col min="15547" max="15547" width="11" style="77"/>
    <col min="15548" max="15548" width="1.85546875" style="77" customWidth="1"/>
    <col min="15549" max="15549" width="11" style="77"/>
    <col min="15550" max="15550" width="1.85546875" style="77" customWidth="1"/>
    <col min="15551" max="15551" width="11" style="77"/>
    <col min="15552" max="15552" width="1.85546875" style="77" customWidth="1"/>
    <col min="15553" max="15553" width="11" style="77"/>
    <col min="15554" max="15554" width="1.85546875" style="77" customWidth="1"/>
    <col min="15555" max="15555" width="11" style="77"/>
    <col min="15556" max="15556" width="1.85546875" style="77" customWidth="1"/>
    <col min="15557" max="15557" width="11" style="77"/>
    <col min="15558" max="15558" width="1.85546875" style="77" customWidth="1"/>
    <col min="15559" max="15559" width="12.140625" style="77" customWidth="1"/>
    <col min="15560" max="15560" width="11" style="77"/>
    <col min="15561" max="15561" width="1.85546875" style="77" customWidth="1"/>
    <col min="15562" max="15562" width="11" style="77"/>
    <col min="15563" max="15563" width="1.85546875" style="77" customWidth="1"/>
    <col min="15564" max="15564" width="11" style="77"/>
    <col min="15565" max="15565" width="1.85546875" style="77" customWidth="1"/>
    <col min="15566" max="15566" width="11" style="77"/>
    <col min="15567" max="15567" width="1.85546875" style="77" customWidth="1"/>
    <col min="15568" max="15568" width="11" style="77"/>
    <col min="15569" max="15569" width="1.85546875" style="77" customWidth="1"/>
    <col min="15570" max="15570" width="11" style="77"/>
    <col min="15571" max="15571" width="1.85546875" style="77" customWidth="1"/>
    <col min="15572" max="15572" width="11" style="77"/>
    <col min="15573" max="15573" width="1.85546875" style="77" customWidth="1"/>
    <col min="15574" max="15574" width="11" style="77"/>
    <col min="15575" max="15575" width="1.85546875" style="77" customWidth="1"/>
    <col min="15576" max="15576" width="11" style="77"/>
    <col min="15577" max="15577" width="1.85546875" style="77" customWidth="1"/>
    <col min="15578" max="15578" width="11" style="77"/>
    <col min="15579" max="15579" width="1.85546875" style="77" customWidth="1"/>
    <col min="15580" max="15580" width="12.140625" style="77" customWidth="1"/>
    <col min="15581" max="15581" width="11" style="77"/>
    <col min="15582" max="15582" width="1.85546875" style="77" customWidth="1"/>
    <col min="15583" max="15583" width="11" style="77"/>
    <col min="15584" max="15584" width="1.85546875" style="77" customWidth="1"/>
    <col min="15585" max="15585" width="11" style="77"/>
    <col min="15586" max="15586" width="1.85546875" style="77" customWidth="1"/>
    <col min="15587" max="15587" width="11" style="77"/>
    <col min="15588" max="15588" width="1.85546875" style="77" customWidth="1"/>
    <col min="15589" max="15589" width="11" style="77"/>
    <col min="15590" max="15590" width="1.85546875" style="77" customWidth="1"/>
    <col min="15591" max="15591" width="11" style="77"/>
    <col min="15592" max="15592" width="1.85546875" style="77" customWidth="1"/>
    <col min="15593" max="15593" width="10.5703125" style="77" customWidth="1"/>
    <col min="15594" max="15594" width="2" style="77" customWidth="1"/>
    <col min="15595" max="15595" width="12.5703125" style="77" customWidth="1"/>
    <col min="15596" max="15596" width="1.85546875" style="77" customWidth="1"/>
    <col min="15597" max="15598" width="0" style="77" hidden="1" customWidth="1"/>
    <col min="15599" max="15616" width="11" style="77"/>
    <col min="15617" max="15617" width="12.140625" style="77" customWidth="1"/>
    <col min="15618" max="15618" width="11" style="77"/>
    <col min="15619" max="15619" width="1.85546875" style="77" customWidth="1"/>
    <col min="15620" max="15620" width="11" style="77"/>
    <col min="15621" max="15621" width="2" style="77" customWidth="1"/>
    <col min="15622" max="15622" width="11" style="77"/>
    <col min="15623" max="15623" width="1.85546875" style="77" customWidth="1"/>
    <col min="15624" max="15624" width="11" style="77"/>
    <col min="15625" max="15625" width="2" style="77" customWidth="1"/>
    <col min="15626" max="15626" width="11" style="77"/>
    <col min="15627" max="15627" width="1.85546875" style="77" customWidth="1"/>
    <col min="15628" max="15628" width="11" style="77"/>
    <col min="15629" max="15629" width="1.85546875" style="77" customWidth="1"/>
    <col min="15630" max="15630" width="11" style="77"/>
    <col min="15631" max="15631" width="1.85546875" style="77" customWidth="1"/>
    <col min="15632" max="15632" width="11" style="77"/>
    <col min="15633" max="15633" width="1.85546875" style="77" customWidth="1"/>
    <col min="15634" max="15634" width="11" style="77"/>
    <col min="15635" max="15635" width="1.85546875" style="77" customWidth="1"/>
    <col min="15636" max="15636" width="11" style="77"/>
    <col min="15637" max="15637" width="1.85546875" style="77" customWidth="1"/>
    <col min="15638" max="15638" width="12.140625" style="77" customWidth="1"/>
    <col min="15639" max="15639" width="11" style="77"/>
    <col min="15640" max="15640" width="1.85546875" style="77" customWidth="1"/>
    <col min="15641" max="15641" width="11" style="77"/>
    <col min="15642" max="15642" width="1.85546875" style="77" customWidth="1"/>
    <col min="15643" max="15643" width="11" style="77"/>
    <col min="15644" max="15644" width="1.85546875" style="77" customWidth="1"/>
    <col min="15645" max="15645" width="11" style="77"/>
    <col min="15646" max="15646" width="1.85546875" style="77" customWidth="1"/>
    <col min="15647" max="15647" width="11" style="77"/>
    <col min="15648" max="15648" width="1.85546875" style="77" customWidth="1"/>
    <col min="15649" max="15649" width="11" style="77"/>
    <col min="15650" max="15650" width="1.85546875" style="77" customWidth="1"/>
    <col min="15651" max="15651" width="11" style="77"/>
    <col min="15652" max="15652" width="1.85546875" style="77" customWidth="1"/>
    <col min="15653" max="15653" width="11" style="77"/>
    <col min="15654" max="15654" width="1.85546875" style="77" customWidth="1"/>
    <col min="15655" max="15655" width="11" style="77"/>
    <col min="15656" max="15656" width="1.85546875" style="77" customWidth="1"/>
    <col min="15657" max="15657" width="11" style="77"/>
    <col min="15658" max="15658" width="1.85546875" style="77" customWidth="1"/>
    <col min="15659" max="15659" width="12.28515625" style="77" customWidth="1"/>
    <col min="15660" max="15660" width="11" style="77"/>
    <col min="15661" max="15661" width="1.85546875" style="77" customWidth="1"/>
    <col min="15662" max="15662" width="11" style="77"/>
    <col min="15663" max="15663" width="1.85546875" style="77" customWidth="1"/>
    <col min="15664" max="15664" width="11" style="77"/>
    <col min="15665" max="15665" width="1.85546875" style="77" customWidth="1"/>
    <col min="15666" max="15666" width="11" style="77"/>
    <col min="15667" max="15667" width="0.5703125" style="77" customWidth="1"/>
    <col min="15668" max="15668" width="11.28515625" style="77" customWidth="1"/>
    <col min="15669" max="15669" width="1.85546875" style="77" customWidth="1"/>
    <col min="15670" max="15670" width="11" style="77"/>
    <col min="15671" max="15671" width="2" style="77" customWidth="1"/>
    <col min="15672" max="15672" width="11" style="77"/>
    <col min="15673" max="15673" width="1.85546875" style="77" customWidth="1"/>
    <col min="15674" max="15674" width="13" style="77" customWidth="1"/>
    <col min="15675" max="15675" width="1.85546875" style="77" customWidth="1"/>
    <col min="15676" max="15676" width="12.140625" style="77" customWidth="1"/>
    <col min="15677" max="15677" width="11" style="77"/>
    <col min="15678" max="15678" width="1.85546875" style="77" customWidth="1"/>
    <col min="15679" max="15679" width="11" style="77"/>
    <col min="15680" max="15680" width="1.85546875" style="77" customWidth="1"/>
    <col min="15681" max="15681" width="11" style="77"/>
    <col min="15682" max="15682" width="1.85546875" style="77" customWidth="1"/>
    <col min="15683" max="15683" width="11" style="77"/>
    <col min="15684" max="15684" width="1.85546875" style="77" customWidth="1"/>
    <col min="15685" max="15685" width="11" style="77"/>
    <col min="15686" max="15686" width="1.85546875" style="77" customWidth="1"/>
    <col min="15687" max="15687" width="11" style="77"/>
    <col min="15688" max="15688" width="1.85546875" style="77" customWidth="1"/>
    <col min="15689" max="15689" width="11" style="77"/>
    <col min="15690" max="15690" width="1.85546875" style="77" customWidth="1"/>
    <col min="15691" max="15691" width="11" style="77"/>
    <col min="15692" max="15692" width="1.85546875" style="77" customWidth="1"/>
    <col min="15693" max="15693" width="11" style="77"/>
    <col min="15694" max="15694" width="1.85546875" style="77" customWidth="1"/>
    <col min="15695" max="15695" width="11" style="77"/>
    <col min="15696" max="15696" width="1.85546875" style="77" customWidth="1"/>
    <col min="15697" max="15697" width="12.140625" style="77" customWidth="1"/>
    <col min="15698" max="15698" width="11" style="77"/>
    <col min="15699" max="15699" width="1.85546875" style="77" customWidth="1"/>
    <col min="15700" max="15700" width="11" style="77"/>
    <col min="15701" max="15701" width="1.85546875" style="77" customWidth="1"/>
    <col min="15702" max="15702" width="11" style="77"/>
    <col min="15703" max="15703" width="1.85546875" style="77" customWidth="1"/>
    <col min="15704" max="15704" width="11" style="77"/>
    <col min="15705" max="15705" width="1.85546875" style="77" customWidth="1"/>
    <col min="15706" max="15706" width="11" style="77"/>
    <col min="15707" max="15707" width="1.85546875" style="77" customWidth="1"/>
    <col min="15708" max="15708" width="11" style="77"/>
    <col min="15709" max="15709" width="1.85546875" style="77" customWidth="1"/>
    <col min="15710" max="15710" width="11" style="77"/>
    <col min="15711" max="15711" width="1.85546875" style="77" customWidth="1"/>
    <col min="15712" max="15712" width="11" style="77"/>
    <col min="15713" max="15713" width="1.85546875" style="77" customWidth="1"/>
    <col min="15714" max="15714" width="11" style="77"/>
    <col min="15715" max="15715" width="1.85546875" style="77" customWidth="1"/>
    <col min="15716" max="15716" width="11" style="77"/>
    <col min="15717" max="15717" width="1.85546875" style="77" customWidth="1"/>
    <col min="15718" max="15718" width="12.140625" style="77" customWidth="1"/>
    <col min="15719" max="15719" width="11" style="77"/>
    <col min="15720" max="15720" width="1.85546875" style="77" customWidth="1"/>
    <col min="15721" max="15721" width="11" style="77"/>
    <col min="15722" max="15722" width="1.85546875" style="77" customWidth="1"/>
    <col min="15723" max="15723" width="11" style="77"/>
    <col min="15724" max="15724" width="1.85546875" style="77" customWidth="1"/>
    <col min="15725" max="15725" width="11" style="77"/>
    <col min="15726" max="15726" width="1.85546875" style="77" customWidth="1"/>
    <col min="15727" max="15727" width="11" style="77"/>
    <col min="15728" max="15728" width="1.85546875" style="77" customWidth="1"/>
    <col min="15729" max="15729" width="11" style="77"/>
    <col min="15730" max="15730" width="1.85546875" style="77" customWidth="1"/>
    <col min="15731" max="15731" width="11" style="77"/>
    <col min="15732" max="15732" width="1.85546875" style="77" customWidth="1"/>
    <col min="15733" max="15733" width="13" style="77" customWidth="1"/>
    <col min="15734" max="15734" width="1.85546875" style="77" customWidth="1"/>
    <col min="15735" max="15735" width="12.140625" style="77" customWidth="1"/>
    <col min="15736" max="15736" width="11" style="77"/>
    <col min="15737" max="15737" width="1.85546875" style="77" customWidth="1"/>
    <col min="15738" max="15738" width="11" style="77"/>
    <col min="15739" max="15739" width="1.85546875" style="77" customWidth="1"/>
    <col min="15740" max="15740" width="11" style="77"/>
    <col min="15741" max="15741" width="1.85546875" style="77" customWidth="1"/>
    <col min="15742" max="15742" width="11" style="77"/>
    <col min="15743" max="15743" width="1.85546875" style="77" customWidth="1"/>
    <col min="15744" max="15744" width="11" style="77"/>
    <col min="15745" max="15745" width="1.85546875" style="77" customWidth="1"/>
    <col min="15746" max="15746" width="11" style="77"/>
    <col min="15747" max="15747" width="1.85546875" style="77" customWidth="1"/>
    <col min="15748" max="15748" width="11" style="77"/>
    <col min="15749" max="15749" width="1.85546875" style="77" customWidth="1"/>
    <col min="15750" max="15750" width="11" style="77"/>
    <col min="15751" max="15751" width="1.85546875" style="77" customWidth="1"/>
    <col min="15752" max="15752" width="11" style="77"/>
    <col min="15753" max="15753" width="1.85546875" style="77" customWidth="1"/>
    <col min="15754" max="15754" width="11" style="77"/>
    <col min="15755" max="15755" width="1.85546875" style="77" customWidth="1"/>
    <col min="15756" max="15756" width="12.140625" style="77" customWidth="1"/>
    <col min="15757" max="15757" width="11" style="77"/>
    <col min="15758" max="15758" width="1.85546875" style="77" customWidth="1"/>
    <col min="15759" max="15759" width="11" style="77"/>
    <col min="15760" max="15760" width="1.85546875" style="77" customWidth="1"/>
    <col min="15761" max="15761" width="11" style="77"/>
    <col min="15762" max="15762" width="1.85546875" style="77" customWidth="1"/>
    <col min="15763" max="15763" width="11" style="77"/>
    <col min="15764" max="15764" width="1.7109375" style="77" customWidth="1"/>
    <col min="15765" max="15765" width="11" style="77"/>
    <col min="15766" max="15766" width="1.85546875" style="77" customWidth="1"/>
    <col min="15767" max="15767" width="11" style="77"/>
    <col min="15768" max="15768" width="1.85546875" style="77" customWidth="1"/>
    <col min="15769" max="15769" width="11" style="77"/>
    <col min="15770" max="15770" width="1.85546875" style="77" customWidth="1"/>
    <col min="15771" max="15771" width="11" style="77"/>
    <col min="15772" max="15772" width="1.85546875" style="77" customWidth="1"/>
    <col min="15773" max="15773" width="11" style="77"/>
    <col min="15774" max="15774" width="1.85546875" style="77" customWidth="1"/>
    <col min="15775" max="15775" width="11" style="77"/>
    <col min="15776" max="15776" width="1.85546875" style="77" customWidth="1"/>
    <col min="15777" max="15777" width="12.140625" style="77" customWidth="1"/>
    <col min="15778" max="15778" width="11" style="77"/>
    <col min="15779" max="15779" width="1.85546875" style="77" customWidth="1"/>
    <col min="15780" max="15780" width="11" style="77"/>
    <col min="15781" max="15781" width="1.85546875" style="77" customWidth="1"/>
    <col min="15782" max="15782" width="11" style="77"/>
    <col min="15783" max="15783" width="1.85546875" style="77" customWidth="1"/>
    <col min="15784" max="15784" width="11" style="77"/>
    <col min="15785" max="15785" width="1.85546875" style="77" customWidth="1"/>
    <col min="15786" max="15786" width="11" style="77"/>
    <col min="15787" max="15787" width="1.85546875" style="77" customWidth="1"/>
    <col min="15788" max="15788" width="11" style="77"/>
    <col min="15789" max="15789" width="1.85546875" style="77" customWidth="1"/>
    <col min="15790" max="15790" width="11" style="77"/>
    <col min="15791" max="15791" width="1.85546875" style="77" customWidth="1"/>
    <col min="15792" max="15792" width="13" style="77" customWidth="1"/>
    <col min="15793" max="15793" width="1.85546875" style="77" customWidth="1"/>
    <col min="15794" max="15794" width="12.140625" style="77" customWidth="1"/>
    <col min="15795" max="15795" width="11" style="77"/>
    <col min="15796" max="15796" width="1.85546875" style="77" customWidth="1"/>
    <col min="15797" max="15797" width="11" style="77"/>
    <col min="15798" max="15798" width="1.85546875" style="77" customWidth="1"/>
    <col min="15799" max="15799" width="11" style="77"/>
    <col min="15800" max="15800" width="1.85546875" style="77" customWidth="1"/>
    <col min="15801" max="15801" width="11" style="77"/>
    <col min="15802" max="15802" width="1.85546875" style="77" customWidth="1"/>
    <col min="15803" max="15803" width="11" style="77"/>
    <col min="15804" max="15804" width="1.85546875" style="77" customWidth="1"/>
    <col min="15805" max="15805" width="11" style="77"/>
    <col min="15806" max="15806" width="1.85546875" style="77" customWidth="1"/>
    <col min="15807" max="15807" width="11" style="77"/>
    <col min="15808" max="15808" width="1.85546875" style="77" customWidth="1"/>
    <col min="15809" max="15809" width="11" style="77"/>
    <col min="15810" max="15810" width="1.85546875" style="77" customWidth="1"/>
    <col min="15811" max="15811" width="11" style="77"/>
    <col min="15812" max="15812" width="1.85546875" style="77" customWidth="1"/>
    <col min="15813" max="15813" width="11" style="77"/>
    <col min="15814" max="15814" width="1.85546875" style="77" customWidth="1"/>
    <col min="15815" max="15815" width="12.140625" style="77" customWidth="1"/>
    <col min="15816" max="15816" width="11" style="77"/>
    <col min="15817" max="15817" width="1.85546875" style="77" customWidth="1"/>
    <col min="15818" max="15818" width="11" style="77"/>
    <col min="15819" max="15819" width="1.85546875" style="77" customWidth="1"/>
    <col min="15820" max="15820" width="11" style="77"/>
    <col min="15821" max="15821" width="1.85546875" style="77" customWidth="1"/>
    <col min="15822" max="15822" width="11" style="77"/>
    <col min="15823" max="15823" width="1.85546875" style="77" customWidth="1"/>
    <col min="15824" max="15824" width="11" style="77"/>
    <col min="15825" max="15825" width="1.85546875" style="77" customWidth="1"/>
    <col min="15826" max="15826" width="11" style="77"/>
    <col min="15827" max="15827" width="1.85546875" style="77" customWidth="1"/>
    <col min="15828" max="15828" width="11" style="77"/>
    <col min="15829" max="15829" width="1.85546875" style="77" customWidth="1"/>
    <col min="15830" max="15830" width="11" style="77"/>
    <col min="15831" max="15831" width="1.85546875" style="77" customWidth="1"/>
    <col min="15832" max="15832" width="11" style="77"/>
    <col min="15833" max="15833" width="1.85546875" style="77" customWidth="1"/>
    <col min="15834" max="15834" width="11" style="77"/>
    <col min="15835" max="15835" width="1.85546875" style="77" customWidth="1"/>
    <col min="15836" max="15836" width="12.140625" style="77" customWidth="1"/>
    <col min="15837" max="15837" width="11" style="77"/>
    <col min="15838" max="15838" width="1.85546875" style="77" customWidth="1"/>
    <col min="15839" max="15839" width="11" style="77"/>
    <col min="15840" max="15840" width="1.85546875" style="77" customWidth="1"/>
    <col min="15841" max="15841" width="11" style="77"/>
    <col min="15842" max="15842" width="1.85546875" style="77" customWidth="1"/>
    <col min="15843" max="15843" width="11" style="77"/>
    <col min="15844" max="15844" width="1.85546875" style="77" customWidth="1"/>
    <col min="15845" max="15845" width="11" style="77"/>
    <col min="15846" max="15846" width="1.85546875" style="77" customWidth="1"/>
    <col min="15847" max="15847" width="11" style="77"/>
    <col min="15848" max="15848" width="1.85546875" style="77" customWidth="1"/>
    <col min="15849" max="15849" width="10.5703125" style="77" customWidth="1"/>
    <col min="15850" max="15850" width="2" style="77" customWidth="1"/>
    <col min="15851" max="15851" width="12.5703125" style="77" customWidth="1"/>
    <col min="15852" max="15852" width="1.85546875" style="77" customWidth="1"/>
    <col min="15853" max="15854" width="0" style="77" hidden="1" customWidth="1"/>
    <col min="15855" max="15872" width="11" style="77"/>
    <col min="15873" max="15873" width="12.140625" style="77" customWidth="1"/>
    <col min="15874" max="15874" width="11" style="77"/>
    <col min="15875" max="15875" width="1.85546875" style="77" customWidth="1"/>
    <col min="15876" max="15876" width="11" style="77"/>
    <col min="15877" max="15877" width="2" style="77" customWidth="1"/>
    <col min="15878" max="15878" width="11" style="77"/>
    <col min="15879" max="15879" width="1.85546875" style="77" customWidth="1"/>
    <col min="15880" max="15880" width="11" style="77"/>
    <col min="15881" max="15881" width="2" style="77" customWidth="1"/>
    <col min="15882" max="15882" width="11" style="77"/>
    <col min="15883" max="15883" width="1.85546875" style="77" customWidth="1"/>
    <col min="15884" max="15884" width="11" style="77"/>
    <col min="15885" max="15885" width="1.85546875" style="77" customWidth="1"/>
    <col min="15886" max="15886" width="11" style="77"/>
    <col min="15887" max="15887" width="1.85546875" style="77" customWidth="1"/>
    <col min="15888" max="15888" width="11" style="77"/>
    <col min="15889" max="15889" width="1.85546875" style="77" customWidth="1"/>
    <col min="15890" max="15890" width="11" style="77"/>
    <col min="15891" max="15891" width="1.85546875" style="77" customWidth="1"/>
    <col min="15892" max="15892" width="11" style="77"/>
    <col min="15893" max="15893" width="1.85546875" style="77" customWidth="1"/>
    <col min="15894" max="15894" width="12.140625" style="77" customWidth="1"/>
    <col min="15895" max="15895" width="11" style="77"/>
    <col min="15896" max="15896" width="1.85546875" style="77" customWidth="1"/>
    <col min="15897" max="15897" width="11" style="77"/>
    <col min="15898" max="15898" width="1.85546875" style="77" customWidth="1"/>
    <col min="15899" max="15899" width="11" style="77"/>
    <col min="15900" max="15900" width="1.85546875" style="77" customWidth="1"/>
    <col min="15901" max="15901" width="11" style="77"/>
    <col min="15902" max="15902" width="1.85546875" style="77" customWidth="1"/>
    <col min="15903" max="15903" width="11" style="77"/>
    <col min="15904" max="15904" width="1.85546875" style="77" customWidth="1"/>
    <col min="15905" max="15905" width="11" style="77"/>
    <col min="15906" max="15906" width="1.85546875" style="77" customWidth="1"/>
    <col min="15907" max="15907" width="11" style="77"/>
    <col min="15908" max="15908" width="1.85546875" style="77" customWidth="1"/>
    <col min="15909" max="15909" width="11" style="77"/>
    <col min="15910" max="15910" width="1.85546875" style="77" customWidth="1"/>
    <col min="15911" max="15911" width="11" style="77"/>
    <col min="15912" max="15912" width="1.85546875" style="77" customWidth="1"/>
    <col min="15913" max="15913" width="11" style="77"/>
    <col min="15914" max="15914" width="1.85546875" style="77" customWidth="1"/>
    <col min="15915" max="15915" width="12.28515625" style="77" customWidth="1"/>
    <col min="15916" max="15916" width="11" style="77"/>
    <col min="15917" max="15917" width="1.85546875" style="77" customWidth="1"/>
    <col min="15918" max="15918" width="11" style="77"/>
    <col min="15919" max="15919" width="1.85546875" style="77" customWidth="1"/>
    <col min="15920" max="15920" width="11" style="77"/>
    <col min="15921" max="15921" width="1.85546875" style="77" customWidth="1"/>
    <col min="15922" max="15922" width="11" style="77"/>
    <col min="15923" max="15923" width="0.5703125" style="77" customWidth="1"/>
    <col min="15924" max="15924" width="11.28515625" style="77" customWidth="1"/>
    <col min="15925" max="15925" width="1.85546875" style="77" customWidth="1"/>
    <col min="15926" max="15926" width="11" style="77"/>
    <col min="15927" max="15927" width="2" style="77" customWidth="1"/>
    <col min="15928" max="15928" width="11" style="77"/>
    <col min="15929" max="15929" width="1.85546875" style="77" customWidth="1"/>
    <col min="15930" max="15930" width="13" style="77" customWidth="1"/>
    <col min="15931" max="15931" width="1.85546875" style="77" customWidth="1"/>
    <col min="15932" max="15932" width="12.140625" style="77" customWidth="1"/>
    <col min="15933" max="15933" width="11" style="77"/>
    <col min="15934" max="15934" width="1.85546875" style="77" customWidth="1"/>
    <col min="15935" max="15935" width="11" style="77"/>
    <col min="15936" max="15936" width="1.85546875" style="77" customWidth="1"/>
    <col min="15937" max="15937" width="11" style="77"/>
    <col min="15938" max="15938" width="1.85546875" style="77" customWidth="1"/>
    <col min="15939" max="15939" width="11" style="77"/>
    <col min="15940" max="15940" width="1.85546875" style="77" customWidth="1"/>
    <col min="15941" max="15941" width="11" style="77"/>
    <col min="15942" max="15942" width="1.85546875" style="77" customWidth="1"/>
    <col min="15943" max="15943" width="11" style="77"/>
    <col min="15944" max="15944" width="1.85546875" style="77" customWidth="1"/>
    <col min="15945" max="15945" width="11" style="77"/>
    <col min="15946" max="15946" width="1.85546875" style="77" customWidth="1"/>
    <col min="15947" max="15947" width="11" style="77"/>
    <col min="15948" max="15948" width="1.85546875" style="77" customWidth="1"/>
    <col min="15949" max="15949" width="11" style="77"/>
    <col min="15950" max="15950" width="1.85546875" style="77" customWidth="1"/>
    <col min="15951" max="15951" width="11" style="77"/>
    <col min="15952" max="15952" width="1.85546875" style="77" customWidth="1"/>
    <col min="15953" max="15953" width="12.140625" style="77" customWidth="1"/>
    <col min="15954" max="15954" width="11" style="77"/>
    <col min="15955" max="15955" width="1.85546875" style="77" customWidth="1"/>
    <col min="15956" max="15956" width="11" style="77"/>
    <col min="15957" max="15957" width="1.85546875" style="77" customWidth="1"/>
    <col min="15958" max="15958" width="11" style="77"/>
    <col min="15959" max="15959" width="1.85546875" style="77" customWidth="1"/>
    <col min="15960" max="15960" width="11" style="77"/>
    <col min="15961" max="15961" width="1.85546875" style="77" customWidth="1"/>
    <col min="15962" max="15962" width="11" style="77"/>
    <col min="15963" max="15963" width="1.85546875" style="77" customWidth="1"/>
    <col min="15964" max="15964" width="11" style="77"/>
    <col min="15965" max="15965" width="1.85546875" style="77" customWidth="1"/>
    <col min="15966" max="15966" width="11" style="77"/>
    <col min="15967" max="15967" width="1.85546875" style="77" customWidth="1"/>
    <col min="15968" max="15968" width="11" style="77"/>
    <col min="15969" max="15969" width="1.85546875" style="77" customWidth="1"/>
    <col min="15970" max="15970" width="11" style="77"/>
    <col min="15971" max="15971" width="1.85546875" style="77" customWidth="1"/>
    <col min="15972" max="15972" width="11" style="77"/>
    <col min="15973" max="15973" width="1.85546875" style="77" customWidth="1"/>
    <col min="15974" max="15974" width="12.140625" style="77" customWidth="1"/>
    <col min="15975" max="15975" width="11" style="77"/>
    <col min="15976" max="15976" width="1.85546875" style="77" customWidth="1"/>
    <col min="15977" max="15977" width="11" style="77"/>
    <col min="15978" max="15978" width="1.85546875" style="77" customWidth="1"/>
    <col min="15979" max="15979" width="11" style="77"/>
    <col min="15980" max="15980" width="1.85546875" style="77" customWidth="1"/>
    <col min="15981" max="15981" width="11" style="77"/>
    <col min="15982" max="15982" width="1.85546875" style="77" customWidth="1"/>
    <col min="15983" max="15983" width="11" style="77"/>
    <col min="15984" max="15984" width="1.85546875" style="77" customWidth="1"/>
    <col min="15985" max="15985" width="11" style="77"/>
    <col min="15986" max="15986" width="1.85546875" style="77" customWidth="1"/>
    <col min="15987" max="15987" width="11" style="77"/>
    <col min="15988" max="15988" width="1.85546875" style="77" customWidth="1"/>
    <col min="15989" max="15989" width="13" style="77" customWidth="1"/>
    <col min="15990" max="15990" width="1.85546875" style="77" customWidth="1"/>
    <col min="15991" max="15991" width="12.140625" style="77" customWidth="1"/>
    <col min="15992" max="15992" width="11" style="77"/>
    <col min="15993" max="15993" width="1.85546875" style="77" customWidth="1"/>
    <col min="15994" max="15994" width="11" style="77"/>
    <col min="15995" max="15995" width="1.85546875" style="77" customWidth="1"/>
    <col min="15996" max="15996" width="11" style="77"/>
    <col min="15997" max="15997" width="1.85546875" style="77" customWidth="1"/>
    <col min="15998" max="15998" width="11" style="77"/>
    <col min="15999" max="15999" width="1.85546875" style="77" customWidth="1"/>
    <col min="16000" max="16000" width="11" style="77"/>
    <col min="16001" max="16001" width="1.85546875" style="77" customWidth="1"/>
    <col min="16002" max="16002" width="11" style="77"/>
    <col min="16003" max="16003" width="1.85546875" style="77" customWidth="1"/>
    <col min="16004" max="16004" width="11" style="77"/>
    <col min="16005" max="16005" width="1.85546875" style="77" customWidth="1"/>
    <col min="16006" max="16006" width="11" style="77"/>
    <col min="16007" max="16007" width="1.85546875" style="77" customWidth="1"/>
    <col min="16008" max="16008" width="11" style="77"/>
    <col min="16009" max="16009" width="1.85546875" style="77" customWidth="1"/>
    <col min="16010" max="16010" width="11" style="77"/>
    <col min="16011" max="16011" width="1.85546875" style="77" customWidth="1"/>
    <col min="16012" max="16012" width="12.140625" style="77" customWidth="1"/>
    <col min="16013" max="16013" width="11" style="77"/>
    <col min="16014" max="16014" width="1.85546875" style="77" customWidth="1"/>
    <col min="16015" max="16015" width="11" style="77"/>
    <col min="16016" max="16016" width="1.85546875" style="77" customWidth="1"/>
    <col min="16017" max="16017" width="11" style="77"/>
    <col min="16018" max="16018" width="1.85546875" style="77" customWidth="1"/>
    <col min="16019" max="16019" width="11" style="77"/>
    <col min="16020" max="16020" width="1.7109375" style="77" customWidth="1"/>
    <col min="16021" max="16021" width="11" style="77"/>
    <col min="16022" max="16022" width="1.85546875" style="77" customWidth="1"/>
    <col min="16023" max="16023" width="11" style="77"/>
    <col min="16024" max="16024" width="1.85546875" style="77" customWidth="1"/>
    <col min="16025" max="16025" width="11" style="77"/>
    <col min="16026" max="16026" width="1.85546875" style="77" customWidth="1"/>
    <col min="16027" max="16027" width="11" style="77"/>
    <col min="16028" max="16028" width="1.85546875" style="77" customWidth="1"/>
    <col min="16029" max="16029" width="11" style="77"/>
    <col min="16030" max="16030" width="1.85546875" style="77" customWidth="1"/>
    <col min="16031" max="16031" width="11" style="77"/>
    <col min="16032" max="16032" width="1.85546875" style="77" customWidth="1"/>
    <col min="16033" max="16033" width="12.140625" style="77" customWidth="1"/>
    <col min="16034" max="16034" width="11" style="77"/>
    <col min="16035" max="16035" width="1.85546875" style="77" customWidth="1"/>
    <col min="16036" max="16036" width="11" style="77"/>
    <col min="16037" max="16037" width="1.85546875" style="77" customWidth="1"/>
    <col min="16038" max="16038" width="11" style="77"/>
    <col min="16039" max="16039" width="1.85546875" style="77" customWidth="1"/>
    <col min="16040" max="16040" width="11" style="77"/>
    <col min="16041" max="16041" width="1.85546875" style="77" customWidth="1"/>
    <col min="16042" max="16042" width="11" style="77"/>
    <col min="16043" max="16043" width="1.85546875" style="77" customWidth="1"/>
    <col min="16044" max="16044" width="11" style="77"/>
    <col min="16045" max="16045" width="1.85546875" style="77" customWidth="1"/>
    <col min="16046" max="16046" width="11" style="77"/>
    <col min="16047" max="16047" width="1.85546875" style="77" customWidth="1"/>
    <col min="16048" max="16048" width="13" style="77" customWidth="1"/>
    <col min="16049" max="16049" width="1.85546875" style="77" customWidth="1"/>
    <col min="16050" max="16050" width="12.140625" style="77" customWidth="1"/>
    <col min="16051" max="16051" width="11" style="77"/>
    <col min="16052" max="16052" width="1.85546875" style="77" customWidth="1"/>
    <col min="16053" max="16053" width="11" style="77"/>
    <col min="16054" max="16054" width="1.85546875" style="77" customWidth="1"/>
    <col min="16055" max="16055" width="11" style="77"/>
    <col min="16056" max="16056" width="1.85546875" style="77" customWidth="1"/>
    <col min="16057" max="16057" width="11" style="77"/>
    <col min="16058" max="16058" width="1.85546875" style="77" customWidth="1"/>
    <col min="16059" max="16059" width="11" style="77"/>
    <col min="16060" max="16060" width="1.85546875" style="77" customWidth="1"/>
    <col min="16061" max="16061" width="11" style="77"/>
    <col min="16062" max="16062" width="1.85546875" style="77" customWidth="1"/>
    <col min="16063" max="16063" width="11" style="77"/>
    <col min="16064" max="16064" width="1.85546875" style="77" customWidth="1"/>
    <col min="16065" max="16065" width="11" style="77"/>
    <col min="16066" max="16066" width="1.85546875" style="77" customWidth="1"/>
    <col min="16067" max="16067" width="11" style="77"/>
    <col min="16068" max="16068" width="1.85546875" style="77" customWidth="1"/>
    <col min="16069" max="16069" width="11" style="77"/>
    <col min="16070" max="16070" width="1.85546875" style="77" customWidth="1"/>
    <col min="16071" max="16071" width="12.140625" style="77" customWidth="1"/>
    <col min="16072" max="16072" width="11" style="77"/>
    <col min="16073" max="16073" width="1.85546875" style="77" customWidth="1"/>
    <col min="16074" max="16074" width="11" style="77"/>
    <col min="16075" max="16075" width="1.85546875" style="77" customWidth="1"/>
    <col min="16076" max="16076" width="11" style="77"/>
    <col min="16077" max="16077" width="1.85546875" style="77" customWidth="1"/>
    <col min="16078" max="16078" width="11" style="77"/>
    <col min="16079" max="16079" width="1.85546875" style="77" customWidth="1"/>
    <col min="16080" max="16080" width="11" style="77"/>
    <col min="16081" max="16081" width="1.85546875" style="77" customWidth="1"/>
    <col min="16082" max="16082" width="11" style="77"/>
    <col min="16083" max="16083" width="1.85546875" style="77" customWidth="1"/>
    <col min="16084" max="16084" width="11" style="77"/>
    <col min="16085" max="16085" width="1.85546875" style="77" customWidth="1"/>
    <col min="16086" max="16086" width="11" style="77"/>
    <col min="16087" max="16087" width="1.85546875" style="77" customWidth="1"/>
    <col min="16088" max="16088" width="11" style="77"/>
    <col min="16089" max="16089" width="1.85546875" style="77" customWidth="1"/>
    <col min="16090" max="16090" width="11" style="77"/>
    <col min="16091" max="16091" width="1.85546875" style="77" customWidth="1"/>
    <col min="16092" max="16092" width="12.140625" style="77" customWidth="1"/>
    <col min="16093" max="16093" width="11" style="77"/>
    <col min="16094" max="16094" width="1.85546875" style="77" customWidth="1"/>
    <col min="16095" max="16095" width="11" style="77"/>
    <col min="16096" max="16096" width="1.85546875" style="77" customWidth="1"/>
    <col min="16097" max="16097" width="11" style="77"/>
    <col min="16098" max="16098" width="1.85546875" style="77" customWidth="1"/>
    <col min="16099" max="16099" width="11" style="77"/>
    <col min="16100" max="16100" width="1.85546875" style="77" customWidth="1"/>
    <col min="16101" max="16101" width="11" style="77"/>
    <col min="16102" max="16102" width="1.85546875" style="77" customWidth="1"/>
    <col min="16103" max="16103" width="11" style="77"/>
    <col min="16104" max="16104" width="1.85546875" style="77" customWidth="1"/>
    <col min="16105" max="16105" width="10.5703125" style="77" customWidth="1"/>
    <col min="16106" max="16106" width="2" style="77" customWidth="1"/>
    <col min="16107" max="16107" width="12.5703125" style="77" customWidth="1"/>
    <col min="16108" max="16108" width="1.85546875" style="77" customWidth="1"/>
    <col min="16109" max="16110" width="0" style="77" hidden="1" customWidth="1"/>
    <col min="16111" max="16128" width="11" style="77"/>
    <col min="16129" max="16129" width="12.140625" style="77" customWidth="1"/>
    <col min="16130" max="16130" width="11" style="77"/>
    <col min="16131" max="16131" width="1.85546875" style="77" customWidth="1"/>
    <col min="16132" max="16132" width="11" style="77"/>
    <col min="16133" max="16133" width="2" style="77" customWidth="1"/>
    <col min="16134" max="16134" width="11" style="77"/>
    <col min="16135" max="16135" width="1.85546875" style="77" customWidth="1"/>
    <col min="16136" max="16136" width="11" style="77"/>
    <col min="16137" max="16137" width="2" style="77" customWidth="1"/>
    <col min="16138" max="16138" width="11" style="77"/>
    <col min="16139" max="16139" width="1.85546875" style="77" customWidth="1"/>
    <col min="16140" max="16140" width="11" style="77"/>
    <col min="16141" max="16141" width="1.85546875" style="77" customWidth="1"/>
    <col min="16142" max="16142" width="11" style="77"/>
    <col min="16143" max="16143" width="1.85546875" style="77" customWidth="1"/>
    <col min="16144" max="16144" width="11" style="77"/>
    <col min="16145" max="16145" width="1.85546875" style="77" customWidth="1"/>
    <col min="16146" max="16146" width="11" style="77"/>
    <col min="16147" max="16147" width="1.85546875" style="77" customWidth="1"/>
    <col min="16148" max="16148" width="11" style="77"/>
    <col min="16149" max="16149" width="1.85546875" style="77" customWidth="1"/>
    <col min="16150" max="16150" width="12.140625" style="77" customWidth="1"/>
    <col min="16151" max="16151" width="11" style="77"/>
    <col min="16152" max="16152" width="1.85546875" style="77" customWidth="1"/>
    <col min="16153" max="16153" width="11" style="77"/>
    <col min="16154" max="16154" width="1.85546875" style="77" customWidth="1"/>
    <col min="16155" max="16155" width="11" style="77"/>
    <col min="16156" max="16156" width="1.85546875" style="77" customWidth="1"/>
    <col min="16157" max="16157" width="11" style="77"/>
    <col min="16158" max="16158" width="1.85546875" style="77" customWidth="1"/>
    <col min="16159" max="16159" width="11" style="77"/>
    <col min="16160" max="16160" width="1.85546875" style="77" customWidth="1"/>
    <col min="16161" max="16161" width="11" style="77"/>
    <col min="16162" max="16162" width="1.85546875" style="77" customWidth="1"/>
    <col min="16163" max="16163" width="11" style="77"/>
    <col min="16164" max="16164" width="1.85546875" style="77" customWidth="1"/>
    <col min="16165" max="16165" width="11" style="77"/>
    <col min="16166" max="16166" width="1.85546875" style="77" customWidth="1"/>
    <col min="16167" max="16167" width="11" style="77"/>
    <col min="16168" max="16168" width="1.85546875" style="77" customWidth="1"/>
    <col min="16169" max="16169" width="11" style="77"/>
    <col min="16170" max="16170" width="1.85546875" style="77" customWidth="1"/>
    <col min="16171" max="16171" width="12.28515625" style="77" customWidth="1"/>
    <col min="16172" max="16172" width="11" style="77"/>
    <col min="16173" max="16173" width="1.85546875" style="77" customWidth="1"/>
    <col min="16174" max="16174" width="11" style="77"/>
    <col min="16175" max="16175" width="1.85546875" style="77" customWidth="1"/>
    <col min="16176" max="16176" width="11" style="77"/>
    <col min="16177" max="16177" width="1.85546875" style="77" customWidth="1"/>
    <col min="16178" max="16178" width="11" style="77"/>
    <col min="16179" max="16179" width="0.5703125" style="77" customWidth="1"/>
    <col min="16180" max="16180" width="11.28515625" style="77" customWidth="1"/>
    <col min="16181" max="16181" width="1.85546875" style="77" customWidth="1"/>
    <col min="16182" max="16182" width="11" style="77"/>
    <col min="16183" max="16183" width="2" style="77" customWidth="1"/>
    <col min="16184" max="16184" width="11" style="77"/>
    <col min="16185" max="16185" width="1.85546875" style="77" customWidth="1"/>
    <col min="16186" max="16186" width="13" style="77" customWidth="1"/>
    <col min="16187" max="16187" width="1.85546875" style="77" customWidth="1"/>
    <col min="16188" max="16188" width="12.140625" style="77" customWidth="1"/>
    <col min="16189" max="16189" width="11" style="77"/>
    <col min="16190" max="16190" width="1.85546875" style="77" customWidth="1"/>
    <col min="16191" max="16191" width="11" style="77"/>
    <col min="16192" max="16192" width="1.85546875" style="77" customWidth="1"/>
    <col min="16193" max="16193" width="11" style="77"/>
    <col min="16194" max="16194" width="1.85546875" style="77" customWidth="1"/>
    <col min="16195" max="16195" width="11" style="77"/>
    <col min="16196" max="16196" width="1.85546875" style="77" customWidth="1"/>
    <col min="16197" max="16197" width="11" style="77"/>
    <col min="16198" max="16198" width="1.85546875" style="77" customWidth="1"/>
    <col min="16199" max="16199" width="11" style="77"/>
    <col min="16200" max="16200" width="1.85546875" style="77" customWidth="1"/>
    <col min="16201" max="16201" width="11" style="77"/>
    <col min="16202" max="16202" width="1.85546875" style="77" customWidth="1"/>
    <col min="16203" max="16203" width="11" style="77"/>
    <col min="16204" max="16204" width="1.85546875" style="77" customWidth="1"/>
    <col min="16205" max="16205" width="11" style="77"/>
    <col min="16206" max="16206" width="1.85546875" style="77" customWidth="1"/>
    <col min="16207" max="16207" width="11" style="77"/>
    <col min="16208" max="16208" width="1.85546875" style="77" customWidth="1"/>
    <col min="16209" max="16209" width="12.140625" style="77" customWidth="1"/>
    <col min="16210" max="16210" width="11" style="77"/>
    <col min="16211" max="16211" width="1.85546875" style="77" customWidth="1"/>
    <col min="16212" max="16212" width="11" style="77"/>
    <col min="16213" max="16213" width="1.85546875" style="77" customWidth="1"/>
    <col min="16214" max="16214" width="11" style="77"/>
    <col min="16215" max="16215" width="1.85546875" style="77" customWidth="1"/>
    <col min="16216" max="16216" width="11" style="77"/>
    <col min="16217" max="16217" width="1.85546875" style="77" customWidth="1"/>
    <col min="16218" max="16218" width="11" style="77"/>
    <col min="16219" max="16219" width="1.85546875" style="77" customWidth="1"/>
    <col min="16220" max="16220" width="11" style="77"/>
    <col min="16221" max="16221" width="1.85546875" style="77" customWidth="1"/>
    <col min="16222" max="16222" width="11" style="77"/>
    <col min="16223" max="16223" width="1.85546875" style="77" customWidth="1"/>
    <col min="16224" max="16224" width="11" style="77"/>
    <col min="16225" max="16225" width="1.85546875" style="77" customWidth="1"/>
    <col min="16226" max="16226" width="11" style="77"/>
    <col min="16227" max="16227" width="1.85546875" style="77" customWidth="1"/>
    <col min="16228" max="16228" width="11" style="77"/>
    <col min="16229" max="16229" width="1.85546875" style="77" customWidth="1"/>
    <col min="16230" max="16230" width="12.140625" style="77" customWidth="1"/>
    <col min="16231" max="16231" width="11" style="77"/>
    <col min="16232" max="16232" width="1.85546875" style="77" customWidth="1"/>
    <col min="16233" max="16233" width="11" style="77"/>
    <col min="16234" max="16234" width="1.85546875" style="77" customWidth="1"/>
    <col min="16235" max="16235" width="11" style="77"/>
    <col min="16236" max="16236" width="1.85546875" style="77" customWidth="1"/>
    <col min="16237" max="16237" width="11" style="77"/>
    <col min="16238" max="16238" width="1.85546875" style="77" customWidth="1"/>
    <col min="16239" max="16239" width="11" style="77"/>
    <col min="16240" max="16240" width="1.85546875" style="77" customWidth="1"/>
    <col min="16241" max="16241" width="11" style="77"/>
    <col min="16242" max="16242" width="1.85546875" style="77" customWidth="1"/>
    <col min="16243" max="16243" width="11" style="77"/>
    <col min="16244" max="16244" width="1.85546875" style="77" customWidth="1"/>
    <col min="16245" max="16245" width="13" style="77" customWidth="1"/>
    <col min="16246" max="16246" width="1.85546875" style="77" customWidth="1"/>
    <col min="16247" max="16247" width="12.140625" style="77" customWidth="1"/>
    <col min="16248" max="16248" width="11" style="77"/>
    <col min="16249" max="16249" width="1.85546875" style="77" customWidth="1"/>
    <col min="16250" max="16250" width="11" style="77"/>
    <col min="16251" max="16251" width="1.85546875" style="77" customWidth="1"/>
    <col min="16252" max="16252" width="11" style="77"/>
    <col min="16253" max="16253" width="1.85546875" style="77" customWidth="1"/>
    <col min="16254" max="16254" width="11" style="77"/>
    <col min="16255" max="16255" width="1.85546875" style="77" customWidth="1"/>
    <col min="16256" max="16256" width="11" style="77"/>
    <col min="16257" max="16257" width="1.85546875" style="77" customWidth="1"/>
    <col min="16258" max="16258" width="11" style="77"/>
    <col min="16259" max="16259" width="1.85546875" style="77" customWidth="1"/>
    <col min="16260" max="16260" width="11" style="77"/>
    <col min="16261" max="16261" width="1.85546875" style="77" customWidth="1"/>
    <col min="16262" max="16262" width="11" style="77"/>
    <col min="16263" max="16263" width="1.85546875" style="77" customWidth="1"/>
    <col min="16264" max="16264" width="11" style="77"/>
    <col min="16265" max="16265" width="1.85546875" style="77" customWidth="1"/>
    <col min="16266" max="16266" width="11" style="77"/>
    <col min="16267" max="16267" width="1.85546875" style="77" customWidth="1"/>
    <col min="16268" max="16268" width="12.140625" style="77" customWidth="1"/>
    <col min="16269" max="16269" width="11" style="77"/>
    <col min="16270" max="16270" width="1.85546875" style="77" customWidth="1"/>
    <col min="16271" max="16271" width="11" style="77"/>
    <col min="16272" max="16272" width="1.85546875" style="77" customWidth="1"/>
    <col min="16273" max="16273" width="11" style="77"/>
    <col min="16274" max="16274" width="1.85546875" style="77" customWidth="1"/>
    <col min="16275" max="16275" width="11" style="77"/>
    <col min="16276" max="16276" width="1.7109375" style="77" customWidth="1"/>
    <col min="16277" max="16277" width="11" style="77"/>
    <col min="16278" max="16278" width="1.85546875" style="77" customWidth="1"/>
    <col min="16279" max="16279" width="11" style="77"/>
    <col min="16280" max="16280" width="1.85546875" style="77" customWidth="1"/>
    <col min="16281" max="16281" width="11" style="77"/>
    <col min="16282" max="16282" width="1.85546875" style="77" customWidth="1"/>
    <col min="16283" max="16283" width="11" style="77"/>
    <col min="16284" max="16284" width="1.85546875" style="77" customWidth="1"/>
    <col min="16285" max="16285" width="11" style="77"/>
    <col min="16286" max="16286" width="1.85546875" style="77" customWidth="1"/>
    <col min="16287" max="16287" width="11" style="77"/>
    <col min="16288" max="16288" width="1.85546875" style="77" customWidth="1"/>
    <col min="16289" max="16289" width="12.140625" style="77" customWidth="1"/>
    <col min="16290" max="16290" width="11" style="77"/>
    <col min="16291" max="16291" width="1.85546875" style="77" customWidth="1"/>
    <col min="16292" max="16292" width="11" style="77"/>
    <col min="16293" max="16293" width="1.85546875" style="77" customWidth="1"/>
    <col min="16294" max="16294" width="11" style="77"/>
    <col min="16295" max="16295" width="1.85546875" style="77" customWidth="1"/>
    <col min="16296" max="16296" width="11" style="77"/>
    <col min="16297" max="16297" width="1.85546875" style="77" customWidth="1"/>
    <col min="16298" max="16298" width="11" style="77"/>
    <col min="16299" max="16299" width="1.85546875" style="77" customWidth="1"/>
    <col min="16300" max="16300" width="11" style="77"/>
    <col min="16301" max="16301" width="1.85546875" style="77" customWidth="1"/>
    <col min="16302" max="16302" width="11" style="77"/>
    <col min="16303" max="16303" width="1.85546875" style="77" customWidth="1"/>
    <col min="16304" max="16304" width="13" style="77" customWidth="1"/>
    <col min="16305" max="16305" width="1.85546875" style="77" customWidth="1"/>
    <col min="16306" max="16306" width="12.140625" style="77" customWidth="1"/>
    <col min="16307" max="16307" width="11" style="77"/>
    <col min="16308" max="16308" width="1.85546875" style="77" customWidth="1"/>
    <col min="16309" max="16309" width="11" style="77"/>
    <col min="16310" max="16310" width="1.85546875" style="77" customWidth="1"/>
    <col min="16311" max="16311" width="11" style="77"/>
    <col min="16312" max="16312" width="1.85546875" style="77" customWidth="1"/>
    <col min="16313" max="16313" width="11" style="77"/>
    <col min="16314" max="16314" width="1.85546875" style="77" customWidth="1"/>
    <col min="16315" max="16315" width="11" style="77"/>
    <col min="16316" max="16316" width="1.85546875" style="77" customWidth="1"/>
    <col min="16317" max="16317" width="11" style="77"/>
    <col min="16318" max="16318" width="1.85546875" style="77" customWidth="1"/>
    <col min="16319" max="16319" width="11" style="77"/>
    <col min="16320" max="16320" width="1.85546875" style="77" customWidth="1"/>
    <col min="16321" max="16321" width="11" style="77"/>
    <col min="16322" max="16322" width="1.85546875" style="77" customWidth="1"/>
    <col min="16323" max="16323" width="11" style="77"/>
    <col min="16324" max="16324" width="1.85546875" style="77" customWidth="1"/>
    <col min="16325" max="16325" width="11" style="77"/>
    <col min="16326" max="16326" width="1.85546875" style="77" customWidth="1"/>
    <col min="16327" max="16327" width="12.140625" style="77" customWidth="1"/>
    <col min="16328" max="16328" width="11" style="77"/>
    <col min="16329" max="16329" width="1.85546875" style="77" customWidth="1"/>
    <col min="16330" max="16330" width="11" style="77"/>
    <col min="16331" max="16331" width="1.85546875" style="77" customWidth="1"/>
    <col min="16332" max="16332" width="11" style="77"/>
    <col min="16333" max="16333" width="1.85546875" style="77" customWidth="1"/>
    <col min="16334" max="16334" width="11" style="77"/>
    <col min="16335" max="16335" width="1.85546875" style="77" customWidth="1"/>
    <col min="16336" max="16336" width="11" style="77"/>
    <col min="16337" max="16337" width="1.85546875" style="77" customWidth="1"/>
    <col min="16338" max="16338" width="11" style="77"/>
    <col min="16339" max="16339" width="1.85546875" style="77" customWidth="1"/>
    <col min="16340" max="16340" width="11" style="77"/>
    <col min="16341" max="16341" width="1.85546875" style="77" customWidth="1"/>
    <col min="16342" max="16342" width="11" style="77"/>
    <col min="16343" max="16343" width="1.85546875" style="77" customWidth="1"/>
    <col min="16344" max="16344" width="11" style="77"/>
    <col min="16345" max="16345" width="1.85546875" style="77" customWidth="1"/>
    <col min="16346" max="16346" width="11" style="77"/>
    <col min="16347" max="16347" width="1.85546875" style="77" customWidth="1"/>
    <col min="16348" max="16348" width="12.140625" style="77" customWidth="1"/>
    <col min="16349" max="16349" width="11" style="77"/>
    <col min="16350" max="16350" width="1.85546875" style="77" customWidth="1"/>
    <col min="16351" max="16351" width="11" style="77"/>
    <col min="16352" max="16352" width="1.85546875" style="77" customWidth="1"/>
    <col min="16353" max="16353" width="11" style="77"/>
    <col min="16354" max="16354" width="1.85546875" style="77" customWidth="1"/>
    <col min="16355" max="16355" width="11" style="77"/>
    <col min="16356" max="16356" width="1.85546875" style="77" customWidth="1"/>
    <col min="16357" max="16357" width="11" style="77"/>
    <col min="16358" max="16358" width="1.85546875" style="77" customWidth="1"/>
    <col min="16359" max="16359" width="11" style="77"/>
    <col min="16360" max="16360" width="1.85546875" style="77" customWidth="1"/>
    <col min="16361" max="16361" width="10.5703125" style="77" customWidth="1"/>
    <col min="16362" max="16362" width="2" style="77" customWidth="1"/>
    <col min="16363" max="16363" width="12.5703125" style="77" customWidth="1"/>
    <col min="16364" max="16364" width="1.85546875" style="77" customWidth="1"/>
    <col min="16365" max="16366" width="0" style="77" hidden="1" customWidth="1"/>
    <col min="16367" max="16384" width="11" style="77"/>
  </cols>
  <sheetData>
    <row r="1" spans="1:249" s="2" customFormat="1" x14ac:dyDescent="0.2">
      <c r="A1" s="1" t="s">
        <v>0</v>
      </c>
      <c r="V1" s="1" t="s">
        <v>1</v>
      </c>
      <c r="AQ1" s="1" t="s">
        <v>1</v>
      </c>
      <c r="BH1" s="1" t="s">
        <v>2</v>
      </c>
      <c r="CC1" s="1" t="s">
        <v>3</v>
      </c>
      <c r="CX1" s="1" t="s">
        <v>3</v>
      </c>
      <c r="DO1" s="1" t="s">
        <v>4</v>
      </c>
      <c r="EJ1" s="1" t="s">
        <v>5</v>
      </c>
      <c r="FE1" s="1" t="s">
        <v>5</v>
      </c>
      <c r="FV1" s="1" t="s">
        <v>6</v>
      </c>
      <c r="GQ1" s="1" t="s">
        <v>7</v>
      </c>
      <c r="HL1" s="1" t="s">
        <v>7</v>
      </c>
    </row>
    <row r="2" spans="1:249" s="5" customFormat="1" x14ac:dyDescent="0.2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 t="s">
        <v>8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 t="s">
        <v>8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3" t="s">
        <v>9</v>
      </c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3" t="s">
        <v>9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3" t="s">
        <v>9</v>
      </c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3" t="s">
        <v>10</v>
      </c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3" t="s">
        <v>10</v>
      </c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3" t="s">
        <v>10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3" t="s">
        <v>10</v>
      </c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3" t="s">
        <v>10</v>
      </c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3" t="s">
        <v>10</v>
      </c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E2" s="5" t="s">
        <v>11</v>
      </c>
      <c r="IH2" s="5" t="s">
        <v>12</v>
      </c>
      <c r="IM2" s="5" t="s">
        <v>13</v>
      </c>
    </row>
    <row r="3" spans="1:249" s="5" customFormat="1" x14ac:dyDescent="0.2">
      <c r="A3" s="6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6" t="s">
        <v>14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6" t="s">
        <v>14</v>
      </c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6" t="s">
        <v>14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6" t="s">
        <v>14</v>
      </c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6" t="s">
        <v>14</v>
      </c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6" t="s">
        <v>14</v>
      </c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6" t="s">
        <v>14</v>
      </c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6" t="s">
        <v>14</v>
      </c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6" t="s">
        <v>14</v>
      </c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6" t="s">
        <v>14</v>
      </c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6" t="s">
        <v>14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E3" s="5" t="s">
        <v>15</v>
      </c>
    </row>
    <row r="4" spans="1:249" s="2" customFormat="1" x14ac:dyDescent="0.2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 t="s">
        <v>16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" t="s">
        <v>16</v>
      </c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6" t="s">
        <v>17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6" t="s">
        <v>17</v>
      </c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6" t="s">
        <v>17</v>
      </c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6" t="s">
        <v>17</v>
      </c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6" t="s">
        <v>17</v>
      </c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6" t="s">
        <v>17</v>
      </c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6" t="s">
        <v>18</v>
      </c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6" t="s">
        <v>18</v>
      </c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6" t="s">
        <v>18</v>
      </c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</row>
    <row r="5" spans="1:249" s="10" customFormat="1" ht="12" thickBo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9" t="s">
        <v>16</v>
      </c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9" t="s">
        <v>16</v>
      </c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 t="s">
        <v>16</v>
      </c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9" t="s">
        <v>16</v>
      </c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9" t="s">
        <v>16</v>
      </c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9" t="s">
        <v>16</v>
      </c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9" t="s">
        <v>16</v>
      </c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9" t="s">
        <v>16</v>
      </c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9" t="s">
        <v>16</v>
      </c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49" s="12" customFormat="1" ht="20.100000000000001" customHeight="1" x14ac:dyDescent="0.2">
      <c r="A6" s="132" t="s">
        <v>19</v>
      </c>
      <c r="B6" s="108" t="s">
        <v>20</v>
      </c>
      <c r="C6" s="109"/>
      <c r="D6" s="108" t="s">
        <v>21</v>
      </c>
      <c r="E6" s="108"/>
      <c r="F6" s="108" t="s">
        <v>22</v>
      </c>
      <c r="G6" s="109"/>
      <c r="H6" s="108" t="s">
        <v>23</v>
      </c>
      <c r="I6" s="108"/>
      <c r="J6" s="108" t="s">
        <v>24</v>
      </c>
      <c r="K6" s="109"/>
      <c r="L6" s="108" t="s">
        <v>25</v>
      </c>
      <c r="M6" s="109"/>
      <c r="N6" s="111" t="s">
        <v>26</v>
      </c>
      <c r="O6" s="109"/>
      <c r="P6" s="111" t="s">
        <v>27</v>
      </c>
      <c r="Q6" s="109"/>
      <c r="R6" s="111" t="s">
        <v>28</v>
      </c>
      <c r="S6" s="111"/>
      <c r="T6" s="111" t="s">
        <v>29</v>
      </c>
      <c r="U6" s="113"/>
      <c r="V6" s="115" t="s">
        <v>30</v>
      </c>
      <c r="W6" s="117" t="s">
        <v>31</v>
      </c>
      <c r="X6" s="117"/>
      <c r="Y6" s="117" t="s">
        <v>32</v>
      </c>
      <c r="Z6" s="124"/>
      <c r="AA6" s="119" t="s">
        <v>33</v>
      </c>
      <c r="AB6" s="119"/>
      <c r="AC6" s="119" t="s">
        <v>34</v>
      </c>
      <c r="AD6" s="119"/>
      <c r="AE6" s="117" t="s">
        <v>35</v>
      </c>
      <c r="AF6" s="117"/>
      <c r="AG6" s="127" t="s">
        <v>36</v>
      </c>
      <c r="AH6" s="127"/>
      <c r="AI6" s="127"/>
      <c r="AJ6" s="127"/>
      <c r="AK6" s="127"/>
      <c r="AL6" s="127"/>
      <c r="AM6" s="117" t="s">
        <v>37</v>
      </c>
      <c r="AN6" s="124"/>
      <c r="AO6" s="117" t="s">
        <v>38</v>
      </c>
      <c r="AP6" s="130"/>
      <c r="AQ6" s="115" t="s">
        <v>30</v>
      </c>
      <c r="AR6" s="127" t="s">
        <v>39</v>
      </c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17" t="s">
        <v>40</v>
      </c>
      <c r="BE6" s="117"/>
      <c r="BF6" s="119" t="s">
        <v>41</v>
      </c>
      <c r="BG6" s="120"/>
      <c r="BH6" s="132" t="s">
        <v>19</v>
      </c>
      <c r="BI6" s="108" t="s">
        <v>20</v>
      </c>
      <c r="BJ6" s="109"/>
      <c r="BK6" s="108" t="s">
        <v>21</v>
      </c>
      <c r="BL6" s="108"/>
      <c r="BM6" s="108" t="s">
        <v>22</v>
      </c>
      <c r="BN6" s="109"/>
      <c r="BO6" s="108" t="s">
        <v>23</v>
      </c>
      <c r="BP6" s="108"/>
      <c r="BQ6" s="108" t="s">
        <v>24</v>
      </c>
      <c r="BR6" s="109"/>
      <c r="BS6" s="108" t="s">
        <v>25</v>
      </c>
      <c r="BT6" s="109"/>
      <c r="BU6" s="111" t="s">
        <v>26</v>
      </c>
      <c r="BV6" s="109"/>
      <c r="BW6" s="111" t="s">
        <v>27</v>
      </c>
      <c r="BX6" s="109"/>
      <c r="BY6" s="111" t="s">
        <v>28</v>
      </c>
      <c r="BZ6" s="111"/>
      <c r="CA6" s="111" t="s">
        <v>29</v>
      </c>
      <c r="CB6" s="113"/>
      <c r="CC6" s="115" t="s">
        <v>30</v>
      </c>
      <c r="CD6" s="117" t="s">
        <v>31</v>
      </c>
      <c r="CE6" s="117"/>
      <c r="CF6" s="117" t="s">
        <v>32</v>
      </c>
      <c r="CG6" s="124"/>
      <c r="CH6" s="119" t="s">
        <v>33</v>
      </c>
      <c r="CI6" s="119"/>
      <c r="CJ6" s="119" t="s">
        <v>34</v>
      </c>
      <c r="CK6" s="119"/>
      <c r="CL6" s="117" t="s">
        <v>35</v>
      </c>
      <c r="CM6" s="117"/>
      <c r="CN6" s="127" t="s">
        <v>36</v>
      </c>
      <c r="CO6" s="127"/>
      <c r="CP6" s="127"/>
      <c r="CQ6" s="127"/>
      <c r="CR6" s="127"/>
      <c r="CS6" s="127"/>
      <c r="CT6" s="117" t="s">
        <v>37</v>
      </c>
      <c r="CU6" s="124"/>
      <c r="CV6" s="117" t="s">
        <v>38</v>
      </c>
      <c r="CW6" s="130"/>
      <c r="CX6" s="115" t="s">
        <v>30</v>
      </c>
      <c r="CY6" s="127" t="s">
        <v>39</v>
      </c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17" t="s">
        <v>40</v>
      </c>
      <c r="DL6" s="117"/>
      <c r="DM6" s="119" t="s">
        <v>41</v>
      </c>
      <c r="DN6" s="120"/>
      <c r="DO6" s="132" t="s">
        <v>19</v>
      </c>
      <c r="DP6" s="108" t="s">
        <v>20</v>
      </c>
      <c r="DQ6" s="109"/>
      <c r="DR6" s="108" t="s">
        <v>21</v>
      </c>
      <c r="DS6" s="108"/>
      <c r="DT6" s="108" t="s">
        <v>22</v>
      </c>
      <c r="DU6" s="109"/>
      <c r="DV6" s="108" t="s">
        <v>23</v>
      </c>
      <c r="DW6" s="108"/>
      <c r="DX6" s="108" t="s">
        <v>24</v>
      </c>
      <c r="DY6" s="109"/>
      <c r="DZ6" s="108" t="s">
        <v>25</v>
      </c>
      <c r="EA6" s="109"/>
      <c r="EB6" s="111" t="s">
        <v>26</v>
      </c>
      <c r="EC6" s="109"/>
      <c r="ED6" s="111" t="s">
        <v>27</v>
      </c>
      <c r="EE6" s="109"/>
      <c r="EF6" s="111" t="s">
        <v>28</v>
      </c>
      <c r="EG6" s="111"/>
      <c r="EH6" s="111" t="s">
        <v>29</v>
      </c>
      <c r="EI6" s="113"/>
      <c r="EJ6" s="115" t="s">
        <v>30</v>
      </c>
      <c r="EK6" s="117" t="s">
        <v>31</v>
      </c>
      <c r="EL6" s="117"/>
      <c r="EM6" s="117" t="s">
        <v>32</v>
      </c>
      <c r="EN6" s="124"/>
      <c r="EO6" s="119" t="s">
        <v>33</v>
      </c>
      <c r="EP6" s="119"/>
      <c r="EQ6" s="119" t="s">
        <v>34</v>
      </c>
      <c r="ER6" s="119"/>
      <c r="ES6" s="117" t="s">
        <v>35</v>
      </c>
      <c r="ET6" s="117"/>
      <c r="EU6" s="127" t="s">
        <v>36</v>
      </c>
      <c r="EV6" s="127"/>
      <c r="EW6" s="127"/>
      <c r="EX6" s="127"/>
      <c r="EY6" s="127"/>
      <c r="EZ6" s="127"/>
      <c r="FA6" s="117" t="s">
        <v>37</v>
      </c>
      <c r="FB6" s="124"/>
      <c r="FC6" s="117" t="s">
        <v>38</v>
      </c>
      <c r="FD6" s="130"/>
      <c r="FE6" s="115" t="s">
        <v>30</v>
      </c>
      <c r="FF6" s="127" t="s">
        <v>39</v>
      </c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17" t="s">
        <v>40</v>
      </c>
      <c r="FS6" s="117"/>
      <c r="FT6" s="119" t="s">
        <v>41</v>
      </c>
      <c r="FU6" s="120"/>
      <c r="FV6" s="132" t="s">
        <v>19</v>
      </c>
      <c r="FW6" s="108" t="s">
        <v>20</v>
      </c>
      <c r="FX6" s="109"/>
      <c r="FY6" s="108" t="s">
        <v>21</v>
      </c>
      <c r="FZ6" s="108"/>
      <c r="GA6" s="108" t="s">
        <v>22</v>
      </c>
      <c r="GB6" s="109"/>
      <c r="GC6" s="108" t="s">
        <v>23</v>
      </c>
      <c r="GD6" s="108"/>
      <c r="GE6" s="108" t="s">
        <v>24</v>
      </c>
      <c r="GF6" s="109"/>
      <c r="GG6" s="108" t="s">
        <v>25</v>
      </c>
      <c r="GH6" s="109"/>
      <c r="GI6" s="111" t="s">
        <v>26</v>
      </c>
      <c r="GJ6" s="109"/>
      <c r="GK6" s="111" t="s">
        <v>27</v>
      </c>
      <c r="GL6" s="109"/>
      <c r="GM6" s="111" t="s">
        <v>28</v>
      </c>
      <c r="GN6" s="111"/>
      <c r="GO6" s="111" t="s">
        <v>29</v>
      </c>
      <c r="GP6" s="113"/>
      <c r="GQ6" s="115" t="s">
        <v>30</v>
      </c>
      <c r="GR6" s="117" t="s">
        <v>31</v>
      </c>
      <c r="GS6" s="117"/>
      <c r="GT6" s="117" t="s">
        <v>32</v>
      </c>
      <c r="GU6" s="124"/>
      <c r="GV6" s="119" t="s">
        <v>33</v>
      </c>
      <c r="GW6" s="119"/>
      <c r="GX6" s="119" t="s">
        <v>34</v>
      </c>
      <c r="GY6" s="119"/>
      <c r="GZ6" s="117" t="s">
        <v>35</v>
      </c>
      <c r="HA6" s="117"/>
      <c r="HB6" s="127" t="s">
        <v>36</v>
      </c>
      <c r="HC6" s="127"/>
      <c r="HD6" s="127"/>
      <c r="HE6" s="127"/>
      <c r="HF6" s="127"/>
      <c r="HG6" s="127"/>
      <c r="HH6" s="117" t="s">
        <v>37</v>
      </c>
      <c r="HI6" s="124"/>
      <c r="HJ6" s="117" t="s">
        <v>38</v>
      </c>
      <c r="HK6" s="130"/>
      <c r="HL6" s="115" t="s">
        <v>30</v>
      </c>
      <c r="HM6" s="127" t="s">
        <v>39</v>
      </c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17" t="s">
        <v>40</v>
      </c>
      <c r="HZ6" s="117"/>
      <c r="IA6" s="119" t="s">
        <v>41</v>
      </c>
      <c r="IB6" s="120"/>
      <c r="IC6" s="11"/>
      <c r="IE6" s="12" t="s">
        <v>42</v>
      </c>
      <c r="IH6" s="12" t="s">
        <v>43</v>
      </c>
    </row>
    <row r="7" spans="1:249" s="12" customFormat="1" ht="22.5" customHeight="1" thickBot="1" x14ac:dyDescent="0.25">
      <c r="A7" s="133"/>
      <c r="B7" s="110"/>
      <c r="C7" s="110"/>
      <c r="D7" s="134"/>
      <c r="E7" s="134"/>
      <c r="F7" s="110"/>
      <c r="G7" s="110"/>
      <c r="H7" s="134"/>
      <c r="I7" s="134"/>
      <c r="J7" s="110"/>
      <c r="K7" s="110"/>
      <c r="L7" s="110"/>
      <c r="M7" s="110"/>
      <c r="N7" s="110"/>
      <c r="O7" s="110"/>
      <c r="P7" s="110"/>
      <c r="Q7" s="110"/>
      <c r="R7" s="112"/>
      <c r="S7" s="112"/>
      <c r="T7" s="112"/>
      <c r="U7" s="114"/>
      <c r="V7" s="116"/>
      <c r="W7" s="118"/>
      <c r="X7" s="118"/>
      <c r="Y7" s="125"/>
      <c r="Z7" s="125"/>
      <c r="AA7" s="121"/>
      <c r="AB7" s="121"/>
      <c r="AC7" s="121"/>
      <c r="AD7" s="121"/>
      <c r="AE7" s="126"/>
      <c r="AF7" s="126"/>
      <c r="AG7" s="123" t="s">
        <v>44</v>
      </c>
      <c r="AH7" s="123"/>
      <c r="AI7" s="123" t="s">
        <v>45</v>
      </c>
      <c r="AJ7" s="123"/>
      <c r="AK7" s="123" t="s">
        <v>46</v>
      </c>
      <c r="AL7" s="123"/>
      <c r="AM7" s="125"/>
      <c r="AN7" s="125"/>
      <c r="AO7" s="125"/>
      <c r="AP7" s="131"/>
      <c r="AQ7" s="116"/>
      <c r="AR7" s="123" t="s">
        <v>44</v>
      </c>
      <c r="AS7" s="123"/>
      <c r="AT7" s="123" t="s">
        <v>47</v>
      </c>
      <c r="AU7" s="123"/>
      <c r="AV7" s="123" t="s">
        <v>48</v>
      </c>
      <c r="AW7" s="123"/>
      <c r="AX7" s="123" t="s">
        <v>49</v>
      </c>
      <c r="AY7" s="123"/>
      <c r="AZ7" s="128" t="s">
        <v>50</v>
      </c>
      <c r="BA7" s="129"/>
      <c r="BB7" s="128" t="s">
        <v>51</v>
      </c>
      <c r="BC7" s="129"/>
      <c r="BD7" s="118"/>
      <c r="BE7" s="118"/>
      <c r="BF7" s="121"/>
      <c r="BG7" s="122"/>
      <c r="BH7" s="133"/>
      <c r="BI7" s="110"/>
      <c r="BJ7" s="110"/>
      <c r="BK7" s="134"/>
      <c r="BL7" s="134"/>
      <c r="BM7" s="110"/>
      <c r="BN7" s="110"/>
      <c r="BO7" s="134"/>
      <c r="BP7" s="134"/>
      <c r="BQ7" s="110"/>
      <c r="BR7" s="110"/>
      <c r="BS7" s="110"/>
      <c r="BT7" s="110"/>
      <c r="BU7" s="110"/>
      <c r="BV7" s="110"/>
      <c r="BW7" s="110"/>
      <c r="BX7" s="110"/>
      <c r="BY7" s="112"/>
      <c r="BZ7" s="112"/>
      <c r="CA7" s="112"/>
      <c r="CB7" s="114"/>
      <c r="CC7" s="116"/>
      <c r="CD7" s="118"/>
      <c r="CE7" s="118"/>
      <c r="CF7" s="125"/>
      <c r="CG7" s="125"/>
      <c r="CH7" s="121"/>
      <c r="CI7" s="121"/>
      <c r="CJ7" s="121"/>
      <c r="CK7" s="121"/>
      <c r="CL7" s="126"/>
      <c r="CM7" s="126"/>
      <c r="CN7" s="123" t="s">
        <v>44</v>
      </c>
      <c r="CO7" s="123"/>
      <c r="CP7" s="123" t="s">
        <v>45</v>
      </c>
      <c r="CQ7" s="123"/>
      <c r="CR7" s="123" t="s">
        <v>46</v>
      </c>
      <c r="CS7" s="123"/>
      <c r="CT7" s="125"/>
      <c r="CU7" s="125"/>
      <c r="CV7" s="125"/>
      <c r="CW7" s="131"/>
      <c r="CX7" s="116"/>
      <c r="CY7" s="123" t="s">
        <v>44</v>
      </c>
      <c r="CZ7" s="123"/>
      <c r="DA7" s="123" t="s">
        <v>47</v>
      </c>
      <c r="DB7" s="123"/>
      <c r="DC7" s="123" t="s">
        <v>48</v>
      </c>
      <c r="DD7" s="123"/>
      <c r="DE7" s="123" t="s">
        <v>49</v>
      </c>
      <c r="DF7" s="123"/>
      <c r="DG7" s="128" t="s">
        <v>50</v>
      </c>
      <c r="DH7" s="129"/>
      <c r="DI7" s="128" t="s">
        <v>51</v>
      </c>
      <c r="DJ7" s="129"/>
      <c r="DK7" s="118"/>
      <c r="DL7" s="118"/>
      <c r="DM7" s="121"/>
      <c r="DN7" s="122"/>
      <c r="DO7" s="133"/>
      <c r="DP7" s="110"/>
      <c r="DQ7" s="110"/>
      <c r="DR7" s="134"/>
      <c r="DS7" s="134"/>
      <c r="DT7" s="110"/>
      <c r="DU7" s="110"/>
      <c r="DV7" s="134"/>
      <c r="DW7" s="134"/>
      <c r="DX7" s="110"/>
      <c r="DY7" s="110"/>
      <c r="DZ7" s="110"/>
      <c r="EA7" s="110"/>
      <c r="EB7" s="110"/>
      <c r="EC7" s="110"/>
      <c r="ED7" s="110"/>
      <c r="EE7" s="110"/>
      <c r="EF7" s="112"/>
      <c r="EG7" s="112"/>
      <c r="EH7" s="112"/>
      <c r="EI7" s="114"/>
      <c r="EJ7" s="116"/>
      <c r="EK7" s="118"/>
      <c r="EL7" s="118"/>
      <c r="EM7" s="125"/>
      <c r="EN7" s="125"/>
      <c r="EO7" s="121"/>
      <c r="EP7" s="121"/>
      <c r="EQ7" s="121"/>
      <c r="ER7" s="121"/>
      <c r="ES7" s="126"/>
      <c r="ET7" s="126"/>
      <c r="EU7" s="123" t="s">
        <v>44</v>
      </c>
      <c r="EV7" s="123"/>
      <c r="EW7" s="123" t="s">
        <v>45</v>
      </c>
      <c r="EX7" s="123"/>
      <c r="EY7" s="123" t="s">
        <v>46</v>
      </c>
      <c r="EZ7" s="123"/>
      <c r="FA7" s="125"/>
      <c r="FB7" s="125"/>
      <c r="FC7" s="125"/>
      <c r="FD7" s="131"/>
      <c r="FE7" s="116"/>
      <c r="FF7" s="123" t="s">
        <v>44</v>
      </c>
      <c r="FG7" s="123"/>
      <c r="FH7" s="123" t="s">
        <v>47</v>
      </c>
      <c r="FI7" s="123"/>
      <c r="FJ7" s="123" t="s">
        <v>48</v>
      </c>
      <c r="FK7" s="123"/>
      <c r="FL7" s="123" t="s">
        <v>49</v>
      </c>
      <c r="FM7" s="123"/>
      <c r="FN7" s="128" t="s">
        <v>50</v>
      </c>
      <c r="FO7" s="129"/>
      <c r="FP7" s="128" t="s">
        <v>51</v>
      </c>
      <c r="FQ7" s="129"/>
      <c r="FR7" s="118"/>
      <c r="FS7" s="118"/>
      <c r="FT7" s="121"/>
      <c r="FU7" s="122"/>
      <c r="FV7" s="133"/>
      <c r="FW7" s="110"/>
      <c r="FX7" s="110"/>
      <c r="FY7" s="134"/>
      <c r="FZ7" s="134"/>
      <c r="GA7" s="110"/>
      <c r="GB7" s="110"/>
      <c r="GC7" s="134"/>
      <c r="GD7" s="134"/>
      <c r="GE7" s="110"/>
      <c r="GF7" s="110"/>
      <c r="GG7" s="110"/>
      <c r="GH7" s="110"/>
      <c r="GI7" s="110"/>
      <c r="GJ7" s="110"/>
      <c r="GK7" s="110"/>
      <c r="GL7" s="110"/>
      <c r="GM7" s="112"/>
      <c r="GN7" s="112"/>
      <c r="GO7" s="112"/>
      <c r="GP7" s="114"/>
      <c r="GQ7" s="116"/>
      <c r="GR7" s="118"/>
      <c r="GS7" s="118"/>
      <c r="GT7" s="125"/>
      <c r="GU7" s="125"/>
      <c r="GV7" s="121"/>
      <c r="GW7" s="121"/>
      <c r="GX7" s="121"/>
      <c r="GY7" s="121"/>
      <c r="GZ7" s="126"/>
      <c r="HA7" s="126"/>
      <c r="HB7" s="123" t="s">
        <v>44</v>
      </c>
      <c r="HC7" s="123"/>
      <c r="HD7" s="123" t="s">
        <v>45</v>
      </c>
      <c r="HE7" s="123"/>
      <c r="HF7" s="123" t="s">
        <v>46</v>
      </c>
      <c r="HG7" s="123"/>
      <c r="HH7" s="125"/>
      <c r="HI7" s="125"/>
      <c r="HJ7" s="125"/>
      <c r="HK7" s="131"/>
      <c r="HL7" s="116"/>
      <c r="HM7" s="123" t="s">
        <v>44</v>
      </c>
      <c r="HN7" s="123"/>
      <c r="HO7" s="123" t="s">
        <v>47</v>
      </c>
      <c r="HP7" s="123"/>
      <c r="HQ7" s="123" t="s">
        <v>48</v>
      </c>
      <c r="HR7" s="123"/>
      <c r="HS7" s="123" t="s">
        <v>49</v>
      </c>
      <c r="HT7" s="123"/>
      <c r="HU7" s="128" t="s">
        <v>50</v>
      </c>
      <c r="HV7" s="129"/>
      <c r="HW7" s="128" t="s">
        <v>51</v>
      </c>
      <c r="HX7" s="129"/>
      <c r="HY7" s="118"/>
      <c r="HZ7" s="118"/>
      <c r="IA7" s="121"/>
      <c r="IB7" s="122"/>
      <c r="IC7" s="11"/>
      <c r="IE7" s="12" t="s">
        <v>52</v>
      </c>
      <c r="IH7" s="12" t="s">
        <v>53</v>
      </c>
      <c r="II7" s="12" t="s">
        <v>54</v>
      </c>
      <c r="IJ7" s="12" t="s">
        <v>55</v>
      </c>
      <c r="IK7" s="12" t="s">
        <v>56</v>
      </c>
      <c r="IM7" s="12" t="s">
        <v>57</v>
      </c>
      <c r="IN7" s="12" t="s">
        <v>58</v>
      </c>
      <c r="IO7" s="12" t="s">
        <v>59</v>
      </c>
    </row>
    <row r="8" spans="1:249" s="10" customFormat="1" ht="12.4" hidden="1" customHeight="1" thickTop="1" x14ac:dyDescent="0.2">
      <c r="A8" s="13"/>
      <c r="B8" s="8">
        <f>SUM(D8:U8)+SUM(W8:AH8)+AM8+AO8+AR8+BD8+BF8</f>
        <v>0.99999999999999989</v>
      </c>
      <c r="C8" s="8"/>
      <c r="D8" s="14">
        <v>0.1855</v>
      </c>
      <c r="E8" s="8"/>
      <c r="F8" s="14">
        <v>3.8199999999999998E-2</v>
      </c>
      <c r="G8" s="14"/>
      <c r="H8" s="14">
        <v>2.4E-2</v>
      </c>
      <c r="I8" s="14"/>
      <c r="J8" s="14">
        <v>0.12379999999999999</v>
      </c>
      <c r="K8" s="14"/>
      <c r="L8" s="14">
        <v>0.2114</v>
      </c>
      <c r="M8" s="14"/>
      <c r="N8" s="14">
        <v>7.0000000000000007E-2</v>
      </c>
      <c r="O8" s="14"/>
      <c r="P8" s="14">
        <v>2.6499999999999999E-2</v>
      </c>
      <c r="Q8" s="14"/>
      <c r="R8" s="14">
        <v>1.9400000000000001E-2</v>
      </c>
      <c r="S8" s="14"/>
      <c r="T8" s="14">
        <v>1.8700000000000001E-2</v>
      </c>
      <c r="U8" s="15"/>
      <c r="V8" s="16"/>
      <c r="W8" s="14">
        <v>3.8E-3</v>
      </c>
      <c r="X8" s="14"/>
      <c r="Y8" s="14">
        <v>1.4800000000000001E-2</v>
      </c>
      <c r="Z8" s="14"/>
      <c r="AA8" s="14">
        <v>6.4299999999999996E-2</v>
      </c>
      <c r="AB8" s="14"/>
      <c r="AC8" s="14">
        <v>2.3E-3</v>
      </c>
      <c r="AD8" s="14"/>
      <c r="AE8" s="14">
        <v>3.6799999999999999E-2</v>
      </c>
      <c r="AF8" s="14"/>
      <c r="AG8" s="14">
        <v>1.5100000000000001E-2</v>
      </c>
      <c r="AH8" s="14"/>
      <c r="AI8" s="14">
        <v>0.78990000000000005</v>
      </c>
      <c r="AJ8" s="14"/>
      <c r="AK8" s="14">
        <v>0.21010000000000001</v>
      </c>
      <c r="AL8" s="14"/>
      <c r="AM8" s="14">
        <v>2.7E-2</v>
      </c>
      <c r="AN8" s="14"/>
      <c r="AO8" s="14">
        <v>2.1600000000000001E-2</v>
      </c>
      <c r="AP8" s="15"/>
      <c r="AQ8" s="16"/>
      <c r="AR8" s="14">
        <v>5.5899999999999998E-2</v>
      </c>
      <c r="AS8" s="14"/>
      <c r="AT8" s="14">
        <v>0.60640000000000005</v>
      </c>
      <c r="AU8" s="14"/>
      <c r="AV8" s="14">
        <v>0.21110000000000001</v>
      </c>
      <c r="AW8" s="14"/>
      <c r="AX8" s="14">
        <v>3.2219999999999999E-2</v>
      </c>
      <c r="AY8" s="14"/>
      <c r="AZ8" s="14">
        <v>0.11990000000000001</v>
      </c>
      <c r="BA8" s="14"/>
      <c r="BB8" s="14">
        <v>3.04E-2</v>
      </c>
      <c r="BC8" s="14"/>
      <c r="BD8" s="14">
        <v>2.8400000000000002E-2</v>
      </c>
      <c r="BE8" s="14"/>
      <c r="BF8" s="14">
        <v>1.2500000000000001E-2</v>
      </c>
      <c r="BG8" s="15"/>
      <c r="BH8" s="16"/>
      <c r="BI8" s="14"/>
      <c r="BJ8" s="14"/>
      <c r="BK8" s="14">
        <v>0.16589999999999999</v>
      </c>
      <c r="BL8" s="14"/>
      <c r="BM8" s="14">
        <v>5.5E-2</v>
      </c>
      <c r="BN8" s="14"/>
      <c r="BO8" s="14">
        <v>2.2200000000000001E-2</v>
      </c>
      <c r="BP8" s="14"/>
      <c r="BQ8" s="14">
        <v>0.1032</v>
      </c>
      <c r="BR8" s="14"/>
      <c r="BS8" s="14">
        <v>0.1265</v>
      </c>
      <c r="BT8" s="14"/>
      <c r="BU8" s="14">
        <v>6.5600000000000006E-2</v>
      </c>
      <c r="BV8" s="14"/>
      <c r="BW8" s="14">
        <v>1.7899999999999999E-2</v>
      </c>
      <c r="BX8" s="14"/>
      <c r="BY8" s="14">
        <v>2.5700000000000001E-2</v>
      </c>
      <c r="BZ8" s="14"/>
      <c r="CA8" s="14">
        <v>2.3800000000000002E-2</v>
      </c>
      <c r="CB8" s="15"/>
      <c r="CC8" s="16"/>
      <c r="CD8" s="14">
        <v>3.0000000000000001E-3</v>
      </c>
      <c r="CE8" s="14"/>
      <c r="CF8" s="14">
        <v>2.1399999999999999E-2</v>
      </c>
      <c r="CG8" s="14"/>
      <c r="CH8" s="14">
        <v>9.8500000000000004E-2</v>
      </c>
      <c r="CI8" s="14"/>
      <c r="CJ8" s="14">
        <v>2.5100000000000001E-2</v>
      </c>
      <c r="CK8" s="14"/>
      <c r="CL8" s="14">
        <v>4.48E-2</v>
      </c>
      <c r="CM8" s="14"/>
      <c r="CN8" s="14">
        <v>2.5999999999999999E-2</v>
      </c>
      <c r="CO8" s="14"/>
      <c r="CP8" s="14"/>
      <c r="CQ8" s="14"/>
      <c r="CR8" s="14"/>
      <c r="CS8" s="14"/>
      <c r="CT8" s="14">
        <v>3.2599999999999997E-2</v>
      </c>
      <c r="CU8" s="14"/>
      <c r="CV8" s="14">
        <v>2.4500000000000001E-2</v>
      </c>
      <c r="CW8" s="15"/>
      <c r="CX8" s="16"/>
      <c r="CY8" s="14">
        <v>6.7400000000000002E-2</v>
      </c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>
        <v>4.3900000000000002E-2</v>
      </c>
      <c r="DL8" s="14"/>
      <c r="DM8" s="14">
        <v>7.0000000000000001E-3</v>
      </c>
      <c r="DN8" s="15"/>
      <c r="DO8" s="16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17"/>
      <c r="EJ8" s="16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5"/>
      <c r="FE8" s="16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5"/>
      <c r="FV8" s="16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5"/>
      <c r="GQ8" s="16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5"/>
      <c r="HL8" s="16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5"/>
      <c r="IC8" s="14"/>
      <c r="IE8" s="10" t="s">
        <v>60</v>
      </c>
    </row>
    <row r="9" spans="1:249" s="10" customFormat="1" ht="12.4" hidden="1" customHeight="1" x14ac:dyDescent="0.2">
      <c r="A9" s="13"/>
      <c r="B9" s="8"/>
      <c r="C9" s="8"/>
      <c r="D9" s="14"/>
      <c r="E9" s="8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6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6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5"/>
      <c r="BH9" s="16"/>
      <c r="BI9" s="14">
        <f>SUM(BK9:DN9)</f>
        <v>1568.8760288939998</v>
      </c>
      <c r="BJ9" s="14"/>
      <c r="BK9" s="14">
        <f>BK8*BK36</f>
        <v>270.08519999999999</v>
      </c>
      <c r="BL9" s="14"/>
      <c r="BM9" s="14">
        <f>BM8*BM36</f>
        <v>126.75849999999998</v>
      </c>
      <c r="BN9" s="14"/>
      <c r="BO9" s="14">
        <f>BO8*BO36</f>
        <v>51.410760000000003</v>
      </c>
      <c r="BP9" s="14"/>
      <c r="BQ9" s="14">
        <f>BQ8*BQ36</f>
        <v>121.4148</v>
      </c>
      <c r="BR9" s="14"/>
      <c r="BS9" s="14">
        <f>BS8*BS36</f>
        <v>208.57319999999999</v>
      </c>
      <c r="BT9" s="14"/>
      <c r="BU9" s="14">
        <f>BU8*BU36</f>
        <v>45.900320000000008</v>
      </c>
      <c r="BV9" s="14"/>
      <c r="BW9" s="14">
        <f>BW8*BW36</f>
        <v>24.154260000000001</v>
      </c>
      <c r="BX9" s="14"/>
      <c r="BY9" s="14">
        <f>BY8*BY36</f>
        <v>18.023409999999998</v>
      </c>
      <c r="BZ9" s="14"/>
      <c r="CA9" s="14">
        <f>CA8*CA36</f>
        <v>9.2701000000000011</v>
      </c>
      <c r="CB9" s="15"/>
      <c r="CC9" s="16"/>
      <c r="CD9" s="14">
        <f>CD8*CD36</f>
        <v>2.1741000000000001</v>
      </c>
      <c r="CE9" s="14"/>
      <c r="CF9" s="14">
        <f>CF8*CF36</f>
        <v>13.41994</v>
      </c>
      <c r="CG9" s="14"/>
      <c r="CH9" s="14">
        <f>CH8*CH36</f>
        <v>135.6936</v>
      </c>
      <c r="CI9" s="14"/>
      <c r="CJ9" s="14">
        <f>CJ8*CJ36</f>
        <v>62.222900000000003</v>
      </c>
      <c r="CK9" s="14"/>
      <c r="CL9" s="14">
        <f>CL8*CL36</f>
        <v>29.312639999999998</v>
      </c>
      <c r="CM9" s="14"/>
      <c r="CN9" s="14">
        <f>CN8*CN36</f>
        <v>33.886891999999996</v>
      </c>
      <c r="CO9" s="14"/>
      <c r="CP9" s="14"/>
      <c r="CQ9" s="14"/>
      <c r="CR9" s="14"/>
      <c r="CS9" s="14"/>
      <c r="CT9" s="14">
        <f>CT8*CT36</f>
        <v>36.039299999999997</v>
      </c>
      <c r="CU9" s="14"/>
      <c r="CV9" s="14">
        <f>CV8*CV36</f>
        <v>44.041199999999996</v>
      </c>
      <c r="CW9" s="15"/>
      <c r="CX9" s="16"/>
      <c r="CY9" s="14">
        <f>CY8*CY36</f>
        <v>292.70743689400007</v>
      </c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>
        <f>DK8*DK36</f>
        <v>34.474669999999996</v>
      </c>
      <c r="DL9" s="14"/>
      <c r="DM9" s="14">
        <f>DM8*DM36</f>
        <v>9.3128000000000011</v>
      </c>
      <c r="DN9" s="15"/>
      <c r="DO9" s="16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17"/>
      <c r="EJ9" s="16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5"/>
      <c r="FE9" s="16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5"/>
      <c r="FV9" s="16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5"/>
      <c r="GQ9" s="16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5"/>
      <c r="HL9" s="16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5"/>
      <c r="IC9" s="14"/>
    </row>
    <row r="10" spans="1:249" s="26" customFormat="1" ht="17.25" hidden="1" customHeight="1" x14ac:dyDescent="0.2">
      <c r="A10" s="18" t="s">
        <v>61</v>
      </c>
      <c r="B10" s="19">
        <v>211.67770868611501</v>
      </c>
      <c r="C10" s="20"/>
      <c r="D10" s="19">
        <v>302.3125</v>
      </c>
      <c r="E10" s="20"/>
      <c r="F10" s="19">
        <v>144.39750000000001</v>
      </c>
      <c r="G10" s="20"/>
      <c r="H10" s="19">
        <v>157.47999999999999</v>
      </c>
      <c r="I10" s="20"/>
      <c r="J10" s="19">
        <v>175.785</v>
      </c>
      <c r="K10" s="20"/>
      <c r="L10" s="19">
        <v>209.1525</v>
      </c>
      <c r="M10" s="20"/>
      <c r="N10" s="19">
        <v>95.947500000000005</v>
      </c>
      <c r="O10" s="20"/>
      <c r="P10" s="19">
        <v>144.8425</v>
      </c>
      <c r="Q10" s="20"/>
      <c r="R10" s="19">
        <v>205.785</v>
      </c>
      <c r="S10" s="20"/>
      <c r="T10" s="19">
        <v>141.21</v>
      </c>
      <c r="U10" s="21"/>
      <c r="V10" s="18" t="s">
        <v>61</v>
      </c>
      <c r="W10" s="19">
        <v>293.77749999999997</v>
      </c>
      <c r="X10" s="20"/>
      <c r="Y10" s="19">
        <v>177.9675</v>
      </c>
      <c r="Z10" s="20"/>
      <c r="AA10" s="19">
        <v>190.35499999999999</v>
      </c>
      <c r="AB10" s="20"/>
      <c r="AC10" s="19">
        <v>227.98</v>
      </c>
      <c r="AD10" s="22"/>
      <c r="AE10" s="19">
        <v>176.26</v>
      </c>
      <c r="AF10" s="20"/>
      <c r="AG10" s="19">
        <v>156.826807</v>
      </c>
      <c r="AH10" s="20"/>
      <c r="AI10" s="19">
        <v>168.1575</v>
      </c>
      <c r="AJ10" s="20"/>
      <c r="AK10" s="19">
        <v>114.22750000000001</v>
      </c>
      <c r="AL10" s="20"/>
      <c r="AM10" s="19">
        <v>197.76750000000001</v>
      </c>
      <c r="AN10" s="20"/>
      <c r="AO10" s="19">
        <v>181.03</v>
      </c>
      <c r="AP10" s="21"/>
      <c r="AQ10" s="18" t="s">
        <v>61</v>
      </c>
      <c r="AR10" s="19">
        <v>311.85683184999999</v>
      </c>
      <c r="AS10" s="20"/>
      <c r="AT10" s="19">
        <v>340.91250000000002</v>
      </c>
      <c r="AU10" s="20"/>
      <c r="AV10" s="19">
        <v>312.44499999999999</v>
      </c>
      <c r="AW10" s="20"/>
      <c r="AX10" s="19">
        <v>148.08000000000001</v>
      </c>
      <c r="AY10" s="20"/>
      <c r="AZ10" s="19">
        <v>217.57249999999999</v>
      </c>
      <c r="BA10" s="20"/>
      <c r="BB10" s="19">
        <v>273.43</v>
      </c>
      <c r="BC10" s="20"/>
      <c r="BD10" s="19">
        <v>313.61250000000001</v>
      </c>
      <c r="BE10" s="20"/>
      <c r="BF10" s="19">
        <v>174.435</v>
      </c>
      <c r="BG10" s="21"/>
      <c r="BH10" s="18" t="s">
        <v>61</v>
      </c>
      <c r="BI10" s="19">
        <v>1446.7161342444501</v>
      </c>
      <c r="BJ10" s="20"/>
      <c r="BK10" s="19">
        <v>1923.7924999999998</v>
      </c>
      <c r="BL10" s="20"/>
      <c r="BM10" s="19">
        <v>2072.8850000000002</v>
      </c>
      <c r="BN10" s="20"/>
      <c r="BO10" s="19">
        <v>2093.1525000000001</v>
      </c>
      <c r="BP10" s="20"/>
      <c r="BQ10" s="19">
        <v>1138.7275</v>
      </c>
      <c r="BR10" s="20"/>
      <c r="BS10" s="19">
        <v>1489.5675000000001</v>
      </c>
      <c r="BT10" s="20"/>
      <c r="BU10" s="19">
        <v>760.19749999999999</v>
      </c>
      <c r="BV10" s="20"/>
      <c r="BW10" s="19">
        <v>1167.7725</v>
      </c>
      <c r="BX10" s="20"/>
      <c r="BY10" s="19">
        <v>802.24</v>
      </c>
      <c r="BZ10" s="20"/>
      <c r="CA10" s="19">
        <v>393.72250000000003</v>
      </c>
      <c r="CB10" s="21"/>
      <c r="CC10" s="18" t="s">
        <v>61</v>
      </c>
      <c r="CD10" s="19">
        <v>649.32500000000005</v>
      </c>
      <c r="CE10" s="20"/>
      <c r="CF10" s="19">
        <v>717.22249999999997</v>
      </c>
      <c r="CG10" s="20"/>
      <c r="CH10" s="19">
        <v>1215.8375000000001</v>
      </c>
      <c r="CI10" s="20"/>
      <c r="CJ10" s="19">
        <v>1783.1324999999997</v>
      </c>
      <c r="CK10" s="20"/>
      <c r="CL10" s="19">
        <v>763.62249999999995</v>
      </c>
      <c r="CM10" s="20"/>
      <c r="CN10" s="19">
        <v>1583.9093500000001</v>
      </c>
      <c r="CO10" s="20"/>
      <c r="CP10" s="19">
        <v>1686.0425</v>
      </c>
      <c r="CQ10" s="20"/>
      <c r="CR10" s="19">
        <v>956.52</v>
      </c>
      <c r="CS10" s="20"/>
      <c r="CT10" s="19">
        <v>1238.0775000000001</v>
      </c>
      <c r="CU10" s="20"/>
      <c r="CV10" s="19">
        <v>1467.4775000000002</v>
      </c>
      <c r="CW10" s="21"/>
      <c r="CX10" s="18" t="s">
        <v>61</v>
      </c>
      <c r="CY10" s="19">
        <v>2538.94742425</v>
      </c>
      <c r="CZ10" s="20"/>
      <c r="DA10" s="19">
        <v>2915.1424999999999</v>
      </c>
      <c r="DB10" s="20"/>
      <c r="DC10" s="19">
        <v>2625.8425000000002</v>
      </c>
      <c r="DD10" s="20"/>
      <c r="DE10" s="19">
        <v>1648.5925000000002</v>
      </c>
      <c r="DF10" s="20"/>
      <c r="DG10" s="19">
        <v>1487.4749999999999</v>
      </c>
      <c r="DH10" s="20"/>
      <c r="DI10" s="19">
        <v>2349.4425000000001</v>
      </c>
      <c r="DJ10" s="20"/>
      <c r="DK10" s="19">
        <v>1085.2225000000001</v>
      </c>
      <c r="DL10" s="20"/>
      <c r="DM10" s="19">
        <v>1155.5925</v>
      </c>
      <c r="DN10" s="21"/>
      <c r="DO10" s="18" t="s">
        <v>61</v>
      </c>
      <c r="DP10" s="19">
        <v>683.45228376867226</v>
      </c>
      <c r="DQ10" s="20"/>
      <c r="DR10" s="19">
        <v>636.35890014471772</v>
      </c>
      <c r="DS10" s="20"/>
      <c r="DT10" s="19">
        <v>1435.5407815232259</v>
      </c>
      <c r="DU10" s="20"/>
      <c r="DV10" s="19">
        <v>1329.1544958089919</v>
      </c>
      <c r="DW10" s="20"/>
      <c r="DX10" s="19">
        <v>647.79560258270044</v>
      </c>
      <c r="DY10" s="20"/>
      <c r="DZ10" s="19">
        <v>712.19206081686809</v>
      </c>
      <c r="EA10" s="20"/>
      <c r="EB10" s="19">
        <v>792.30568800646188</v>
      </c>
      <c r="EC10" s="20"/>
      <c r="ED10" s="19">
        <v>806.23608402230002</v>
      </c>
      <c r="EE10" s="20"/>
      <c r="EF10" s="19">
        <v>389.84376898219017</v>
      </c>
      <c r="EG10" s="20"/>
      <c r="EH10" s="19">
        <v>278.82055095248217</v>
      </c>
      <c r="EI10" s="21"/>
      <c r="EJ10" s="18" t="s">
        <v>61</v>
      </c>
      <c r="EK10" s="23">
        <v>221.02611670396811</v>
      </c>
      <c r="EL10" s="24"/>
      <c r="EM10" s="23">
        <v>403.00757160717546</v>
      </c>
      <c r="EN10" s="24"/>
      <c r="EO10" s="23">
        <v>638.72107378319458</v>
      </c>
      <c r="EP10" s="24"/>
      <c r="EQ10" s="23">
        <v>782.14426704096843</v>
      </c>
      <c r="ER10" s="24"/>
      <c r="ES10" s="23">
        <v>433.23641211846137</v>
      </c>
      <c r="ET10" s="24"/>
      <c r="EU10" s="23">
        <v>1009.9736010055987</v>
      </c>
      <c r="EV10" s="24"/>
      <c r="EW10" s="23">
        <v>1002.656735500944</v>
      </c>
      <c r="EX10" s="24"/>
      <c r="EY10" s="23">
        <v>837.38154122256014</v>
      </c>
      <c r="EZ10" s="24"/>
      <c r="FA10" s="23">
        <v>626.02677386324842</v>
      </c>
      <c r="FB10" s="24"/>
      <c r="FC10" s="23">
        <v>810.62669170855679</v>
      </c>
      <c r="FD10" s="25"/>
      <c r="FE10" s="18" t="s">
        <v>61</v>
      </c>
      <c r="FF10" s="23">
        <v>814.13878579745483</v>
      </c>
      <c r="FG10" s="24"/>
      <c r="FH10" s="23">
        <v>855.09991566750989</v>
      </c>
      <c r="FI10" s="24"/>
      <c r="FJ10" s="23">
        <v>840.41751348237278</v>
      </c>
      <c r="FK10" s="24"/>
      <c r="FL10" s="23">
        <v>1113.3120610480823</v>
      </c>
      <c r="FM10" s="24"/>
      <c r="FN10" s="23">
        <v>683.66866217008123</v>
      </c>
      <c r="FO10" s="24"/>
      <c r="FP10" s="23">
        <v>859.24825366638618</v>
      </c>
      <c r="FQ10" s="24"/>
      <c r="FR10" s="23">
        <v>346.03930009167368</v>
      </c>
      <c r="FS10" s="24"/>
      <c r="FT10" s="23">
        <v>662.4774271218505</v>
      </c>
      <c r="FU10" s="25"/>
      <c r="FV10" s="18" t="s">
        <v>61</v>
      </c>
      <c r="FW10" s="23">
        <v>71.244895628966148</v>
      </c>
      <c r="FX10" s="24"/>
      <c r="FY10" s="23">
        <v>66.335755253280283</v>
      </c>
      <c r="FZ10" s="24"/>
      <c r="GA10" s="23">
        <v>149.64461393966704</v>
      </c>
      <c r="GB10" s="24"/>
      <c r="GC10" s="23">
        <v>138.55462272584091</v>
      </c>
      <c r="GD10" s="24"/>
      <c r="GE10" s="23">
        <v>67.527947730918427</v>
      </c>
      <c r="GF10" s="24"/>
      <c r="GG10" s="23">
        <v>74.240806923472121</v>
      </c>
      <c r="GH10" s="24"/>
      <c r="GI10" s="23">
        <v>82.592065882045446</v>
      </c>
      <c r="GJ10" s="24"/>
      <c r="GK10" s="23">
        <v>84.044207653737104</v>
      </c>
      <c r="GL10" s="24"/>
      <c r="GM10" s="23">
        <v>40.638358071738793</v>
      </c>
      <c r="GN10" s="24"/>
      <c r="GO10" s="23">
        <v>29.06500062050268</v>
      </c>
      <c r="GP10" s="25"/>
      <c r="GQ10" s="18" t="s">
        <v>61</v>
      </c>
      <c r="GR10" s="23">
        <v>23.040354081514451</v>
      </c>
      <c r="GS10" s="24"/>
      <c r="GT10" s="23">
        <v>42.010588096234287</v>
      </c>
      <c r="GU10" s="24"/>
      <c r="GV10" s="23">
        <v>66.581994556780415</v>
      </c>
      <c r="GW10" s="24"/>
      <c r="GX10" s="23">
        <v>81.532812158966792</v>
      </c>
      <c r="GY10" s="24"/>
      <c r="GZ10" s="23">
        <v>45.161723352284099</v>
      </c>
      <c r="HA10" s="24"/>
      <c r="HB10" s="23">
        <v>105.28235181961834</v>
      </c>
      <c r="HC10" s="24"/>
      <c r="HD10" s="23">
        <v>104.5196221725158</v>
      </c>
      <c r="HE10" s="24"/>
      <c r="HF10" s="23">
        <v>87.290893487184434</v>
      </c>
      <c r="HG10" s="24"/>
      <c r="HH10" s="23">
        <v>65.25870675109438</v>
      </c>
      <c r="HI10" s="24"/>
      <c r="HJ10" s="23">
        <v>84.501896352398305</v>
      </c>
      <c r="HK10" s="25"/>
      <c r="HL10" s="18" t="s">
        <v>61</v>
      </c>
      <c r="HM10" s="23">
        <v>84.868006441932124</v>
      </c>
      <c r="HN10" s="24"/>
      <c r="HO10" s="23">
        <v>89.137904270562913</v>
      </c>
      <c r="HP10" s="24"/>
      <c r="HQ10" s="23">
        <v>87.607371362699141</v>
      </c>
      <c r="HR10" s="24"/>
      <c r="HS10" s="23">
        <v>116.05462952653835</v>
      </c>
      <c r="HT10" s="24"/>
      <c r="HU10" s="23">
        <v>71.267451492763598</v>
      </c>
      <c r="HV10" s="24"/>
      <c r="HW10" s="23">
        <v>89.570338128467242</v>
      </c>
      <c r="HX10" s="24"/>
      <c r="HY10" s="23">
        <v>36.072062972133189</v>
      </c>
      <c r="HZ10" s="24"/>
      <c r="IA10" s="23">
        <v>69.05842042341817</v>
      </c>
      <c r="IB10" s="25"/>
      <c r="IE10" s="26" t="s">
        <v>62</v>
      </c>
      <c r="IF10" s="26">
        <v>959.3</v>
      </c>
      <c r="IH10" s="26" t="s">
        <v>62</v>
      </c>
      <c r="II10" s="26">
        <v>141.90614600000001</v>
      </c>
      <c r="IJ10" s="26">
        <v>29.633677999999993</v>
      </c>
      <c r="IK10" s="26">
        <v>40.137884686115001</v>
      </c>
      <c r="IM10" s="26">
        <v>856.35288675000004</v>
      </c>
      <c r="IN10" s="26">
        <v>246.0116075</v>
      </c>
      <c r="IO10" s="26">
        <v>344.35163999445007</v>
      </c>
    </row>
    <row r="11" spans="1:249" s="10" customFormat="1" ht="17.25" hidden="1" customHeight="1" x14ac:dyDescent="0.2">
      <c r="A11" s="27" t="s">
        <v>63</v>
      </c>
      <c r="B11" s="28">
        <v>182.55409520258002</v>
      </c>
      <c r="C11" s="28"/>
      <c r="D11" s="28">
        <v>230.87</v>
      </c>
      <c r="E11" s="28"/>
      <c r="F11" s="28">
        <v>132.80000000000001</v>
      </c>
      <c r="G11" s="28"/>
      <c r="H11" s="28">
        <v>127.67</v>
      </c>
      <c r="I11" s="28"/>
      <c r="J11" s="28">
        <v>168.18</v>
      </c>
      <c r="K11" s="28"/>
      <c r="L11" s="28">
        <v>192.94</v>
      </c>
      <c r="M11" s="28"/>
      <c r="N11" s="28">
        <v>87.54</v>
      </c>
      <c r="O11" s="28"/>
      <c r="P11" s="28">
        <v>146.18</v>
      </c>
      <c r="Q11" s="28"/>
      <c r="R11" s="28">
        <v>153.72999999999999</v>
      </c>
      <c r="S11" s="28"/>
      <c r="T11" s="28">
        <v>126.05</v>
      </c>
      <c r="U11" s="29"/>
      <c r="V11" s="27" t="s">
        <v>63</v>
      </c>
      <c r="W11" s="28">
        <v>212.98</v>
      </c>
      <c r="X11" s="28"/>
      <c r="Y11" s="28">
        <v>156.97999999999999</v>
      </c>
      <c r="Z11" s="28"/>
      <c r="AA11" s="28">
        <v>159.22</v>
      </c>
      <c r="AB11" s="28"/>
      <c r="AC11" s="28">
        <v>157.87</v>
      </c>
      <c r="AD11" s="28"/>
      <c r="AE11" s="28">
        <v>144.85</v>
      </c>
      <c r="AF11" s="28"/>
      <c r="AG11" s="28">
        <v>139.739383</v>
      </c>
      <c r="AH11" s="28"/>
      <c r="AI11" s="28">
        <v>150.07</v>
      </c>
      <c r="AJ11" s="28"/>
      <c r="AK11" s="28">
        <v>100.9</v>
      </c>
      <c r="AL11" s="28"/>
      <c r="AM11" s="28">
        <v>176.99</v>
      </c>
      <c r="AN11" s="28"/>
      <c r="AO11" s="28">
        <v>172.2</v>
      </c>
      <c r="AP11" s="29"/>
      <c r="AQ11" s="27" t="s">
        <v>63</v>
      </c>
      <c r="AR11" s="28">
        <v>268.09195920000008</v>
      </c>
      <c r="AS11" s="28"/>
      <c r="AT11" s="28">
        <v>286.25</v>
      </c>
      <c r="AU11" s="28"/>
      <c r="AV11" s="28">
        <v>279.56</v>
      </c>
      <c r="AW11" s="28"/>
      <c r="AX11" s="28">
        <v>148.91</v>
      </c>
      <c r="AY11" s="28"/>
      <c r="AZ11" s="28">
        <v>191.01</v>
      </c>
      <c r="BA11" s="28"/>
      <c r="BB11" s="28">
        <v>256.41000000000003</v>
      </c>
      <c r="BC11" s="28"/>
      <c r="BD11" s="28">
        <v>286.27</v>
      </c>
      <c r="BE11" s="28"/>
      <c r="BF11" s="28">
        <v>148.21</v>
      </c>
      <c r="BG11" s="29"/>
      <c r="BH11" s="27" t="s">
        <v>63</v>
      </c>
      <c r="BI11" s="28">
        <v>1202.111907767</v>
      </c>
      <c r="BJ11" s="28"/>
      <c r="BK11" s="28">
        <v>1283.08</v>
      </c>
      <c r="BL11" s="28"/>
      <c r="BM11" s="28">
        <v>1904.13</v>
      </c>
      <c r="BN11" s="28"/>
      <c r="BO11" s="28">
        <v>1744.32</v>
      </c>
      <c r="BP11" s="28"/>
      <c r="BQ11" s="28">
        <v>960.94</v>
      </c>
      <c r="BR11" s="28"/>
      <c r="BS11" s="28">
        <v>1349.41</v>
      </c>
      <c r="BT11" s="28"/>
      <c r="BU11" s="28">
        <v>699.68</v>
      </c>
      <c r="BV11" s="28"/>
      <c r="BW11" s="28">
        <v>1176.49</v>
      </c>
      <c r="BX11" s="28"/>
      <c r="BY11" s="28">
        <v>597.87</v>
      </c>
      <c r="BZ11" s="28"/>
      <c r="CA11" s="28">
        <v>352.03</v>
      </c>
      <c r="CB11" s="29"/>
      <c r="CC11" s="27" t="s">
        <v>63</v>
      </c>
      <c r="CD11" s="28">
        <v>519.42999999999995</v>
      </c>
      <c r="CE11" s="28"/>
      <c r="CF11" s="28">
        <v>641.27</v>
      </c>
      <c r="CG11" s="28"/>
      <c r="CH11" s="28">
        <v>906.36</v>
      </c>
      <c r="CI11" s="28"/>
      <c r="CJ11" s="28">
        <v>1487.93</v>
      </c>
      <c r="CK11" s="28"/>
      <c r="CL11" s="28">
        <v>712.36</v>
      </c>
      <c r="CM11" s="28"/>
      <c r="CN11" s="28">
        <v>1613.4825999999998</v>
      </c>
      <c r="CO11" s="28"/>
      <c r="CP11" s="28">
        <v>1685.99</v>
      </c>
      <c r="CQ11" s="28"/>
      <c r="CR11" s="28">
        <v>1168.08</v>
      </c>
      <c r="CS11" s="28"/>
      <c r="CT11" s="28">
        <v>1214.3499999999999</v>
      </c>
      <c r="CU11" s="28"/>
      <c r="CV11" s="28">
        <v>1397.54</v>
      </c>
      <c r="CW11" s="29"/>
      <c r="CX11" s="27" t="s">
        <v>63</v>
      </c>
      <c r="CY11" s="28">
        <v>2207.9729549999997</v>
      </c>
      <c r="CZ11" s="28"/>
      <c r="DA11" s="28">
        <v>2486.15</v>
      </c>
      <c r="DB11" s="28"/>
      <c r="DC11" s="28">
        <v>2289.34</v>
      </c>
      <c r="DD11" s="28"/>
      <c r="DE11" s="28">
        <v>1501.79</v>
      </c>
      <c r="DF11" s="28"/>
      <c r="DG11" s="28">
        <v>1416.01</v>
      </c>
      <c r="DH11" s="28"/>
      <c r="DI11" s="28">
        <v>2049.5100000000002</v>
      </c>
      <c r="DJ11" s="28"/>
      <c r="DK11" s="28">
        <v>892.77</v>
      </c>
      <c r="DL11" s="28"/>
      <c r="DM11" s="28">
        <v>1088.57</v>
      </c>
      <c r="DN11" s="29"/>
      <c r="DO11" s="27" t="s">
        <v>63</v>
      </c>
      <c r="DP11" s="28">
        <v>658.49627006889011</v>
      </c>
      <c r="DQ11" s="28"/>
      <c r="DR11" s="28">
        <v>555.75865205526918</v>
      </c>
      <c r="DS11" s="28"/>
      <c r="DT11" s="28">
        <v>1433.8328313253012</v>
      </c>
      <c r="DU11" s="28"/>
      <c r="DV11" s="28">
        <v>1366.2724210856113</v>
      </c>
      <c r="DW11" s="28"/>
      <c r="DX11" s="28">
        <v>571.37590676655964</v>
      </c>
      <c r="DY11" s="28"/>
      <c r="DZ11" s="28">
        <v>699.3935938633773</v>
      </c>
      <c r="EA11" s="28"/>
      <c r="EB11" s="28">
        <v>799.26890564313442</v>
      </c>
      <c r="EC11" s="28"/>
      <c r="ED11" s="28">
        <v>804.82282117936791</v>
      </c>
      <c r="EE11" s="28"/>
      <c r="EF11" s="28">
        <v>388.90912639042477</v>
      </c>
      <c r="EG11" s="28"/>
      <c r="EH11" s="28">
        <v>279.27806426021419</v>
      </c>
      <c r="EI11" s="29"/>
      <c r="EJ11" s="27" t="s">
        <v>63</v>
      </c>
      <c r="EK11" s="8">
        <v>243.88674992957084</v>
      </c>
      <c r="EL11" s="8"/>
      <c r="EM11" s="8">
        <v>408.50426805962547</v>
      </c>
      <c r="EN11" s="8"/>
      <c r="EO11" s="8">
        <v>569.25009420927029</v>
      </c>
      <c r="EP11" s="8"/>
      <c r="EQ11" s="8">
        <v>942.50332552099837</v>
      </c>
      <c r="ER11" s="8"/>
      <c r="ES11" s="8">
        <v>491.79150845702458</v>
      </c>
      <c r="ET11" s="8"/>
      <c r="EU11" s="8">
        <v>1154.6369859096915</v>
      </c>
      <c r="EV11" s="8"/>
      <c r="EW11" s="8">
        <v>1123.4690477777037</v>
      </c>
      <c r="EX11" s="8"/>
      <c r="EY11" s="8">
        <v>1157.661050545094</v>
      </c>
      <c r="EZ11" s="8"/>
      <c r="FA11" s="8">
        <v>686.11220972936314</v>
      </c>
      <c r="FB11" s="8"/>
      <c r="FC11" s="8">
        <v>811.57955865272947</v>
      </c>
      <c r="FD11" s="17"/>
      <c r="FE11" s="27" t="s">
        <v>63</v>
      </c>
      <c r="FF11" s="8">
        <v>823.58790677225181</v>
      </c>
      <c r="FG11" s="8"/>
      <c r="FH11" s="8">
        <v>868.524017467249</v>
      </c>
      <c r="FI11" s="8"/>
      <c r="FJ11" s="8">
        <v>818.9082844469882</v>
      </c>
      <c r="FK11" s="8"/>
      <c r="FL11" s="8">
        <v>1008.5219259955679</v>
      </c>
      <c r="FM11" s="8"/>
      <c r="FN11" s="8">
        <v>741.32767917910064</v>
      </c>
      <c r="FO11" s="8"/>
      <c r="FP11" s="8">
        <v>799.30969930969934</v>
      </c>
      <c r="FQ11" s="8"/>
      <c r="FR11" s="8">
        <v>311.86292660774797</v>
      </c>
      <c r="FS11" s="8"/>
      <c r="FT11" s="8">
        <v>734.47810539099919</v>
      </c>
      <c r="FU11" s="17"/>
      <c r="FV11" s="27" t="s">
        <v>63</v>
      </c>
      <c r="FW11" s="8">
        <v>69.978349635376205</v>
      </c>
      <c r="FX11" s="8"/>
      <c r="FY11" s="8">
        <v>59.060430611612027</v>
      </c>
      <c r="FZ11" s="8"/>
      <c r="GA11" s="8">
        <v>152.37330832362392</v>
      </c>
      <c r="GB11" s="8"/>
      <c r="GC11" s="8">
        <v>145.19366855319993</v>
      </c>
      <c r="GD11" s="8"/>
      <c r="GE11" s="8">
        <v>60.720075108029711</v>
      </c>
      <c r="GF11" s="8"/>
      <c r="GG11" s="8">
        <v>74.324505192707463</v>
      </c>
      <c r="GH11" s="8"/>
      <c r="GI11" s="8">
        <v>84.938247145922901</v>
      </c>
      <c r="GJ11" s="8"/>
      <c r="GK11" s="8">
        <v>85.528461336808491</v>
      </c>
      <c r="GL11" s="8"/>
      <c r="GM11" s="8">
        <v>41.329343930969685</v>
      </c>
      <c r="GN11" s="8"/>
      <c r="GO11" s="8">
        <v>29.678859113731583</v>
      </c>
      <c r="GP11" s="17"/>
      <c r="GQ11" s="27" t="s">
        <v>63</v>
      </c>
      <c r="GR11" s="8">
        <v>25.917826772536749</v>
      </c>
      <c r="GS11" s="8"/>
      <c r="GT11" s="8">
        <v>43.411718178493672</v>
      </c>
      <c r="GU11" s="8"/>
      <c r="GV11" s="8">
        <v>60.494165165703542</v>
      </c>
      <c r="GW11" s="8"/>
      <c r="GX11" s="8">
        <v>100.1597582912857</v>
      </c>
      <c r="GY11" s="8"/>
      <c r="GZ11" s="8">
        <v>52.262647019875089</v>
      </c>
      <c r="HA11" s="8"/>
      <c r="HB11" s="8">
        <v>122.7031866003923</v>
      </c>
      <c r="HC11" s="8"/>
      <c r="HD11" s="8">
        <v>119.39097213365608</v>
      </c>
      <c r="HE11" s="8"/>
      <c r="HF11" s="8">
        <v>123.02455372423952</v>
      </c>
      <c r="HG11" s="8"/>
      <c r="HH11" s="8">
        <v>72.913093488773981</v>
      </c>
      <c r="HI11" s="8"/>
      <c r="HJ11" s="8">
        <v>86.246499325476037</v>
      </c>
      <c r="HK11" s="17"/>
      <c r="HL11" s="27" t="s">
        <v>63</v>
      </c>
      <c r="HM11" s="8">
        <v>87.522625586849287</v>
      </c>
      <c r="HN11" s="8"/>
      <c r="HO11" s="8">
        <v>92.297982727656645</v>
      </c>
      <c r="HP11" s="8"/>
      <c r="HQ11" s="8">
        <v>87.025322470455706</v>
      </c>
      <c r="HR11" s="8"/>
      <c r="HS11" s="8">
        <v>107.17555005266397</v>
      </c>
      <c r="HT11" s="8"/>
      <c r="HU11" s="8">
        <v>78.780837319776893</v>
      </c>
      <c r="HV11" s="8"/>
      <c r="HW11" s="8">
        <v>84.942582285834149</v>
      </c>
      <c r="HX11" s="8"/>
      <c r="HY11" s="8">
        <v>33.141650011450366</v>
      </c>
      <c r="HZ11" s="8"/>
      <c r="IA11" s="8">
        <v>78.052933622847959</v>
      </c>
      <c r="IB11" s="17"/>
      <c r="IE11" s="10" t="s">
        <v>63</v>
      </c>
      <c r="IF11" s="10">
        <v>941</v>
      </c>
      <c r="IH11" s="10" t="s">
        <v>63</v>
      </c>
      <c r="II11" s="10">
        <v>122.57319500000001</v>
      </c>
      <c r="IJ11" s="10">
        <v>24.403551999999998</v>
      </c>
      <c r="IK11" s="10">
        <v>35.577348202580012</v>
      </c>
      <c r="IM11" s="10">
        <v>693.14157799999998</v>
      </c>
      <c r="IN11" s="10">
        <v>197.56227200000001</v>
      </c>
      <c r="IO11" s="10">
        <v>311.40805776699995</v>
      </c>
    </row>
    <row r="12" spans="1:249" s="10" customFormat="1" ht="17.25" hidden="1" customHeight="1" x14ac:dyDescent="0.2">
      <c r="A12" s="27" t="s">
        <v>64</v>
      </c>
      <c r="B12" s="28">
        <v>259.55693336397997</v>
      </c>
      <c r="C12" s="28"/>
      <c r="D12" s="28">
        <v>392.46</v>
      </c>
      <c r="E12" s="28"/>
      <c r="F12" s="28">
        <v>180.75</v>
      </c>
      <c r="G12" s="28"/>
      <c r="H12" s="28">
        <v>218.48</v>
      </c>
      <c r="I12" s="28"/>
      <c r="J12" s="28">
        <v>217.07</v>
      </c>
      <c r="K12" s="28"/>
      <c r="L12" s="28">
        <v>258.02999999999997</v>
      </c>
      <c r="M12" s="28"/>
      <c r="N12" s="28">
        <v>115.32</v>
      </c>
      <c r="O12" s="28"/>
      <c r="P12" s="28">
        <v>154.94</v>
      </c>
      <c r="Q12" s="28"/>
      <c r="R12" s="28">
        <v>282.04000000000002</v>
      </c>
      <c r="S12" s="28"/>
      <c r="T12" s="28">
        <v>146.59</v>
      </c>
      <c r="U12" s="29"/>
      <c r="V12" s="27" t="s">
        <v>64</v>
      </c>
      <c r="W12" s="28">
        <v>362.8</v>
      </c>
      <c r="X12" s="28"/>
      <c r="Y12" s="28">
        <v>207.32</v>
      </c>
      <c r="Z12" s="28"/>
      <c r="AA12" s="28">
        <v>265.83</v>
      </c>
      <c r="AB12" s="28"/>
      <c r="AC12" s="28">
        <v>277.77</v>
      </c>
      <c r="AD12" s="28"/>
      <c r="AE12" s="28">
        <v>227.53</v>
      </c>
      <c r="AF12" s="28"/>
      <c r="AG12" s="28">
        <v>174.65541999999999</v>
      </c>
      <c r="AH12" s="28"/>
      <c r="AI12" s="28">
        <v>188.48</v>
      </c>
      <c r="AJ12" s="28"/>
      <c r="AK12" s="28">
        <v>122.68</v>
      </c>
      <c r="AL12" s="28"/>
      <c r="AM12" s="28">
        <v>223.11</v>
      </c>
      <c r="AN12" s="28"/>
      <c r="AO12" s="28">
        <v>173.84</v>
      </c>
      <c r="AP12" s="29"/>
      <c r="AQ12" s="27" t="s">
        <v>64</v>
      </c>
      <c r="AR12" s="28">
        <v>301.28761220000001</v>
      </c>
      <c r="AS12" s="28"/>
      <c r="AT12" s="28">
        <v>325.48</v>
      </c>
      <c r="AU12" s="28"/>
      <c r="AV12" s="28">
        <v>302.37</v>
      </c>
      <c r="AW12" s="28"/>
      <c r="AX12" s="28">
        <v>155.71</v>
      </c>
      <c r="AY12" s="28"/>
      <c r="AZ12" s="28">
        <v>215.59</v>
      </c>
      <c r="BA12" s="28"/>
      <c r="BB12" s="28">
        <v>303.29000000000002</v>
      </c>
      <c r="BC12" s="28"/>
      <c r="BD12" s="28">
        <v>368.97</v>
      </c>
      <c r="BE12" s="28"/>
      <c r="BF12" s="28">
        <v>200.54</v>
      </c>
      <c r="BG12" s="29"/>
      <c r="BH12" s="27" t="s">
        <v>64</v>
      </c>
      <c r="BI12" s="28">
        <v>1727.1931637644</v>
      </c>
      <c r="BJ12" s="28"/>
      <c r="BK12" s="28">
        <v>2747.94</v>
      </c>
      <c r="BL12" s="28"/>
      <c r="BM12" s="28">
        <v>2079.67</v>
      </c>
      <c r="BN12" s="28"/>
      <c r="BO12" s="28">
        <v>2319.4499999999998</v>
      </c>
      <c r="BP12" s="28"/>
      <c r="BQ12" s="28">
        <v>1385.33</v>
      </c>
      <c r="BR12" s="28"/>
      <c r="BS12" s="28">
        <v>1806.31</v>
      </c>
      <c r="BT12" s="28"/>
      <c r="BU12" s="28">
        <v>879.31</v>
      </c>
      <c r="BV12" s="28"/>
      <c r="BW12" s="28">
        <v>1271.72</v>
      </c>
      <c r="BX12" s="28"/>
      <c r="BY12" s="28">
        <v>707.97</v>
      </c>
      <c r="BZ12" s="28"/>
      <c r="CA12" s="28">
        <v>443.73</v>
      </c>
      <c r="CB12" s="29"/>
      <c r="CC12" s="27" t="s">
        <v>64</v>
      </c>
      <c r="CD12" s="28">
        <v>834.02</v>
      </c>
      <c r="CE12" s="28"/>
      <c r="CF12" s="28">
        <v>795.74</v>
      </c>
      <c r="CG12" s="28"/>
      <c r="CH12" s="28">
        <v>1751.88</v>
      </c>
      <c r="CI12" s="28"/>
      <c r="CJ12" s="28">
        <v>1621.69</v>
      </c>
      <c r="CK12" s="28"/>
      <c r="CL12" s="28">
        <v>814.7</v>
      </c>
      <c r="CM12" s="28"/>
      <c r="CN12" s="28">
        <v>1613.1528000000001</v>
      </c>
      <c r="CO12" s="28"/>
      <c r="CP12" s="28">
        <v>1702.47</v>
      </c>
      <c r="CQ12" s="28"/>
      <c r="CR12" s="28">
        <v>1064.49</v>
      </c>
      <c r="CS12" s="28"/>
      <c r="CT12" s="28">
        <v>1338.52</v>
      </c>
      <c r="CU12" s="28"/>
      <c r="CV12" s="28">
        <v>1566.88</v>
      </c>
      <c r="CW12" s="29"/>
      <c r="CX12" s="27" t="s">
        <v>64</v>
      </c>
      <c r="CY12" s="28">
        <v>2403.1094060000005</v>
      </c>
      <c r="CZ12" s="28"/>
      <c r="DA12" s="28">
        <v>2698.82</v>
      </c>
      <c r="DB12" s="28"/>
      <c r="DC12" s="28">
        <v>2484.94</v>
      </c>
      <c r="DD12" s="28"/>
      <c r="DE12" s="28">
        <v>1642.2</v>
      </c>
      <c r="DF12" s="28"/>
      <c r="DG12" s="28">
        <v>1573.82</v>
      </c>
      <c r="DH12" s="28"/>
      <c r="DI12" s="28">
        <v>2236.3200000000002</v>
      </c>
      <c r="DJ12" s="28"/>
      <c r="DK12" s="28">
        <v>1347.54</v>
      </c>
      <c r="DL12" s="28"/>
      <c r="DM12" s="28">
        <v>1483.28</v>
      </c>
      <c r="DN12" s="29"/>
      <c r="DO12" s="27" t="s">
        <v>64</v>
      </c>
      <c r="DP12" s="28">
        <v>665.43903928096393</v>
      </c>
      <c r="DQ12" s="28"/>
      <c r="DR12" s="28">
        <v>700.18345818682167</v>
      </c>
      <c r="DS12" s="28"/>
      <c r="DT12" s="28">
        <v>1150.5781466113417</v>
      </c>
      <c r="DU12" s="28"/>
      <c r="DV12" s="28">
        <v>1061.6303551812523</v>
      </c>
      <c r="DW12" s="28"/>
      <c r="DX12" s="28">
        <v>638.19505228728065</v>
      </c>
      <c r="DY12" s="28"/>
      <c r="DZ12" s="28">
        <v>700.03875518350583</v>
      </c>
      <c r="EA12" s="28"/>
      <c r="EB12" s="28">
        <v>762.4956642386403</v>
      </c>
      <c r="EC12" s="28"/>
      <c r="ED12" s="28">
        <v>820.78223828578803</v>
      </c>
      <c r="EE12" s="28"/>
      <c r="EF12" s="28">
        <v>251.01758615799176</v>
      </c>
      <c r="EG12" s="28"/>
      <c r="EH12" s="28">
        <v>302.70141210178048</v>
      </c>
      <c r="EI12" s="29"/>
      <c r="EJ12" s="27" t="s">
        <v>64</v>
      </c>
      <c r="EK12" s="8">
        <v>229.88423373759645</v>
      </c>
      <c r="EL12" s="8"/>
      <c r="EM12" s="8">
        <v>383.8221107466718</v>
      </c>
      <c r="EN12" s="8"/>
      <c r="EO12" s="8">
        <v>659.02268367001477</v>
      </c>
      <c r="EP12" s="8"/>
      <c r="EQ12" s="8">
        <v>583.82474709291864</v>
      </c>
      <c r="ER12" s="8"/>
      <c r="ES12" s="8">
        <v>358.06267305410279</v>
      </c>
      <c r="ET12" s="8"/>
      <c r="EU12" s="8">
        <v>923.62023463113837</v>
      </c>
      <c r="EV12" s="8"/>
      <c r="EW12" s="8">
        <v>903.26294567062814</v>
      </c>
      <c r="EX12" s="8"/>
      <c r="EY12" s="8">
        <v>867.69644603847405</v>
      </c>
      <c r="EZ12" s="8"/>
      <c r="FA12" s="8">
        <v>599.93725068351921</v>
      </c>
      <c r="FB12" s="8"/>
      <c r="FC12" s="8">
        <v>901.33456051541657</v>
      </c>
      <c r="FD12" s="17"/>
      <c r="FE12" s="27" t="s">
        <v>64</v>
      </c>
      <c r="FF12" s="8">
        <v>797.61308088723354</v>
      </c>
      <c r="FG12" s="8"/>
      <c r="FH12" s="8">
        <v>829.18151652943345</v>
      </c>
      <c r="FI12" s="8"/>
      <c r="FJ12" s="8">
        <v>821.82094784535502</v>
      </c>
      <c r="FK12" s="8"/>
      <c r="FL12" s="8">
        <v>1054.6528803545052</v>
      </c>
      <c r="FM12" s="8"/>
      <c r="FN12" s="8">
        <v>730.00602996428404</v>
      </c>
      <c r="FO12" s="8"/>
      <c r="FP12" s="8">
        <v>737.35368788947869</v>
      </c>
      <c r="FQ12" s="8"/>
      <c r="FR12" s="8">
        <v>365.21668428327501</v>
      </c>
      <c r="FS12" s="8"/>
      <c r="FT12" s="8">
        <v>739.64296399720752</v>
      </c>
      <c r="FU12" s="17"/>
      <c r="FV12" s="27" t="s">
        <v>64</v>
      </c>
      <c r="FW12" s="8">
        <v>69.979917896830784</v>
      </c>
      <c r="FX12" s="8"/>
      <c r="FY12" s="8">
        <v>73.633763612032993</v>
      </c>
      <c r="FZ12" s="8"/>
      <c r="GA12" s="8">
        <v>120.99885861934396</v>
      </c>
      <c r="GB12" s="8"/>
      <c r="GC12" s="8">
        <v>111.64479495017903</v>
      </c>
      <c r="GD12" s="8"/>
      <c r="GE12" s="8">
        <v>67.114844072697508</v>
      </c>
      <c r="GF12" s="8"/>
      <c r="GG12" s="8">
        <v>73.618546133505717</v>
      </c>
      <c r="GH12" s="8"/>
      <c r="GI12" s="8">
        <v>80.186735118165984</v>
      </c>
      <c r="GJ12" s="8"/>
      <c r="GK12" s="8">
        <v>86.316356955072877</v>
      </c>
      <c r="GL12" s="8"/>
      <c r="GM12" s="8">
        <v>26.397895273739802</v>
      </c>
      <c r="GN12" s="8"/>
      <c r="GO12" s="8">
        <v>31.833148817097541</v>
      </c>
      <c r="GP12" s="17"/>
      <c r="GQ12" s="27" t="s">
        <v>64</v>
      </c>
      <c r="GR12" s="8">
        <v>24.175437347523026</v>
      </c>
      <c r="GS12" s="8"/>
      <c r="GT12" s="8">
        <v>40.364087784906069</v>
      </c>
      <c r="GU12" s="8"/>
      <c r="GV12" s="8">
        <v>69.305151295616241</v>
      </c>
      <c r="GW12" s="8"/>
      <c r="GX12" s="8">
        <v>61.397070889990388</v>
      </c>
      <c r="GY12" s="8"/>
      <c r="GZ12" s="8">
        <v>37.655134404680069</v>
      </c>
      <c r="HA12" s="8"/>
      <c r="HB12" s="8">
        <v>97.13116359566078</v>
      </c>
      <c r="HC12" s="8"/>
      <c r="HD12" s="8">
        <v>94.990319241837014</v>
      </c>
      <c r="HE12" s="8"/>
      <c r="HF12" s="8">
        <v>91.2500206160978</v>
      </c>
      <c r="HG12" s="8"/>
      <c r="HH12" s="8">
        <v>63.091518633244213</v>
      </c>
      <c r="HI12" s="8"/>
      <c r="HJ12" s="8">
        <v>94.787523453088298</v>
      </c>
      <c r="HK12" s="17"/>
      <c r="HL12" s="27" t="s">
        <v>64</v>
      </c>
      <c r="HM12" s="8">
        <v>83.879806592410716</v>
      </c>
      <c r="HN12" s="8"/>
      <c r="HO12" s="8">
        <v>87.19965469864691</v>
      </c>
      <c r="HP12" s="8"/>
      <c r="HQ12" s="8">
        <v>86.425591318262178</v>
      </c>
      <c r="HR12" s="8"/>
      <c r="HS12" s="8">
        <v>110.91101907187981</v>
      </c>
      <c r="HT12" s="8"/>
      <c r="HU12" s="8">
        <v>76.770010512596912</v>
      </c>
      <c r="HV12" s="8"/>
      <c r="HW12" s="8">
        <v>77.54271615201165</v>
      </c>
      <c r="HX12" s="8"/>
      <c r="HY12" s="8">
        <v>38.407475474106114</v>
      </c>
      <c r="HZ12" s="8"/>
      <c r="IA12" s="8">
        <v>77.783464507015196</v>
      </c>
      <c r="IB12" s="17"/>
      <c r="IE12" s="10" t="s">
        <v>64</v>
      </c>
      <c r="IF12" s="10">
        <v>950.9</v>
      </c>
      <c r="IH12" s="10" t="s">
        <v>64</v>
      </c>
      <c r="II12" s="10">
        <v>178.54861799999998</v>
      </c>
      <c r="IJ12" s="10">
        <v>38.764628999999999</v>
      </c>
      <c r="IK12" s="10">
        <v>42.243686363980004</v>
      </c>
      <c r="IM12" s="10">
        <v>1073.6676809999999</v>
      </c>
      <c r="IN12" s="10">
        <v>298.04965800000002</v>
      </c>
      <c r="IO12" s="10">
        <v>355.4758247644001</v>
      </c>
    </row>
    <row r="13" spans="1:249" s="10" customFormat="1" ht="17.25" hidden="1" customHeight="1" x14ac:dyDescent="0.2">
      <c r="A13" s="30" t="s">
        <v>65</v>
      </c>
      <c r="B13" s="28">
        <v>213.57659338951999</v>
      </c>
      <c r="C13" s="28"/>
      <c r="D13" s="28">
        <v>311.92</v>
      </c>
      <c r="E13" s="28"/>
      <c r="F13" s="28">
        <v>146.80000000000001</v>
      </c>
      <c r="G13" s="28"/>
      <c r="H13" s="28">
        <v>155.53</v>
      </c>
      <c r="I13" s="28"/>
      <c r="J13" s="28">
        <v>177.67</v>
      </c>
      <c r="K13" s="28"/>
      <c r="L13" s="28">
        <v>227.27</v>
      </c>
      <c r="M13" s="28"/>
      <c r="N13" s="28">
        <v>83.24</v>
      </c>
      <c r="O13" s="28"/>
      <c r="P13" s="28">
        <v>144.63999999999999</v>
      </c>
      <c r="Q13" s="28"/>
      <c r="R13" s="28">
        <v>180.59</v>
      </c>
      <c r="S13" s="28"/>
      <c r="T13" s="28">
        <v>147.27000000000001</v>
      </c>
      <c r="U13" s="29"/>
      <c r="V13" s="30" t="s">
        <v>65</v>
      </c>
      <c r="W13" s="28">
        <v>276.63</v>
      </c>
      <c r="X13" s="28"/>
      <c r="Y13" s="28">
        <v>183.89</v>
      </c>
      <c r="Z13" s="28"/>
      <c r="AA13" s="28">
        <v>179.1</v>
      </c>
      <c r="AB13" s="28"/>
      <c r="AC13" s="28">
        <v>277.41000000000003</v>
      </c>
      <c r="AD13" s="28"/>
      <c r="AE13" s="28">
        <v>163.51</v>
      </c>
      <c r="AF13" s="28"/>
      <c r="AG13" s="28">
        <v>168.57740099999998</v>
      </c>
      <c r="AH13" s="28"/>
      <c r="AI13" s="28">
        <v>178.45</v>
      </c>
      <c r="AJ13" s="28"/>
      <c r="AK13" s="28">
        <v>131.46</v>
      </c>
      <c r="AL13" s="28"/>
      <c r="AM13" s="28">
        <v>210.47</v>
      </c>
      <c r="AN13" s="28"/>
      <c r="AO13" s="28">
        <v>175.81</v>
      </c>
      <c r="AP13" s="29"/>
      <c r="AQ13" s="30" t="s">
        <v>65</v>
      </c>
      <c r="AR13" s="28">
        <v>282.20058380000006</v>
      </c>
      <c r="AS13" s="28"/>
      <c r="AT13" s="28">
        <v>308.16000000000003</v>
      </c>
      <c r="AU13" s="28"/>
      <c r="AV13" s="28">
        <v>278.22000000000003</v>
      </c>
      <c r="AW13" s="28"/>
      <c r="AX13" s="28">
        <v>143.19</v>
      </c>
      <c r="AY13" s="28"/>
      <c r="AZ13" s="28">
        <v>201.2</v>
      </c>
      <c r="BA13" s="28"/>
      <c r="BB13" s="28">
        <v>258.64</v>
      </c>
      <c r="BC13" s="28"/>
      <c r="BD13" s="28">
        <v>294.5</v>
      </c>
      <c r="BE13" s="28"/>
      <c r="BF13" s="28">
        <v>184.7</v>
      </c>
      <c r="BG13" s="29"/>
      <c r="BH13" s="30" t="s">
        <v>65</v>
      </c>
      <c r="BI13" s="28">
        <v>1456.5114212629999</v>
      </c>
      <c r="BJ13" s="28"/>
      <c r="BK13" s="28">
        <v>2224.87</v>
      </c>
      <c r="BL13" s="28"/>
      <c r="BM13" s="28">
        <v>1930.43</v>
      </c>
      <c r="BN13" s="28"/>
      <c r="BO13" s="28">
        <v>2159.34</v>
      </c>
      <c r="BP13" s="28"/>
      <c r="BQ13" s="28">
        <v>1032.81</v>
      </c>
      <c r="BR13" s="28"/>
      <c r="BS13" s="28">
        <v>1481.21</v>
      </c>
      <c r="BT13" s="28"/>
      <c r="BU13" s="28">
        <v>797.07</v>
      </c>
      <c r="BV13" s="28"/>
      <c r="BW13" s="28">
        <v>1065.33</v>
      </c>
      <c r="BX13" s="28"/>
      <c r="BY13" s="28">
        <v>763.83</v>
      </c>
      <c r="BZ13" s="28"/>
      <c r="CA13" s="28">
        <v>348.75</v>
      </c>
      <c r="CB13" s="29"/>
      <c r="CC13" s="30" t="s">
        <v>65</v>
      </c>
      <c r="CD13" s="28">
        <v>666.91</v>
      </c>
      <c r="CE13" s="28"/>
      <c r="CF13" s="28">
        <v>812.17</v>
      </c>
      <c r="CG13" s="28"/>
      <c r="CH13" s="28">
        <v>1062.57</v>
      </c>
      <c r="CI13" s="28"/>
      <c r="CJ13" s="28">
        <v>1727.1</v>
      </c>
      <c r="CK13" s="28"/>
      <c r="CL13" s="28">
        <v>806.15</v>
      </c>
      <c r="CM13" s="28"/>
      <c r="CN13" s="28">
        <v>1638.1688000000001</v>
      </c>
      <c r="CO13" s="28"/>
      <c r="CP13" s="28">
        <v>1767.47</v>
      </c>
      <c r="CQ13" s="28"/>
      <c r="CR13" s="28">
        <v>843.89</v>
      </c>
      <c r="CS13" s="28"/>
      <c r="CT13" s="28">
        <v>1347.95</v>
      </c>
      <c r="CU13" s="28"/>
      <c r="CV13" s="28">
        <v>1433.27</v>
      </c>
      <c r="CW13" s="29"/>
      <c r="CX13" s="30" t="s">
        <v>65</v>
      </c>
      <c r="CY13" s="28">
        <v>2396.2619949999998</v>
      </c>
      <c r="CZ13" s="28"/>
      <c r="DA13" s="28">
        <v>2767.61</v>
      </c>
      <c r="DB13" s="28"/>
      <c r="DC13" s="28">
        <v>2439.17</v>
      </c>
      <c r="DD13" s="28"/>
      <c r="DE13" s="28">
        <v>1525.69</v>
      </c>
      <c r="DF13" s="28"/>
      <c r="DG13" s="28">
        <v>1473.93</v>
      </c>
      <c r="DH13" s="28"/>
      <c r="DI13" s="28">
        <v>2051.6</v>
      </c>
      <c r="DJ13" s="28"/>
      <c r="DK13" s="28">
        <v>1054.42</v>
      </c>
      <c r="DL13" s="28"/>
      <c r="DM13" s="28">
        <v>1012.82</v>
      </c>
      <c r="DN13" s="29"/>
      <c r="DO13" s="30" t="s">
        <v>65</v>
      </c>
      <c r="DP13" s="28">
        <v>681.96209994164542</v>
      </c>
      <c r="DQ13" s="28"/>
      <c r="DR13" s="28">
        <v>713.28225185945109</v>
      </c>
      <c r="DS13" s="28"/>
      <c r="DT13" s="28">
        <v>1315.0068119891009</v>
      </c>
      <c r="DU13" s="28"/>
      <c r="DV13" s="28">
        <v>1388.3752330740051</v>
      </c>
      <c r="DW13" s="28"/>
      <c r="DX13" s="28">
        <v>581.30804300106945</v>
      </c>
      <c r="DY13" s="28"/>
      <c r="DZ13" s="28">
        <v>651.74022088265065</v>
      </c>
      <c r="EA13" s="28"/>
      <c r="EB13" s="28">
        <v>957.55646323882763</v>
      </c>
      <c r="EC13" s="28"/>
      <c r="ED13" s="28">
        <v>736.53899336283189</v>
      </c>
      <c r="EE13" s="28"/>
      <c r="EF13" s="28">
        <v>422.96361924802034</v>
      </c>
      <c r="EG13" s="28"/>
      <c r="EH13" s="28">
        <v>236.80994092483192</v>
      </c>
      <c r="EI13" s="29"/>
      <c r="EJ13" s="30" t="s">
        <v>65</v>
      </c>
      <c r="EK13" s="8">
        <v>241.08375808842135</v>
      </c>
      <c r="EL13" s="8"/>
      <c r="EM13" s="8">
        <v>441.66077546359236</v>
      </c>
      <c r="EN13" s="8"/>
      <c r="EO13" s="8">
        <v>593.28308207705186</v>
      </c>
      <c r="EP13" s="8"/>
      <c r="EQ13" s="8">
        <v>622.58029631231739</v>
      </c>
      <c r="ER13" s="8"/>
      <c r="ES13" s="8">
        <v>493.02794936089532</v>
      </c>
      <c r="ET13" s="8"/>
      <c r="EU13" s="8">
        <v>971.7606216980414</v>
      </c>
      <c r="EV13" s="8"/>
      <c r="EW13" s="8">
        <v>990.45671056318304</v>
      </c>
      <c r="EX13" s="8"/>
      <c r="EY13" s="8">
        <v>641.93671078655098</v>
      </c>
      <c r="EZ13" s="8"/>
      <c r="FA13" s="8">
        <v>640.44756972490143</v>
      </c>
      <c r="FB13" s="8"/>
      <c r="FC13" s="8">
        <v>815.23804106706098</v>
      </c>
      <c r="FD13" s="17"/>
      <c r="FE13" s="30" t="s">
        <v>65</v>
      </c>
      <c r="FF13" s="8">
        <v>849.13431529194429</v>
      </c>
      <c r="FG13" s="8"/>
      <c r="FH13" s="8">
        <v>898.10812564901357</v>
      </c>
      <c r="FI13" s="8"/>
      <c r="FJ13" s="8">
        <v>876.70548486809002</v>
      </c>
      <c r="FK13" s="8"/>
      <c r="FL13" s="8">
        <v>1065.5003841050354</v>
      </c>
      <c r="FM13" s="8"/>
      <c r="FN13" s="8">
        <v>732.5695825049703</v>
      </c>
      <c r="FO13" s="8"/>
      <c r="FP13" s="8">
        <v>793.22610578410138</v>
      </c>
      <c r="FQ13" s="8"/>
      <c r="FR13" s="8">
        <v>358.03735144312395</v>
      </c>
      <c r="FS13" s="8"/>
      <c r="FT13" s="8">
        <v>548.35950189496486</v>
      </c>
      <c r="FU13" s="17"/>
      <c r="FV13" s="30" t="s">
        <v>65</v>
      </c>
      <c r="FW13" s="8">
        <v>70.552669143559427</v>
      </c>
      <c r="FX13" s="8"/>
      <c r="FY13" s="8">
        <v>73.792908323965563</v>
      </c>
      <c r="FZ13" s="8"/>
      <c r="GA13" s="8">
        <v>136.04456983127466</v>
      </c>
      <c r="GB13" s="8"/>
      <c r="GC13" s="8">
        <v>143.63492996834316</v>
      </c>
      <c r="GD13" s="8"/>
      <c r="GE13" s="8">
        <v>60.139462342341133</v>
      </c>
      <c r="GF13" s="8"/>
      <c r="GG13" s="8">
        <v>67.426052232841982</v>
      </c>
      <c r="GH13" s="8"/>
      <c r="GI13" s="8">
        <v>99.064397190029752</v>
      </c>
      <c r="GJ13" s="8"/>
      <c r="GK13" s="8">
        <v>76.198944068159719</v>
      </c>
      <c r="GL13" s="8"/>
      <c r="GM13" s="8">
        <v>43.757874948067489</v>
      </c>
      <c r="GN13" s="8"/>
      <c r="GO13" s="8">
        <v>24.499269700479196</v>
      </c>
      <c r="GP13" s="17"/>
      <c r="GQ13" s="30" t="s">
        <v>65</v>
      </c>
      <c r="GR13" s="8">
        <v>24.941419210471896</v>
      </c>
      <c r="GS13" s="8"/>
      <c r="GT13" s="8">
        <v>45.692196923607732</v>
      </c>
      <c r="GU13" s="8"/>
      <c r="GV13" s="8">
        <v>61.378344928310767</v>
      </c>
      <c r="GW13" s="8"/>
      <c r="GX13" s="8">
        <v>64.409300259912825</v>
      </c>
      <c r="GY13" s="8"/>
      <c r="GZ13" s="8">
        <v>51.006408996575139</v>
      </c>
      <c r="HA13" s="8"/>
      <c r="HB13" s="8">
        <v>100.53389423733098</v>
      </c>
      <c r="HC13" s="8"/>
      <c r="HD13" s="8">
        <v>102.46810578969408</v>
      </c>
      <c r="HE13" s="8"/>
      <c r="HF13" s="8">
        <v>66.411826069372125</v>
      </c>
      <c r="HG13" s="8"/>
      <c r="HH13" s="8">
        <v>66.257766369222153</v>
      </c>
      <c r="HI13" s="8"/>
      <c r="HJ13" s="8">
        <v>84.340786371514682</v>
      </c>
      <c r="HK13" s="17"/>
      <c r="HL13" s="30" t="s">
        <v>65</v>
      </c>
      <c r="HM13" s="8">
        <v>87.847539343259285</v>
      </c>
      <c r="HN13" s="8"/>
      <c r="HO13" s="8">
        <v>92.914145008174373</v>
      </c>
      <c r="HP13" s="8"/>
      <c r="HQ13" s="8">
        <v>90.699926015734533</v>
      </c>
      <c r="HR13" s="8"/>
      <c r="HS13" s="8">
        <v>110.23177985775247</v>
      </c>
      <c r="HT13" s="8"/>
      <c r="HU13" s="8">
        <v>75.788287037551243</v>
      </c>
      <c r="HV13" s="8"/>
      <c r="HW13" s="8">
        <v>82.063532566118496</v>
      </c>
      <c r="HX13" s="8"/>
      <c r="HY13" s="8">
        <v>37.040901245926335</v>
      </c>
      <c r="HZ13" s="8"/>
      <c r="IA13" s="8">
        <v>56.73075748965082</v>
      </c>
      <c r="IB13" s="17"/>
      <c r="IE13" s="10" t="s">
        <v>65</v>
      </c>
      <c r="IF13" s="10">
        <v>966.6</v>
      </c>
      <c r="IH13" s="10" t="s">
        <v>65</v>
      </c>
      <c r="II13" s="10">
        <v>146.90182399999998</v>
      </c>
      <c r="IJ13" s="10">
        <v>28.201501999999998</v>
      </c>
      <c r="IK13" s="10">
        <v>38.473267389520004</v>
      </c>
      <c r="IM13" s="10">
        <v>888.53318699999988</v>
      </c>
      <c r="IN13" s="10">
        <v>231.44072399999999</v>
      </c>
      <c r="IO13" s="10">
        <v>336.537510263</v>
      </c>
    </row>
    <row r="14" spans="1:249" s="10" customFormat="1" ht="17.25" hidden="1" customHeight="1" x14ac:dyDescent="0.2">
      <c r="A14" s="30" t="s">
        <v>66</v>
      </c>
      <c r="B14" s="28">
        <v>191.02321278838002</v>
      </c>
      <c r="C14" s="28"/>
      <c r="D14" s="28">
        <v>274</v>
      </c>
      <c r="E14" s="28"/>
      <c r="F14" s="28">
        <v>117.24</v>
      </c>
      <c r="G14" s="28"/>
      <c r="H14" s="28">
        <v>128.24</v>
      </c>
      <c r="I14" s="28"/>
      <c r="J14" s="28">
        <v>140.22</v>
      </c>
      <c r="K14" s="28"/>
      <c r="L14" s="28">
        <v>158.37</v>
      </c>
      <c r="M14" s="28"/>
      <c r="N14" s="28">
        <v>97.69</v>
      </c>
      <c r="O14" s="28"/>
      <c r="P14" s="28">
        <v>133.61000000000001</v>
      </c>
      <c r="Q14" s="28"/>
      <c r="R14" s="28">
        <v>206.78</v>
      </c>
      <c r="S14" s="28"/>
      <c r="T14" s="28">
        <v>144.93</v>
      </c>
      <c r="U14" s="29"/>
      <c r="V14" s="30" t="s">
        <v>66</v>
      </c>
      <c r="W14" s="28">
        <v>322.7</v>
      </c>
      <c r="X14" s="28"/>
      <c r="Y14" s="28">
        <v>163.68</v>
      </c>
      <c r="Z14" s="28"/>
      <c r="AA14" s="28">
        <v>157.27000000000001</v>
      </c>
      <c r="AB14" s="28"/>
      <c r="AC14" s="28">
        <v>198.87</v>
      </c>
      <c r="AD14" s="28"/>
      <c r="AE14" s="28">
        <v>169.15</v>
      </c>
      <c r="AF14" s="28"/>
      <c r="AG14" s="28">
        <v>144.335024</v>
      </c>
      <c r="AH14" s="28"/>
      <c r="AI14" s="28">
        <v>155.63</v>
      </c>
      <c r="AJ14" s="28"/>
      <c r="AK14" s="28">
        <v>101.87</v>
      </c>
      <c r="AL14" s="28"/>
      <c r="AM14" s="28">
        <v>180.5</v>
      </c>
      <c r="AN14" s="28"/>
      <c r="AO14" s="28">
        <v>202.27</v>
      </c>
      <c r="AP14" s="29"/>
      <c r="AQ14" s="30" t="s">
        <v>66</v>
      </c>
      <c r="AR14" s="28">
        <v>395.84717220000005</v>
      </c>
      <c r="AS14" s="28"/>
      <c r="AT14" s="28">
        <v>443.76</v>
      </c>
      <c r="AU14" s="28"/>
      <c r="AV14" s="28">
        <v>389.63</v>
      </c>
      <c r="AW14" s="28"/>
      <c r="AX14" s="28">
        <v>144.51</v>
      </c>
      <c r="AY14" s="28"/>
      <c r="AZ14" s="28">
        <v>262.49</v>
      </c>
      <c r="BA14" s="28"/>
      <c r="BB14" s="28">
        <v>275.38</v>
      </c>
      <c r="BC14" s="28"/>
      <c r="BD14" s="28">
        <v>304.70999999999998</v>
      </c>
      <c r="BE14" s="28"/>
      <c r="BF14" s="28">
        <v>164.29</v>
      </c>
      <c r="BG14" s="29"/>
      <c r="BH14" s="30" t="s">
        <v>66</v>
      </c>
      <c r="BI14" s="28">
        <v>1401.0480441834</v>
      </c>
      <c r="BJ14" s="28"/>
      <c r="BK14" s="28">
        <v>1439.28</v>
      </c>
      <c r="BL14" s="28"/>
      <c r="BM14" s="28">
        <v>2377.31</v>
      </c>
      <c r="BN14" s="28"/>
      <c r="BO14" s="28">
        <v>2149.5</v>
      </c>
      <c r="BP14" s="28"/>
      <c r="BQ14" s="28">
        <v>1175.83</v>
      </c>
      <c r="BR14" s="28"/>
      <c r="BS14" s="28">
        <v>1321.34</v>
      </c>
      <c r="BT14" s="28"/>
      <c r="BU14" s="28">
        <v>664.73</v>
      </c>
      <c r="BV14" s="28"/>
      <c r="BW14" s="28">
        <v>1157.55</v>
      </c>
      <c r="BX14" s="28"/>
      <c r="BY14" s="28">
        <v>1139.29</v>
      </c>
      <c r="BZ14" s="28"/>
      <c r="CA14" s="28">
        <v>430.38</v>
      </c>
      <c r="CB14" s="29"/>
      <c r="CC14" s="30" t="s">
        <v>66</v>
      </c>
      <c r="CD14" s="28">
        <v>576.94000000000005</v>
      </c>
      <c r="CE14" s="28"/>
      <c r="CF14" s="28">
        <v>619.71</v>
      </c>
      <c r="CG14" s="28"/>
      <c r="CH14" s="28">
        <v>1142.54</v>
      </c>
      <c r="CI14" s="28"/>
      <c r="CJ14" s="28">
        <v>2295.81</v>
      </c>
      <c r="CK14" s="28"/>
      <c r="CL14" s="28">
        <v>721.28</v>
      </c>
      <c r="CM14" s="28"/>
      <c r="CN14" s="28">
        <v>1470.8332</v>
      </c>
      <c r="CO14" s="28"/>
      <c r="CP14" s="28">
        <v>1588.24</v>
      </c>
      <c r="CQ14" s="28"/>
      <c r="CR14" s="28">
        <v>749.62</v>
      </c>
      <c r="CS14" s="28"/>
      <c r="CT14" s="28">
        <v>1051.49</v>
      </c>
      <c r="CU14" s="28"/>
      <c r="CV14" s="28">
        <v>1472.22</v>
      </c>
      <c r="CW14" s="29"/>
      <c r="CX14" s="30" t="s">
        <v>66</v>
      </c>
      <c r="CY14" s="28">
        <v>3148.4453409999996</v>
      </c>
      <c r="CZ14" s="28"/>
      <c r="DA14" s="28">
        <v>3707.99</v>
      </c>
      <c r="DB14" s="28"/>
      <c r="DC14" s="28">
        <v>3289.92</v>
      </c>
      <c r="DD14" s="28"/>
      <c r="DE14" s="28">
        <v>1924.69</v>
      </c>
      <c r="DF14" s="28"/>
      <c r="DG14" s="28">
        <v>1486.14</v>
      </c>
      <c r="DH14" s="28"/>
      <c r="DI14" s="28">
        <v>3060.34</v>
      </c>
      <c r="DJ14" s="28"/>
      <c r="DK14" s="28">
        <v>1046.1600000000001</v>
      </c>
      <c r="DL14" s="28"/>
      <c r="DM14" s="28">
        <v>1037.7</v>
      </c>
      <c r="DN14" s="29"/>
      <c r="DO14" s="30" t="s">
        <v>66</v>
      </c>
      <c r="DP14" s="28">
        <v>733.44386984817061</v>
      </c>
      <c r="DQ14" s="28"/>
      <c r="DR14" s="28">
        <v>525.2846715328468</v>
      </c>
      <c r="DS14" s="28"/>
      <c r="DT14" s="28">
        <v>2027.7294438758104</v>
      </c>
      <c r="DU14" s="28"/>
      <c r="DV14" s="28">
        <v>1676.1540860885837</v>
      </c>
      <c r="DW14" s="28"/>
      <c r="DX14" s="28">
        <v>838.5608329767507</v>
      </c>
      <c r="DY14" s="28"/>
      <c r="DZ14" s="28">
        <v>834.3373113594746</v>
      </c>
      <c r="EA14" s="28"/>
      <c r="EB14" s="28">
        <v>680.44835704780428</v>
      </c>
      <c r="EC14" s="28"/>
      <c r="ED14" s="28">
        <v>866.36479305441196</v>
      </c>
      <c r="EE14" s="28"/>
      <c r="EF14" s="28">
        <v>550.96721152916132</v>
      </c>
      <c r="EG14" s="28"/>
      <c r="EH14" s="28">
        <v>296.95715172842057</v>
      </c>
      <c r="EI14" s="29"/>
      <c r="EJ14" s="30" t="s">
        <v>66</v>
      </c>
      <c r="EK14" s="8">
        <v>178.78524945770067</v>
      </c>
      <c r="EL14" s="8"/>
      <c r="EM14" s="8">
        <v>378.61070381231673</v>
      </c>
      <c r="EN14" s="8"/>
      <c r="EO14" s="8">
        <v>726.48311820436186</v>
      </c>
      <c r="EP14" s="8"/>
      <c r="EQ14" s="8">
        <v>1154.4275154623624</v>
      </c>
      <c r="ER14" s="8"/>
      <c r="ES14" s="8">
        <v>426.41442506650895</v>
      </c>
      <c r="ET14" s="8"/>
      <c r="EU14" s="8">
        <v>1019.0410887381015</v>
      </c>
      <c r="EV14" s="8"/>
      <c r="EW14" s="8">
        <v>1020.5230354044851</v>
      </c>
      <c r="EX14" s="8"/>
      <c r="EY14" s="8">
        <v>735.85942868361633</v>
      </c>
      <c r="EZ14" s="8"/>
      <c r="FA14" s="8">
        <v>582.54293628808864</v>
      </c>
      <c r="FB14" s="8"/>
      <c r="FC14" s="8">
        <v>727.84891481682894</v>
      </c>
      <c r="FD14" s="17"/>
      <c r="FE14" s="30" t="s">
        <v>66</v>
      </c>
      <c r="FF14" s="8">
        <v>795.36891055754757</v>
      </c>
      <c r="FG14" s="8"/>
      <c r="FH14" s="8">
        <v>835.58455020731924</v>
      </c>
      <c r="FI14" s="8"/>
      <c r="FJ14" s="8">
        <v>844.3703000282319</v>
      </c>
      <c r="FK14" s="8"/>
      <c r="FL14" s="8">
        <v>1331.8732267663138</v>
      </c>
      <c r="FM14" s="8"/>
      <c r="FN14" s="8">
        <v>566.17013981485002</v>
      </c>
      <c r="FO14" s="8"/>
      <c r="FP14" s="8">
        <v>1111.315273440337</v>
      </c>
      <c r="FQ14" s="8"/>
      <c r="FR14" s="8">
        <v>343.329723343507</v>
      </c>
      <c r="FS14" s="8"/>
      <c r="FT14" s="8">
        <v>631.62700103475572</v>
      </c>
      <c r="FU14" s="17"/>
      <c r="FV14" s="30" t="s">
        <v>66</v>
      </c>
      <c r="FW14" s="8">
        <v>74.940622238497042</v>
      </c>
      <c r="FX14" s="8"/>
      <c r="FY14" s="8">
        <v>53.671673805338379</v>
      </c>
      <c r="FZ14" s="8"/>
      <c r="GA14" s="8">
        <v>207.18600632224485</v>
      </c>
      <c r="GB14" s="8"/>
      <c r="GC14" s="8">
        <v>171.26331726663776</v>
      </c>
      <c r="GD14" s="8"/>
      <c r="GE14" s="8">
        <v>85.681090525876229</v>
      </c>
      <c r="GF14" s="8"/>
      <c r="GG14" s="8">
        <v>85.249546475883776</v>
      </c>
      <c r="GH14" s="8"/>
      <c r="GI14" s="8">
        <v>69.525733835476061</v>
      </c>
      <c r="GJ14" s="8"/>
      <c r="GK14" s="8">
        <v>88.521997859856128</v>
      </c>
      <c r="GL14" s="8"/>
      <c r="GM14" s="8">
        <v>56.295822165031296</v>
      </c>
      <c r="GN14" s="8"/>
      <c r="GO14" s="8">
        <v>30.341999767898287</v>
      </c>
      <c r="GP14" s="17"/>
      <c r="GQ14" s="30" t="s">
        <v>66</v>
      </c>
      <c r="GR14" s="8">
        <v>18.2676253660673</v>
      </c>
      <c r="GS14" s="8"/>
      <c r="GT14" s="8">
        <v>38.685062206224245</v>
      </c>
      <c r="GU14" s="8"/>
      <c r="GV14" s="8">
        <v>74.229397997789093</v>
      </c>
      <c r="GW14" s="8"/>
      <c r="GX14" s="8">
        <v>117.95519724761034</v>
      </c>
      <c r="GY14" s="8"/>
      <c r="GZ14" s="8">
        <v>43.569472265914882</v>
      </c>
      <c r="HA14" s="8"/>
      <c r="HB14" s="8">
        <v>104.12190546011051</v>
      </c>
      <c r="HC14" s="8"/>
      <c r="HD14" s="8">
        <v>104.27332537084754</v>
      </c>
      <c r="HE14" s="8"/>
      <c r="HF14" s="8">
        <v>75.187435238951295</v>
      </c>
      <c r="HG14" s="8"/>
      <c r="HH14" s="8">
        <v>59.522114671307712</v>
      </c>
      <c r="HI14" s="8"/>
      <c r="HJ14" s="8">
        <v>74.368950119222319</v>
      </c>
      <c r="HK14" s="17"/>
      <c r="HL14" s="30" t="s">
        <v>66</v>
      </c>
      <c r="HM14" s="8">
        <v>81.26789726755365</v>
      </c>
      <c r="HN14" s="8"/>
      <c r="HO14" s="8">
        <v>85.376984796906015</v>
      </c>
      <c r="HP14" s="8"/>
      <c r="HQ14" s="8">
        <v>86.274680701770905</v>
      </c>
      <c r="HR14" s="8"/>
      <c r="HS14" s="8">
        <v>136.08595348588065</v>
      </c>
      <c r="HT14" s="8"/>
      <c r="HU14" s="8">
        <v>57.849201983738631</v>
      </c>
      <c r="HV14" s="8"/>
      <c r="HW14" s="8">
        <v>113.55014544194717</v>
      </c>
      <c r="HX14" s="8"/>
      <c r="HY14" s="8">
        <v>35.080180172014607</v>
      </c>
      <c r="HZ14" s="8"/>
      <c r="IA14" s="8">
        <v>64.537345563988524</v>
      </c>
      <c r="IB14" s="17"/>
      <c r="IE14" s="10" t="s">
        <v>66</v>
      </c>
      <c r="IF14" s="10">
        <v>978.7</v>
      </c>
      <c r="IH14" s="10" t="s">
        <v>66</v>
      </c>
      <c r="II14" s="10">
        <v>119.60094700000001</v>
      </c>
      <c r="IJ14" s="10">
        <v>27.165029000000004</v>
      </c>
      <c r="IK14" s="10">
        <v>44.257236788380006</v>
      </c>
      <c r="IM14" s="10">
        <v>770.06910100000005</v>
      </c>
      <c r="IN14" s="10">
        <v>256.99377600000003</v>
      </c>
      <c r="IO14" s="10">
        <v>373.98516718339994</v>
      </c>
    </row>
    <row r="15" spans="1:249" s="39" customFormat="1" ht="17.25" hidden="1" customHeight="1" x14ac:dyDescent="0.2">
      <c r="A15" s="18" t="s">
        <v>67</v>
      </c>
      <c r="B15" s="31">
        <f t="shared" ref="B15:B67" si="0">(D15*D$8)+(F15*F$8)+(H15*H$8)+(J15*J$8)+(L15*L$8)+(N15*N$8)+(P15*P$8)+(R15*R$8)+(T15*T$8)+(W15*W$8)+(Y15*Y$8)+(AA15*AA$8)+(AC15*AC$8)+(AE15*AE$8)+(AG15*AG$8)+(AM15*AM$8)+(AO15*AO$8)+(AR15*AR$8)+(BD15*BD$8)+(BF15*BF$8)</f>
        <v>204.24874243623995</v>
      </c>
      <c r="C15" s="32"/>
      <c r="D15" s="31">
        <v>295.26749999999998</v>
      </c>
      <c r="E15" s="32"/>
      <c r="F15" s="31">
        <v>141.1275</v>
      </c>
      <c r="G15" s="32"/>
      <c r="H15" s="31">
        <v>147.66499999999999</v>
      </c>
      <c r="I15" s="32"/>
      <c r="J15" s="31">
        <v>165.22499999999999</v>
      </c>
      <c r="K15" s="32"/>
      <c r="L15" s="31">
        <v>214.51249999999999</v>
      </c>
      <c r="M15" s="32"/>
      <c r="N15" s="31">
        <v>88.06</v>
      </c>
      <c r="O15" s="32"/>
      <c r="P15" s="31">
        <v>142.05500000000001</v>
      </c>
      <c r="Q15" s="32"/>
      <c r="R15" s="31">
        <v>203.63249999999999</v>
      </c>
      <c r="S15" s="32"/>
      <c r="T15" s="31">
        <v>140.38</v>
      </c>
      <c r="U15" s="33"/>
      <c r="V15" s="18" t="s">
        <v>67</v>
      </c>
      <c r="W15" s="31">
        <v>270.08499999999998</v>
      </c>
      <c r="X15" s="32"/>
      <c r="Y15" s="31">
        <v>169.27250000000001</v>
      </c>
      <c r="Z15" s="32"/>
      <c r="AA15" s="31">
        <v>178.73500000000001</v>
      </c>
      <c r="AB15" s="32"/>
      <c r="AC15" s="31">
        <v>235.245</v>
      </c>
      <c r="AD15" s="34"/>
      <c r="AE15" s="31">
        <v>159.2475</v>
      </c>
      <c r="AF15" s="32"/>
      <c r="AG15" s="31">
        <v>143.42594625000001</v>
      </c>
      <c r="AH15" s="32"/>
      <c r="AI15" s="31">
        <v>151.155</v>
      </c>
      <c r="AJ15" s="32"/>
      <c r="AK15" s="31">
        <v>114.36750000000001</v>
      </c>
      <c r="AL15" s="32"/>
      <c r="AM15" s="31">
        <v>165.435</v>
      </c>
      <c r="AN15" s="32"/>
      <c r="AO15" s="31">
        <v>190.26249999999999</v>
      </c>
      <c r="AP15" s="33"/>
      <c r="AQ15" s="18" t="s">
        <v>67</v>
      </c>
      <c r="AR15" s="31">
        <v>296.45093735000006</v>
      </c>
      <c r="AS15" s="32"/>
      <c r="AT15" s="31">
        <v>310.41250000000002</v>
      </c>
      <c r="AU15" s="32"/>
      <c r="AV15" s="31">
        <v>327.35250000000002</v>
      </c>
      <c r="AW15" s="32"/>
      <c r="AX15" s="31">
        <v>143.9425</v>
      </c>
      <c r="AY15" s="32"/>
      <c r="AZ15" s="31">
        <v>219.3475</v>
      </c>
      <c r="BA15" s="32"/>
      <c r="BB15" s="31">
        <v>268.91750000000002</v>
      </c>
      <c r="BC15" s="32"/>
      <c r="BD15" s="31">
        <v>261.4425</v>
      </c>
      <c r="BE15" s="32"/>
      <c r="BF15" s="31">
        <v>165.62</v>
      </c>
      <c r="BG15" s="33"/>
      <c r="BH15" s="18" t="s">
        <v>67</v>
      </c>
      <c r="BI15" s="31">
        <f t="shared" ref="BI15:BI67" si="1">(BK15*BK$8)+(BM15*BM$8)+(BO15*BO$8)+(BQ15*BQ$8)+(BS15*BS$8)+(BU15*BU$8)+(BW15*BW$8)+(BY15*BY$8)+(CA15*CA$8)+(CD15*CD$8)+(CF15*CF$8)+(CH15*CH$8)+(CJ15*CJ$8)+(CL15*CL$8)+(CN15*CN$8)+(CT15*CT$8)+(CV15*CV$8)+(CY15*CY$8)+(DK15*DK$8)+(DM15*DM$8)</f>
        <v>1490.1522411283499</v>
      </c>
      <c r="BJ15" s="32"/>
      <c r="BK15" s="31">
        <v>2054.2550000000001</v>
      </c>
      <c r="BL15" s="32"/>
      <c r="BM15" s="31">
        <v>2133.65</v>
      </c>
      <c r="BN15" s="32"/>
      <c r="BO15" s="31">
        <v>2053.7325000000001</v>
      </c>
      <c r="BP15" s="32"/>
      <c r="BQ15" s="31">
        <v>1126.01</v>
      </c>
      <c r="BR15" s="32"/>
      <c r="BS15" s="31">
        <v>1599.6324999999999</v>
      </c>
      <c r="BT15" s="32"/>
      <c r="BU15" s="31">
        <v>639.79499999999996</v>
      </c>
      <c r="BV15" s="32"/>
      <c r="BW15" s="31">
        <v>1148.05</v>
      </c>
      <c r="BX15" s="32"/>
      <c r="BY15" s="31">
        <v>855.35</v>
      </c>
      <c r="BZ15" s="32"/>
      <c r="CA15" s="31">
        <v>387.79500000000002</v>
      </c>
      <c r="CB15" s="33"/>
      <c r="CC15" s="18" t="s">
        <v>67</v>
      </c>
      <c r="CD15" s="31">
        <v>649.37249999999995</v>
      </c>
      <c r="CE15" s="32"/>
      <c r="CF15" s="31">
        <v>746.13</v>
      </c>
      <c r="CG15" s="32"/>
      <c r="CH15" s="31">
        <v>1257.6849999999999</v>
      </c>
      <c r="CI15" s="32"/>
      <c r="CJ15" s="31">
        <v>2074.0425</v>
      </c>
      <c r="CK15" s="32"/>
      <c r="CL15" s="31">
        <v>701.65</v>
      </c>
      <c r="CM15" s="32"/>
      <c r="CN15" s="31">
        <v>1463.2945999999999</v>
      </c>
      <c r="CO15" s="32"/>
      <c r="CP15" s="31">
        <v>1525.68</v>
      </c>
      <c r="CQ15" s="32"/>
      <c r="CR15" s="31">
        <v>1080.07</v>
      </c>
      <c r="CS15" s="32"/>
      <c r="CT15" s="31">
        <v>1104.7874999999999</v>
      </c>
      <c r="CU15" s="32"/>
      <c r="CV15" s="31">
        <v>1623.7474999999999</v>
      </c>
      <c r="CW15" s="33"/>
      <c r="CX15" s="18" t="s">
        <v>67</v>
      </c>
      <c r="CY15" s="31">
        <v>2763.8019477500002</v>
      </c>
      <c r="CZ15" s="32"/>
      <c r="DA15" s="31">
        <v>3230.76</v>
      </c>
      <c r="DB15" s="32"/>
      <c r="DC15" s="31">
        <v>2808.4775</v>
      </c>
      <c r="DD15" s="32"/>
      <c r="DE15" s="31">
        <v>1839.3875</v>
      </c>
      <c r="DF15" s="32"/>
      <c r="DG15" s="31">
        <v>1546.2474999999999</v>
      </c>
      <c r="DH15" s="32"/>
      <c r="DI15" s="31">
        <v>2419.7575000000002</v>
      </c>
      <c r="DJ15" s="32"/>
      <c r="DK15" s="31">
        <v>921.245</v>
      </c>
      <c r="DL15" s="32"/>
      <c r="DM15" s="31">
        <v>1180.1724999999999</v>
      </c>
      <c r="DN15" s="33"/>
      <c r="DO15" s="18" t="s">
        <v>67</v>
      </c>
      <c r="DP15" s="31">
        <f t="shared" ref="DP15:DP34" si="2">(BI15/B15)*100</f>
        <v>729.57719266914398</v>
      </c>
      <c r="DQ15" s="32"/>
      <c r="DR15" s="31">
        <v>695.72675624645456</v>
      </c>
      <c r="DS15" s="32"/>
      <c r="DT15" s="31">
        <v>1511.8598430497248</v>
      </c>
      <c r="DU15" s="32"/>
      <c r="DV15" s="31">
        <v>1390.8052009616363</v>
      </c>
      <c r="DW15" s="32"/>
      <c r="DX15" s="31">
        <v>681.50098350733845</v>
      </c>
      <c r="DY15" s="32"/>
      <c r="DZ15" s="31">
        <v>745.70596119107267</v>
      </c>
      <c r="EA15" s="32"/>
      <c r="EB15" s="31">
        <v>726.54440154440147</v>
      </c>
      <c r="EC15" s="32"/>
      <c r="ED15" s="31">
        <v>808.17289078173951</v>
      </c>
      <c r="EE15" s="32"/>
      <c r="EF15" s="31">
        <v>420.04591604974655</v>
      </c>
      <c r="EG15" s="32"/>
      <c r="EH15" s="31">
        <v>276.24661632711212</v>
      </c>
      <c r="EI15" s="33"/>
      <c r="EJ15" s="18" t="s">
        <v>67</v>
      </c>
      <c r="EK15" s="35">
        <v>240.4326415758002</v>
      </c>
      <c r="EL15" s="36"/>
      <c r="EM15" s="35">
        <v>440.78630610406293</v>
      </c>
      <c r="EN15" s="36"/>
      <c r="EO15" s="35">
        <v>703.65904831174635</v>
      </c>
      <c r="EP15" s="36"/>
      <c r="EQ15" s="35">
        <v>881.65210737741506</v>
      </c>
      <c r="ER15" s="36"/>
      <c r="ES15" s="35">
        <v>440.60346316268698</v>
      </c>
      <c r="ET15" s="36"/>
      <c r="EU15" s="35">
        <v>1020.2439922895051</v>
      </c>
      <c r="EV15" s="36"/>
      <c r="EW15" s="35">
        <v>1009.3480202441201</v>
      </c>
      <c r="EX15" s="36"/>
      <c r="EY15" s="35">
        <v>944.38542418082056</v>
      </c>
      <c r="EZ15" s="36"/>
      <c r="FA15" s="35">
        <v>667.80759815033105</v>
      </c>
      <c r="FB15" s="36"/>
      <c r="FC15" s="35">
        <v>853.42487352999137</v>
      </c>
      <c r="FD15" s="37"/>
      <c r="FE15" s="18" t="s">
        <v>67</v>
      </c>
      <c r="FF15" s="35">
        <v>932.29657914252493</v>
      </c>
      <c r="FG15" s="36"/>
      <c r="FH15" s="35">
        <v>1040.7957153787299</v>
      </c>
      <c r="FI15" s="36"/>
      <c r="FJ15" s="35">
        <v>857.93678068748522</v>
      </c>
      <c r="FK15" s="36"/>
      <c r="FL15" s="35">
        <v>1277.8626882262015</v>
      </c>
      <c r="FM15" s="36"/>
      <c r="FN15" s="35">
        <v>704.93053260237741</v>
      </c>
      <c r="FO15" s="36"/>
      <c r="FP15" s="35">
        <v>899.81406937071802</v>
      </c>
      <c r="FQ15" s="36"/>
      <c r="FR15" s="35">
        <v>352.37002400145349</v>
      </c>
      <c r="FS15" s="36"/>
      <c r="FT15" s="35">
        <v>712.57849293563572</v>
      </c>
      <c r="FU15" s="37"/>
      <c r="FV15" s="18" t="s">
        <v>67</v>
      </c>
      <c r="FW15" s="23">
        <v>69.80764910122177</v>
      </c>
      <c r="FX15" s="36"/>
      <c r="FY15" s="35">
        <v>66.568760315412462</v>
      </c>
      <c r="FZ15" s="36"/>
      <c r="GA15" s="35">
        <v>144.65827944501612</v>
      </c>
      <c r="GB15" s="36"/>
      <c r="GC15" s="35">
        <v>133.07548866993289</v>
      </c>
      <c r="GD15" s="36"/>
      <c r="GE15" s="35">
        <v>65.207605167548238</v>
      </c>
      <c r="GF15" s="36"/>
      <c r="GG15" s="35">
        <v>71.350887328412654</v>
      </c>
      <c r="GH15" s="36"/>
      <c r="GI15" s="35">
        <v>69.517464565903737</v>
      </c>
      <c r="GJ15" s="36"/>
      <c r="GK15" s="35">
        <v>77.327868990000198</v>
      </c>
      <c r="GL15" s="36"/>
      <c r="GM15" s="35">
        <v>40.190973907403091</v>
      </c>
      <c r="GN15" s="36"/>
      <c r="GO15" s="35">
        <v>26.431921189055103</v>
      </c>
      <c r="GP15" s="37"/>
      <c r="GQ15" s="18" t="s">
        <v>67</v>
      </c>
      <c r="GR15" s="35">
        <v>23.005156471790475</v>
      </c>
      <c r="GS15" s="36"/>
      <c r="GT15" s="35">
        <v>42.175462849330266</v>
      </c>
      <c r="GU15" s="36"/>
      <c r="GV15" s="35">
        <v>67.327740539337057</v>
      </c>
      <c r="GW15" s="36"/>
      <c r="GX15" s="35">
        <v>84.358531982051431</v>
      </c>
      <c r="GY15" s="36"/>
      <c r="GZ15" s="35">
        <v>42.157968009825332</v>
      </c>
      <c r="HA15" s="36"/>
      <c r="HB15" s="35">
        <v>97.619327093840937</v>
      </c>
      <c r="HC15" s="36"/>
      <c r="HD15" s="35">
        <v>96.576775050268637</v>
      </c>
      <c r="HE15" s="36"/>
      <c r="HF15" s="35">
        <v>90.361002194074445</v>
      </c>
      <c r="HG15" s="36"/>
      <c r="HH15" s="35">
        <v>63.897390087341812</v>
      </c>
      <c r="HI15" s="36"/>
      <c r="HJ15" s="35">
        <v>81.657684346847631</v>
      </c>
      <c r="HK15" s="37"/>
      <c r="HL15" s="18" t="s">
        <v>67</v>
      </c>
      <c r="HM15" s="35">
        <v>89.204313277600761</v>
      </c>
      <c r="HN15" s="36"/>
      <c r="HO15" s="35">
        <v>99.585763940077015</v>
      </c>
      <c r="HP15" s="36"/>
      <c r="HQ15" s="35">
        <v>82.089394157396029</v>
      </c>
      <c r="HR15" s="36"/>
      <c r="HS15" s="35">
        <v>122.268885370286</v>
      </c>
      <c r="HT15" s="36"/>
      <c r="HU15" s="35">
        <v>67.449399124734114</v>
      </c>
      <c r="HV15" s="36"/>
      <c r="HW15" s="35">
        <v>86.096310907376434</v>
      </c>
      <c r="HX15" s="36"/>
      <c r="HY15" s="35">
        <v>33.715586556771058</v>
      </c>
      <c r="HZ15" s="36"/>
      <c r="IA15" s="35">
        <v>68.181173824722947</v>
      </c>
      <c r="IB15" s="37"/>
      <c r="IC15" s="38"/>
      <c r="IE15" s="39" t="s">
        <v>68</v>
      </c>
      <c r="IF15" s="39">
        <v>1045.125</v>
      </c>
      <c r="IH15" s="39" t="s">
        <v>68</v>
      </c>
      <c r="II15" s="39">
        <v>139.43860674999996</v>
      </c>
      <c r="IJ15" s="39">
        <v>28.001164499999998</v>
      </c>
      <c r="IK15" s="39">
        <v>36.808971186240008</v>
      </c>
      <c r="IM15" s="39">
        <v>884.82290624999996</v>
      </c>
      <c r="IN15" s="39">
        <v>256.50167475000001</v>
      </c>
      <c r="IO15" s="39">
        <v>348.82766012835003</v>
      </c>
    </row>
    <row r="16" spans="1:249" s="10" customFormat="1" ht="17.25" hidden="1" customHeight="1" x14ac:dyDescent="0.2">
      <c r="A16" s="27" t="s">
        <v>63</v>
      </c>
      <c r="B16" s="28">
        <f t="shared" si="0"/>
        <v>189.09082763486001</v>
      </c>
      <c r="C16" s="28"/>
      <c r="D16" s="28">
        <v>229.81</v>
      </c>
      <c r="E16" s="28"/>
      <c r="F16" s="28">
        <v>148.02000000000001</v>
      </c>
      <c r="G16" s="28"/>
      <c r="H16" s="28">
        <v>127.55</v>
      </c>
      <c r="I16" s="28"/>
      <c r="J16" s="28">
        <v>168.16</v>
      </c>
      <c r="K16" s="28"/>
      <c r="L16" s="28">
        <v>213.91</v>
      </c>
      <c r="M16" s="28"/>
      <c r="N16" s="28">
        <v>90.81</v>
      </c>
      <c r="O16" s="28"/>
      <c r="P16" s="28">
        <v>140.72</v>
      </c>
      <c r="Q16" s="28"/>
      <c r="R16" s="28">
        <v>156.87</v>
      </c>
      <c r="S16" s="28"/>
      <c r="T16" s="28">
        <v>116.24</v>
      </c>
      <c r="U16" s="29"/>
      <c r="V16" s="27" t="s">
        <v>63</v>
      </c>
      <c r="W16" s="28">
        <v>199.69</v>
      </c>
      <c r="X16" s="28"/>
      <c r="Y16" s="28">
        <v>151.94</v>
      </c>
      <c r="Z16" s="28"/>
      <c r="AA16" s="28">
        <v>159.06</v>
      </c>
      <c r="AB16" s="28"/>
      <c r="AC16" s="28">
        <v>194.65</v>
      </c>
      <c r="AD16" s="28"/>
      <c r="AE16" s="28">
        <v>131.94999999999999</v>
      </c>
      <c r="AF16" s="28"/>
      <c r="AG16" s="28">
        <v>144.45474300000001</v>
      </c>
      <c r="AH16" s="28"/>
      <c r="AI16" s="28">
        <v>156.13</v>
      </c>
      <c r="AJ16" s="28"/>
      <c r="AK16" s="28">
        <v>100.56</v>
      </c>
      <c r="AL16" s="28"/>
      <c r="AM16" s="28">
        <v>176.27</v>
      </c>
      <c r="AN16" s="28"/>
      <c r="AO16" s="28">
        <v>189.24</v>
      </c>
      <c r="AP16" s="29"/>
      <c r="AQ16" s="27" t="s">
        <v>63</v>
      </c>
      <c r="AR16" s="28">
        <v>310.47094839999994</v>
      </c>
      <c r="AS16" s="28"/>
      <c r="AT16" s="28">
        <v>325.01</v>
      </c>
      <c r="AU16" s="28"/>
      <c r="AV16" s="28">
        <v>346.46</v>
      </c>
      <c r="AW16" s="28"/>
      <c r="AX16" s="28">
        <v>150.82</v>
      </c>
      <c r="AY16" s="28"/>
      <c r="AZ16" s="28">
        <v>219.22</v>
      </c>
      <c r="BA16" s="28"/>
      <c r="BB16" s="28">
        <v>299.45</v>
      </c>
      <c r="BC16" s="28"/>
      <c r="BD16" s="28">
        <v>261.13</v>
      </c>
      <c r="BE16" s="28"/>
      <c r="BF16" s="28">
        <v>165.27</v>
      </c>
      <c r="BG16" s="29"/>
      <c r="BH16" s="27" t="s">
        <v>63</v>
      </c>
      <c r="BI16" s="28">
        <f t="shared" si="1"/>
        <v>1274.6248870168001</v>
      </c>
      <c r="BJ16" s="28"/>
      <c r="BK16" s="28">
        <v>1312.42</v>
      </c>
      <c r="BL16" s="28"/>
      <c r="BM16" s="28">
        <v>2481.31</v>
      </c>
      <c r="BN16" s="28"/>
      <c r="BO16" s="28">
        <v>1738.07</v>
      </c>
      <c r="BP16" s="28"/>
      <c r="BQ16" s="28">
        <v>994.24</v>
      </c>
      <c r="BR16" s="28"/>
      <c r="BS16" s="28">
        <v>1254.3399999999999</v>
      </c>
      <c r="BT16" s="28"/>
      <c r="BU16" s="28">
        <v>767</v>
      </c>
      <c r="BV16" s="28"/>
      <c r="BW16" s="28">
        <v>1219.17</v>
      </c>
      <c r="BX16" s="28"/>
      <c r="BY16" s="28">
        <v>661.56</v>
      </c>
      <c r="BZ16" s="28"/>
      <c r="CA16" s="28">
        <v>346.72</v>
      </c>
      <c r="CB16" s="29"/>
      <c r="CC16" s="27" t="s">
        <v>63</v>
      </c>
      <c r="CD16" s="28">
        <v>503.5</v>
      </c>
      <c r="CE16" s="28"/>
      <c r="CF16" s="28">
        <v>663.96</v>
      </c>
      <c r="CG16" s="28"/>
      <c r="CH16" s="28">
        <v>1064.6099999999999</v>
      </c>
      <c r="CI16" s="28"/>
      <c r="CJ16" s="28">
        <v>1701.63</v>
      </c>
      <c r="CK16" s="28"/>
      <c r="CL16" s="28">
        <v>656.83</v>
      </c>
      <c r="CM16" s="28"/>
      <c r="CN16" s="28">
        <v>1624.7883999999999</v>
      </c>
      <c r="CO16" s="28"/>
      <c r="CP16" s="28">
        <v>1702.55</v>
      </c>
      <c r="CQ16" s="28"/>
      <c r="CR16" s="28">
        <v>1147.1099999999999</v>
      </c>
      <c r="CS16" s="28"/>
      <c r="CT16" s="28">
        <v>1096.6400000000001</v>
      </c>
      <c r="CU16" s="28"/>
      <c r="CV16" s="28">
        <v>1472.86</v>
      </c>
      <c r="CW16" s="29"/>
      <c r="CX16" s="27" t="s">
        <v>63</v>
      </c>
      <c r="CY16" s="28">
        <v>2604.8229320000005</v>
      </c>
      <c r="CZ16" s="28"/>
      <c r="DA16" s="28">
        <v>2896.34</v>
      </c>
      <c r="DB16" s="28"/>
      <c r="DC16" s="28">
        <v>2965.18</v>
      </c>
      <c r="DD16" s="28"/>
      <c r="DE16" s="28">
        <v>1429.93</v>
      </c>
      <c r="DF16" s="28"/>
      <c r="DG16" s="28">
        <v>1380.17</v>
      </c>
      <c r="DH16" s="28"/>
      <c r="DI16" s="28">
        <v>2380.87</v>
      </c>
      <c r="DJ16" s="28"/>
      <c r="DK16" s="28">
        <v>767.28</v>
      </c>
      <c r="DL16" s="28"/>
      <c r="DM16" s="28">
        <v>1016.62</v>
      </c>
      <c r="DN16" s="29"/>
      <c r="DO16" s="27" t="s">
        <v>63</v>
      </c>
      <c r="DP16" s="28">
        <f t="shared" si="2"/>
        <v>674.08075947403358</v>
      </c>
      <c r="DQ16" s="28"/>
      <c r="DR16" s="28">
        <f>(BK16/D16)*100</f>
        <v>571.08916061093953</v>
      </c>
      <c r="DS16" s="28"/>
      <c r="DT16" s="28">
        <f>(BM16/F16)*100</f>
        <v>1676.334279151466</v>
      </c>
      <c r="DU16" s="28"/>
      <c r="DV16" s="28">
        <f>(BO16/H16)*100</f>
        <v>1362.65778126225</v>
      </c>
      <c r="DW16" s="28"/>
      <c r="DX16" s="28">
        <f>(BQ16/J16)*100</f>
        <v>591.24643196955287</v>
      </c>
      <c r="DY16" s="28"/>
      <c r="DZ16" s="28">
        <f>(BS16/L16)*100</f>
        <v>586.3867981861531</v>
      </c>
      <c r="EA16" s="28"/>
      <c r="EB16" s="28">
        <f>(BU16/N16)*100</f>
        <v>844.62063649377819</v>
      </c>
      <c r="EC16" s="28"/>
      <c r="ED16" s="28">
        <f>(BW16/P16)*100</f>
        <v>866.38004548038657</v>
      </c>
      <c r="EE16" s="28"/>
      <c r="EF16" s="28">
        <f>(BY16/R16)*100</f>
        <v>421.72499521897112</v>
      </c>
      <c r="EG16" s="28"/>
      <c r="EH16" s="28">
        <f>(CA16/T16)*100</f>
        <v>298.27942188575366</v>
      </c>
      <c r="EI16" s="29"/>
      <c r="EJ16" s="27" t="s">
        <v>63</v>
      </c>
      <c r="EK16" s="28">
        <f t="shared" ref="EK16:EK34" si="3">(CD16/W16)*100</f>
        <v>252.14081826831588</v>
      </c>
      <c r="EL16" s="8"/>
      <c r="EM16" s="28">
        <f t="shared" ref="EM16:EM34" si="4">(CF16/Y16)*100</f>
        <v>436.98828484928265</v>
      </c>
      <c r="EN16" s="8"/>
      <c r="EO16" s="28">
        <f t="shared" ref="EO16:EO34" si="5">(CH16/AA16)*100</f>
        <v>669.3134666163711</v>
      </c>
      <c r="EP16" s="8"/>
      <c r="EQ16" s="28">
        <f t="shared" ref="EQ16:EQ34" si="6">(CJ16/AC16)*100</f>
        <v>874.19984587721547</v>
      </c>
      <c r="ER16" s="8"/>
      <c r="ES16" s="28">
        <f t="shared" ref="ES16:ES34" si="7">(CL16/AE16)*100</f>
        <v>497.78704054566134</v>
      </c>
      <c r="ET16" s="8"/>
      <c r="EU16" s="28">
        <f t="shared" ref="EU16:EU34" si="8">(CN16/AG16)*100</f>
        <v>1124.7733139506536</v>
      </c>
      <c r="EV16" s="8"/>
      <c r="EW16" s="28">
        <f t="shared" ref="EW16:EW34" si="9">(CP16/AI16)*100</f>
        <v>1090.4694805610709</v>
      </c>
      <c r="EX16" s="8"/>
      <c r="EY16" s="28">
        <f t="shared" ref="EY16:EY34" si="10">(CR16/AK16)*100</f>
        <v>1140.7219570405728</v>
      </c>
      <c r="EZ16" s="8"/>
      <c r="FA16" s="28">
        <f t="shared" ref="FA16:FA34" si="11">(CT16/AM16)*100</f>
        <v>622.13649514948668</v>
      </c>
      <c r="FB16" s="8"/>
      <c r="FC16" s="28">
        <f t="shared" ref="FC16:FC34" si="12">(CV16/AO16)*100</f>
        <v>778.30268442189799</v>
      </c>
      <c r="FD16" s="17"/>
      <c r="FE16" s="27" t="s">
        <v>63</v>
      </c>
      <c r="FF16" s="28">
        <f t="shared" ref="FF16:FF23" si="13">(CY16/AR16)*100</f>
        <v>838.99087673866268</v>
      </c>
      <c r="FG16" s="8"/>
      <c r="FH16" s="28">
        <f t="shared" ref="FH16:FH23" si="14">(DA16/AT16)*100</f>
        <v>891.15411833482062</v>
      </c>
      <c r="FI16" s="8"/>
      <c r="FJ16" s="28">
        <f t="shared" ref="FJ16:FJ23" si="15">(DC16/AV16)*100</f>
        <v>855.85060324424182</v>
      </c>
      <c r="FK16" s="8"/>
      <c r="FL16" s="28">
        <f t="shared" ref="FL16:FL23" si="16">(DE16/AX16)*100</f>
        <v>948.10369977456583</v>
      </c>
      <c r="FM16" s="8"/>
      <c r="FN16" s="28">
        <f t="shared" ref="FN16:FN23" si="17">(DG16/AZ16)*100</f>
        <v>629.58215491287297</v>
      </c>
      <c r="FO16" s="8"/>
      <c r="FP16" s="28">
        <f t="shared" ref="FP16:FP23" si="18">(DI16/BB16)*100</f>
        <v>795.08098179996659</v>
      </c>
      <c r="FQ16" s="8"/>
      <c r="FR16" s="28">
        <f t="shared" ref="FR16:FR23" si="19">(DK16/BD16)*100</f>
        <v>293.83065905870637</v>
      </c>
      <c r="FS16" s="8"/>
      <c r="FT16" s="28">
        <f t="shared" ref="FT16:FT23" si="20">(DM16/BF16)*100</f>
        <v>615.12676226780411</v>
      </c>
      <c r="FU16" s="17"/>
      <c r="FV16" s="27" t="s">
        <v>63</v>
      </c>
      <c r="FW16" s="8">
        <f>(DP16/$IF16)*100</f>
        <v>66.9727530525617</v>
      </c>
      <c r="FX16" s="8"/>
      <c r="FY16" s="8">
        <f>(DR16/$IF16)*100</f>
        <v>56.740105376148989</v>
      </c>
      <c r="FZ16" s="8"/>
      <c r="GA16" s="8">
        <f>(DT16/$IF16)*100</f>
        <v>166.5508474070011</v>
      </c>
      <c r="GB16" s="8"/>
      <c r="GC16" s="8">
        <f>(DV16/$IF16)*100</f>
        <v>135.3857706172131</v>
      </c>
      <c r="GD16" s="8"/>
      <c r="GE16" s="8">
        <f>(DX16/$IF16)*100</f>
        <v>58.742814900104612</v>
      </c>
      <c r="GF16" s="8"/>
      <c r="GG16" s="8">
        <f>(DZ16/$IF16)*100</f>
        <v>58.259989884366924</v>
      </c>
      <c r="GH16" s="8"/>
      <c r="GI16" s="8">
        <f>(EB16/$IF16)*100</f>
        <v>83.916605712248199</v>
      </c>
      <c r="GJ16" s="8"/>
      <c r="GK16" s="8">
        <f>(ED16/$IF16)*100</f>
        <v>86.078494334862057</v>
      </c>
      <c r="GL16" s="8"/>
      <c r="GM16" s="8">
        <f>(EF16/$IF16)*100</f>
        <v>41.900148556281287</v>
      </c>
      <c r="GN16" s="8"/>
      <c r="GO16" s="8">
        <f>(EH16/$IF16)*100</f>
        <v>29.635312656309353</v>
      </c>
      <c r="GP16" s="17"/>
      <c r="GQ16" s="27" t="s">
        <v>63</v>
      </c>
      <c r="GR16" s="8">
        <f>(EK16/$IF16)*100</f>
        <v>25.051248710215191</v>
      </c>
      <c r="GS16" s="8"/>
      <c r="GT16" s="8">
        <f>(EM16/$IF16)*100</f>
        <v>43.416620451990326</v>
      </c>
      <c r="GU16" s="8"/>
      <c r="GV16" s="8">
        <f>(EO16/$IF16)*100</f>
        <v>66.499102495416892</v>
      </c>
      <c r="GW16" s="8"/>
      <c r="GX16" s="8">
        <f>(EQ16/$IF16)*100</f>
        <v>86.855424329579279</v>
      </c>
      <c r="GY16" s="8"/>
      <c r="GZ16" s="8">
        <f>(ES16/$IF16)*100</f>
        <v>49.45723204626541</v>
      </c>
      <c r="HA16" s="8"/>
      <c r="HB16" s="8">
        <f>(EU16/$IF16)*100</f>
        <v>111.75095021864416</v>
      </c>
      <c r="HC16" s="8"/>
      <c r="HD16" s="8">
        <f>(EW16/$IF16)*100</f>
        <v>108.34272037367818</v>
      </c>
      <c r="HE16" s="8"/>
      <c r="HF16" s="8">
        <f>(EY16/$IF16)*100</f>
        <v>113.33551485748363</v>
      </c>
      <c r="HG16" s="8"/>
      <c r="HH16" s="8">
        <f>(FA16/$IF16)*100</f>
        <v>61.811872344708064</v>
      </c>
      <c r="HI16" s="8"/>
      <c r="HJ16" s="8">
        <f>(FC16/$IF16)*100</f>
        <v>77.327638790054436</v>
      </c>
      <c r="HK16" s="17"/>
      <c r="HL16" s="27" t="s">
        <v>63</v>
      </c>
      <c r="HM16" s="8">
        <f>(FF16/$IF16)*100</f>
        <v>83.357265448451329</v>
      </c>
      <c r="HN16" s="8"/>
      <c r="HO16" s="8">
        <f>(FH16/$IF16)*100</f>
        <v>88.539902467443682</v>
      </c>
      <c r="HP16" s="8"/>
      <c r="HQ16" s="8">
        <f>(FJ16/$IF16)*100</f>
        <v>85.032350049105005</v>
      </c>
      <c r="HR16" s="8"/>
      <c r="HS16" s="8">
        <f>(FL16/$IF16)*100</f>
        <v>94.19808244158628</v>
      </c>
      <c r="HT16" s="8"/>
      <c r="HU16" s="8">
        <f>(FN16/$IF16)*100</f>
        <v>62.551629896957074</v>
      </c>
      <c r="HV16" s="8"/>
      <c r="HW16" s="8">
        <f>(FP16/$IF16)*100</f>
        <v>78.994633065073685</v>
      </c>
      <c r="HX16" s="8"/>
      <c r="HY16" s="8">
        <f>(FR16/$IF16)*100</f>
        <v>29.193309394804405</v>
      </c>
      <c r="HZ16" s="8"/>
      <c r="IA16" s="8">
        <f>(FT16/$IF16)*100</f>
        <v>61.115425958053073</v>
      </c>
      <c r="IB16" s="17"/>
      <c r="IE16" s="10" t="s">
        <v>63</v>
      </c>
      <c r="IF16" s="10">
        <v>1006.5</v>
      </c>
      <c r="IH16" s="10" t="s">
        <v>63</v>
      </c>
      <c r="II16" s="10">
        <v>127.469881</v>
      </c>
      <c r="IJ16" s="10">
        <v>23.755513000000001</v>
      </c>
      <c r="IK16" s="10">
        <v>37.865433634859997</v>
      </c>
      <c r="IM16" s="10">
        <v>726.205603</v>
      </c>
      <c r="IN16" s="10">
        <v>217.974254</v>
      </c>
      <c r="IO16" s="10">
        <v>330.44503001679999</v>
      </c>
    </row>
    <row r="17" spans="1:249" s="10" customFormat="1" ht="17.25" hidden="1" customHeight="1" x14ac:dyDescent="0.2">
      <c r="A17" s="27" t="s">
        <v>64</v>
      </c>
      <c r="B17" s="28">
        <f t="shared" si="0"/>
        <v>247.00606195565999</v>
      </c>
      <c r="C17" s="28"/>
      <c r="D17" s="28">
        <v>361.69</v>
      </c>
      <c r="E17" s="28"/>
      <c r="F17" s="28">
        <v>165.19</v>
      </c>
      <c r="G17" s="28"/>
      <c r="H17" s="28">
        <v>196.39</v>
      </c>
      <c r="I17" s="28"/>
      <c r="J17" s="28">
        <v>207.26</v>
      </c>
      <c r="K17" s="28"/>
      <c r="L17" s="28">
        <v>257.44</v>
      </c>
      <c r="M17" s="28"/>
      <c r="N17" s="28">
        <v>111.32</v>
      </c>
      <c r="O17" s="28"/>
      <c r="P17" s="28">
        <v>163.85</v>
      </c>
      <c r="Q17" s="28"/>
      <c r="R17" s="28">
        <v>269.04000000000002</v>
      </c>
      <c r="S17" s="28"/>
      <c r="T17" s="28">
        <v>167.77</v>
      </c>
      <c r="U17" s="29"/>
      <c r="V17" s="27" t="s">
        <v>64</v>
      </c>
      <c r="W17" s="28">
        <v>305.58</v>
      </c>
      <c r="X17" s="28"/>
      <c r="Y17" s="28">
        <v>204.13</v>
      </c>
      <c r="Z17" s="28"/>
      <c r="AA17" s="28">
        <v>258.23</v>
      </c>
      <c r="AB17" s="28"/>
      <c r="AC17" s="28">
        <v>290.77</v>
      </c>
      <c r="AD17" s="28"/>
      <c r="AE17" s="28">
        <v>215.04</v>
      </c>
      <c r="AF17" s="28"/>
      <c r="AG17" s="28">
        <v>155.51434699999999</v>
      </c>
      <c r="AH17" s="28"/>
      <c r="AI17" s="28">
        <v>164.66</v>
      </c>
      <c r="AJ17" s="28"/>
      <c r="AK17" s="28">
        <v>121.13</v>
      </c>
      <c r="AL17" s="28"/>
      <c r="AM17" s="28">
        <v>175.3</v>
      </c>
      <c r="AN17" s="28"/>
      <c r="AO17" s="28">
        <v>191.69</v>
      </c>
      <c r="AP17" s="29"/>
      <c r="AQ17" s="27" t="s">
        <v>64</v>
      </c>
      <c r="AR17" s="28">
        <v>291.63730440000006</v>
      </c>
      <c r="AS17" s="28"/>
      <c r="AT17" s="28">
        <v>315.98</v>
      </c>
      <c r="AU17" s="28"/>
      <c r="AV17" s="28">
        <v>299.67</v>
      </c>
      <c r="AW17" s="28"/>
      <c r="AX17" s="28">
        <v>139.22</v>
      </c>
      <c r="AY17" s="28"/>
      <c r="AZ17" s="28">
        <v>198.21</v>
      </c>
      <c r="BA17" s="28"/>
      <c r="BB17" s="28">
        <v>280.12</v>
      </c>
      <c r="BC17" s="28"/>
      <c r="BD17" s="28">
        <v>315.20999999999998</v>
      </c>
      <c r="BE17" s="28"/>
      <c r="BF17" s="28">
        <v>197.69</v>
      </c>
      <c r="BG17" s="29"/>
      <c r="BH17" s="27" t="s">
        <v>64</v>
      </c>
      <c r="BI17" s="28">
        <f t="shared" si="1"/>
        <v>1801.8464946988001</v>
      </c>
      <c r="BJ17" s="28"/>
      <c r="BK17" s="28">
        <v>2850.71</v>
      </c>
      <c r="BL17" s="28"/>
      <c r="BM17" s="28">
        <v>2186.98</v>
      </c>
      <c r="BN17" s="28"/>
      <c r="BO17" s="28">
        <v>2308.94</v>
      </c>
      <c r="BP17" s="28"/>
      <c r="BQ17" s="28">
        <v>1407.63</v>
      </c>
      <c r="BR17" s="28"/>
      <c r="BS17" s="28">
        <v>2066.06</v>
      </c>
      <c r="BT17" s="28"/>
      <c r="BU17" s="28">
        <v>731.59</v>
      </c>
      <c r="BV17" s="28"/>
      <c r="BW17" s="28">
        <v>1229.3599999999999</v>
      </c>
      <c r="BX17" s="28"/>
      <c r="BY17" s="28">
        <v>742.05</v>
      </c>
      <c r="BZ17" s="28"/>
      <c r="CA17" s="28">
        <v>484.94</v>
      </c>
      <c r="CB17" s="29"/>
      <c r="CC17" s="27" t="s">
        <v>64</v>
      </c>
      <c r="CD17" s="28">
        <v>794.78</v>
      </c>
      <c r="CE17" s="28"/>
      <c r="CF17" s="28">
        <v>768.3</v>
      </c>
      <c r="CG17" s="28"/>
      <c r="CH17" s="28">
        <v>1752.41</v>
      </c>
      <c r="CI17" s="28"/>
      <c r="CJ17" s="28">
        <v>2456.42</v>
      </c>
      <c r="CK17" s="28"/>
      <c r="CL17" s="28">
        <v>802.15</v>
      </c>
      <c r="CM17" s="28"/>
      <c r="CN17" s="28">
        <v>1453.0536</v>
      </c>
      <c r="CO17" s="28"/>
      <c r="CP17" s="28">
        <v>1495.79</v>
      </c>
      <c r="CQ17" s="28"/>
      <c r="CR17" s="28">
        <v>1190.53</v>
      </c>
      <c r="CS17" s="28"/>
      <c r="CT17" s="28">
        <v>1166.1600000000001</v>
      </c>
      <c r="CU17" s="28"/>
      <c r="CV17" s="28">
        <v>1953.21</v>
      </c>
      <c r="CW17" s="29"/>
      <c r="CX17" s="27" t="s">
        <v>64</v>
      </c>
      <c r="CY17" s="28">
        <v>2570.6008619999993</v>
      </c>
      <c r="CZ17" s="28"/>
      <c r="DA17" s="28">
        <v>2868.47</v>
      </c>
      <c r="DB17" s="28"/>
      <c r="DC17" s="28">
        <v>2730.8</v>
      </c>
      <c r="DD17" s="28"/>
      <c r="DE17" s="28">
        <v>1682.21</v>
      </c>
      <c r="DF17" s="28"/>
      <c r="DG17" s="28">
        <v>1680.79</v>
      </c>
      <c r="DH17" s="28"/>
      <c r="DI17" s="28">
        <v>2101.98</v>
      </c>
      <c r="DJ17" s="28"/>
      <c r="DK17" s="28">
        <v>1203.53</v>
      </c>
      <c r="DL17" s="28"/>
      <c r="DM17" s="28">
        <v>1623.3</v>
      </c>
      <c r="DN17" s="29"/>
      <c r="DO17" s="27" t="s">
        <v>64</v>
      </c>
      <c r="DP17" s="28">
        <f t="shared" si="2"/>
        <v>729.47460496829808</v>
      </c>
      <c r="DQ17" s="28"/>
      <c r="DR17" s="28">
        <f t="shared" ref="DR17:EF17" si="21">(BK17/D17)*100</f>
        <v>788.16389726008458</v>
      </c>
      <c r="DS17" s="28"/>
      <c r="DT17" s="28">
        <f t="shared" si="21"/>
        <v>1323.9179127065804</v>
      </c>
      <c r="DU17" s="28"/>
      <c r="DV17" s="28">
        <f t="shared" si="21"/>
        <v>1175.6912266408679</v>
      </c>
      <c r="DW17" s="28"/>
      <c r="DX17" s="28">
        <f t="shared" si="21"/>
        <v>679.16143973752787</v>
      </c>
      <c r="DY17" s="28"/>
      <c r="DZ17" s="28">
        <f t="shared" si="21"/>
        <v>802.54039776258548</v>
      </c>
      <c r="EA17" s="28"/>
      <c r="EB17" s="28">
        <f t="shared" si="21"/>
        <v>657.19547251167819</v>
      </c>
      <c r="EC17" s="28"/>
      <c r="ED17" s="28">
        <f t="shared" si="21"/>
        <v>750.2960024412572</v>
      </c>
      <c r="EE17" s="28"/>
      <c r="EF17" s="28">
        <f t="shared" si="21"/>
        <v>275.81400535236395</v>
      </c>
      <c r="EG17" s="28"/>
      <c r="EH17" s="28">
        <f t="shared" ref="DR17:EH32" si="22">(CA17/T17)*100</f>
        <v>289.05048578410918</v>
      </c>
      <c r="EI17" s="29"/>
      <c r="EJ17" s="27" t="s">
        <v>64</v>
      </c>
      <c r="EK17" s="28">
        <f t="shared" si="3"/>
        <v>260.08901106093327</v>
      </c>
      <c r="EL17" s="8"/>
      <c r="EM17" s="28">
        <f t="shared" si="4"/>
        <v>376.37779846176454</v>
      </c>
      <c r="EN17" s="8"/>
      <c r="EO17" s="28">
        <f t="shared" si="5"/>
        <v>678.6237075475351</v>
      </c>
      <c r="EP17" s="8"/>
      <c r="EQ17" s="28">
        <f t="shared" si="6"/>
        <v>844.79829418440704</v>
      </c>
      <c r="ER17" s="8"/>
      <c r="ES17" s="28">
        <f t="shared" si="7"/>
        <v>373.02362351190476</v>
      </c>
      <c r="ET17" s="8"/>
      <c r="EU17" s="28">
        <f t="shared" si="8"/>
        <v>934.35340727759342</v>
      </c>
      <c r="EV17" s="8"/>
      <c r="EW17" s="28">
        <f t="shared" si="9"/>
        <v>908.41127171140533</v>
      </c>
      <c r="EX17" s="8"/>
      <c r="EY17" s="28">
        <f t="shared" si="10"/>
        <v>982.85313299760583</v>
      </c>
      <c r="EZ17" s="8"/>
      <c r="FA17" s="28">
        <f t="shared" si="11"/>
        <v>665.23673702224755</v>
      </c>
      <c r="FB17" s="8"/>
      <c r="FC17" s="28">
        <f t="shared" si="12"/>
        <v>1018.9420418383849</v>
      </c>
      <c r="FD17" s="17"/>
      <c r="FE17" s="27" t="s">
        <v>64</v>
      </c>
      <c r="FF17" s="28">
        <f t="shared" si="13"/>
        <v>881.43760184885275</v>
      </c>
      <c r="FG17" s="8"/>
      <c r="FH17" s="28">
        <f t="shared" si="14"/>
        <v>907.80112665358547</v>
      </c>
      <c r="FI17" s="8"/>
      <c r="FJ17" s="28">
        <f t="shared" si="15"/>
        <v>911.26906263556577</v>
      </c>
      <c r="FK17" s="8"/>
      <c r="FL17" s="28">
        <f t="shared" si="16"/>
        <v>1208.3105875592589</v>
      </c>
      <c r="FM17" s="8"/>
      <c r="FN17" s="28">
        <f t="shared" si="17"/>
        <v>847.98446092528116</v>
      </c>
      <c r="FO17" s="8"/>
      <c r="FP17" s="28">
        <f t="shared" si="18"/>
        <v>750.38554905040701</v>
      </c>
      <c r="FQ17" s="8"/>
      <c r="FR17" s="28">
        <f t="shared" si="19"/>
        <v>381.81847022619843</v>
      </c>
      <c r="FS17" s="8"/>
      <c r="FT17" s="28">
        <f t="shared" si="20"/>
        <v>821.1340988416207</v>
      </c>
      <c r="FU17" s="17"/>
      <c r="FV17" s="27" t="s">
        <v>64</v>
      </c>
      <c r="FW17" s="8">
        <f t="shared" ref="FW17:GK19" si="23">(DP17/$IF17)*100</f>
        <v>70.392222808867913</v>
      </c>
      <c r="FX17" s="8"/>
      <c r="FY17" s="8">
        <f t="shared" si="23"/>
        <v>76.055572446211002</v>
      </c>
      <c r="FZ17" s="8"/>
      <c r="GA17" s="8">
        <f t="shared" si="23"/>
        <v>127.75430982404521</v>
      </c>
      <c r="GB17" s="8"/>
      <c r="GC17" s="8">
        <f t="shared" si="23"/>
        <v>113.45085657057493</v>
      </c>
      <c r="GD17" s="8"/>
      <c r="GE17" s="8">
        <f t="shared" si="23"/>
        <v>65.537145588876569</v>
      </c>
      <c r="GF17" s="8"/>
      <c r="GG17" s="8">
        <f t="shared" si="23"/>
        <v>77.442863819606828</v>
      </c>
      <c r="GH17" s="8"/>
      <c r="GI17" s="8">
        <f t="shared" si="23"/>
        <v>63.417492281354647</v>
      </c>
      <c r="GJ17" s="8"/>
      <c r="GK17" s="8">
        <f t="shared" si="23"/>
        <v>72.401428393443709</v>
      </c>
      <c r="GL17" s="8"/>
      <c r="GM17" s="8">
        <f t="shared" ref="GM17:GO19" si="24">(EF17/$IF17)*100</f>
        <v>26.615266366145324</v>
      </c>
      <c r="GN17" s="8"/>
      <c r="GO17" s="8">
        <f t="shared" si="24"/>
        <v>27.892549047969624</v>
      </c>
      <c r="GP17" s="17"/>
      <c r="GQ17" s="27" t="s">
        <v>64</v>
      </c>
      <c r="GR17" s="8">
        <f>(EK17/$IF17)*100</f>
        <v>25.097849180829229</v>
      </c>
      <c r="GS17" s="8"/>
      <c r="GT17" s="8">
        <f>(EM17/$IF17)*100</f>
        <v>36.319386129669454</v>
      </c>
      <c r="GU17" s="8"/>
      <c r="GV17" s="8">
        <f>(EO17/$IF17)*100</f>
        <v>65.485255963286221</v>
      </c>
      <c r="GW17" s="8"/>
      <c r="GX17" s="8">
        <f>(EQ17/$IF17)*100</f>
        <v>81.520630530194637</v>
      </c>
      <c r="GY17" s="8"/>
      <c r="GZ17" s="8">
        <f>(ES17/$IF17)*100</f>
        <v>35.995717795223854</v>
      </c>
      <c r="HA17" s="8"/>
      <c r="HB17" s="8">
        <f>(EU17/$IF17)*100</f>
        <v>90.162444010189475</v>
      </c>
      <c r="HC17" s="8"/>
      <c r="HD17" s="8">
        <f>(EW17/$IF17)*100</f>
        <v>87.659101776648214</v>
      </c>
      <c r="HE17" s="8"/>
      <c r="HF17" s="8">
        <f>(EY17/$IF17)*100</f>
        <v>94.842529479649315</v>
      </c>
      <c r="HG17" s="8"/>
      <c r="HH17" s="8">
        <f>(FA17/$IF17)*100</f>
        <v>64.193451415830125</v>
      </c>
      <c r="HI17" s="8"/>
      <c r="HJ17" s="8">
        <f>(FC17/$IF17)*100</f>
        <v>98.325006449713882</v>
      </c>
      <c r="HK17" s="17"/>
      <c r="HL17" s="27" t="s">
        <v>64</v>
      </c>
      <c r="HM17" s="8">
        <f>(FF17/$IF17)*100</f>
        <v>85.056219419941399</v>
      </c>
      <c r="HN17" s="8"/>
      <c r="HO17" s="8">
        <f>(FH17/$IF17)*100</f>
        <v>87.600224515447806</v>
      </c>
      <c r="HP17" s="8"/>
      <c r="HQ17" s="8">
        <f>(FJ17/$IF17)*100</f>
        <v>87.934870465653376</v>
      </c>
      <c r="HR17" s="8"/>
      <c r="HS17" s="8">
        <f>(FL17/$IF17)*100</f>
        <v>116.59853204277324</v>
      </c>
      <c r="HT17" s="8"/>
      <c r="HU17" s="8">
        <f>(FN17/$IF17)*100</f>
        <v>81.828086550736387</v>
      </c>
      <c r="HV17" s="8"/>
      <c r="HW17" s="8">
        <f>(FP17/$IF17)*100</f>
        <v>72.410069386317389</v>
      </c>
      <c r="HX17" s="8"/>
      <c r="HY17" s="8">
        <f>(FR17/$IF17)*100</f>
        <v>36.844395467161867</v>
      </c>
      <c r="HZ17" s="8"/>
      <c r="IA17" s="8">
        <f>(FT17/$IF17)*100</f>
        <v>79.237103043676612</v>
      </c>
      <c r="IB17" s="17"/>
      <c r="IE17" s="10" t="s">
        <v>64</v>
      </c>
      <c r="IF17" s="10">
        <v>1036.3</v>
      </c>
      <c r="IH17" s="10" t="s">
        <v>64</v>
      </c>
      <c r="II17" s="10">
        <v>170.33314199999998</v>
      </c>
      <c r="IJ17" s="10">
        <v>37.725435000000004</v>
      </c>
      <c r="IK17" s="10">
        <v>38.947484955660002</v>
      </c>
      <c r="IM17" s="10">
        <v>1121.0970110000001</v>
      </c>
      <c r="IN17" s="10">
        <v>319.64306400000004</v>
      </c>
      <c r="IO17" s="10">
        <v>361.10641969879993</v>
      </c>
    </row>
    <row r="18" spans="1:249" s="10" customFormat="1" ht="17.25" hidden="1" customHeight="1" x14ac:dyDescent="0.2">
      <c r="A18" s="30" t="s">
        <v>65</v>
      </c>
      <c r="B18" s="28">
        <f t="shared" si="0"/>
        <v>207.80442856625999</v>
      </c>
      <c r="C18" s="28"/>
      <c r="D18" s="28">
        <v>320.39999999999998</v>
      </c>
      <c r="E18" s="28"/>
      <c r="F18" s="28">
        <v>146.32</v>
      </c>
      <c r="G18" s="28"/>
      <c r="H18" s="28">
        <v>145.99</v>
      </c>
      <c r="I18" s="28"/>
      <c r="J18" s="28">
        <v>162.88</v>
      </c>
      <c r="K18" s="28"/>
      <c r="L18" s="28">
        <v>239.58</v>
      </c>
      <c r="M18" s="28"/>
      <c r="N18" s="28">
        <v>64.239999999999995</v>
      </c>
      <c r="O18" s="28"/>
      <c r="P18" s="28">
        <v>139.07</v>
      </c>
      <c r="Q18" s="28"/>
      <c r="R18" s="28">
        <v>172.14</v>
      </c>
      <c r="S18" s="28"/>
      <c r="T18" s="28">
        <v>141.13999999999999</v>
      </c>
      <c r="U18" s="29"/>
      <c r="V18" s="30" t="s">
        <v>65</v>
      </c>
      <c r="W18" s="28">
        <v>261.51</v>
      </c>
      <c r="X18" s="28"/>
      <c r="Y18" s="28">
        <v>173.84</v>
      </c>
      <c r="Z18" s="28"/>
      <c r="AA18" s="28">
        <v>151.04</v>
      </c>
      <c r="AB18" s="28"/>
      <c r="AC18" s="28">
        <v>257.88</v>
      </c>
      <c r="AD18" s="28"/>
      <c r="AE18" s="28">
        <v>145.28</v>
      </c>
      <c r="AF18" s="28"/>
      <c r="AG18" s="28">
        <v>147.58963400000002</v>
      </c>
      <c r="AH18" s="28"/>
      <c r="AI18" s="28">
        <v>151.30000000000001</v>
      </c>
      <c r="AJ18" s="28"/>
      <c r="AK18" s="28">
        <v>133.63999999999999</v>
      </c>
      <c r="AL18" s="28"/>
      <c r="AM18" s="28">
        <v>169</v>
      </c>
      <c r="AN18" s="28"/>
      <c r="AO18" s="28">
        <v>176.78</v>
      </c>
      <c r="AP18" s="29"/>
      <c r="AQ18" s="30" t="s">
        <v>65</v>
      </c>
      <c r="AR18" s="28">
        <v>281.10649540000003</v>
      </c>
      <c r="AS18" s="28"/>
      <c r="AT18" s="28">
        <v>310.44</v>
      </c>
      <c r="AU18" s="28"/>
      <c r="AV18" s="28">
        <v>276.64</v>
      </c>
      <c r="AW18" s="28"/>
      <c r="AX18" s="28">
        <v>149.41999999999999</v>
      </c>
      <c r="AY18" s="28"/>
      <c r="AZ18" s="28">
        <v>190.49</v>
      </c>
      <c r="BA18" s="28"/>
      <c r="BB18" s="28">
        <v>223.78</v>
      </c>
      <c r="BC18" s="28"/>
      <c r="BD18" s="28">
        <v>233.5</v>
      </c>
      <c r="BE18" s="28"/>
      <c r="BF18" s="28">
        <v>170.49</v>
      </c>
      <c r="BG18" s="29"/>
      <c r="BH18" s="30" t="s">
        <v>65</v>
      </c>
      <c r="BI18" s="28">
        <f t="shared" si="1"/>
        <v>1512.6140744916004</v>
      </c>
      <c r="BJ18" s="28"/>
      <c r="BK18" s="28">
        <v>2517.2600000000002</v>
      </c>
      <c r="BL18" s="28"/>
      <c r="BM18" s="28">
        <v>1743.78</v>
      </c>
      <c r="BN18" s="28"/>
      <c r="BO18" s="28">
        <v>2263.83</v>
      </c>
      <c r="BP18" s="28"/>
      <c r="BQ18" s="28">
        <v>1040.28</v>
      </c>
      <c r="BR18" s="28"/>
      <c r="BS18" s="28">
        <v>1781.26</v>
      </c>
      <c r="BT18" s="28"/>
      <c r="BU18" s="28">
        <v>594.28</v>
      </c>
      <c r="BV18" s="28"/>
      <c r="BW18" s="28">
        <v>1044.8800000000001</v>
      </c>
      <c r="BX18" s="28"/>
      <c r="BY18" s="28">
        <v>767.62</v>
      </c>
      <c r="BZ18" s="28"/>
      <c r="CA18" s="28">
        <v>283.3</v>
      </c>
      <c r="CB18" s="29"/>
      <c r="CC18" s="30" t="s">
        <v>65</v>
      </c>
      <c r="CD18" s="28">
        <v>754.04</v>
      </c>
      <c r="CE18" s="28"/>
      <c r="CF18" s="28">
        <v>918.27</v>
      </c>
      <c r="CG18" s="28"/>
      <c r="CH18" s="28">
        <v>960.75</v>
      </c>
      <c r="CI18" s="28"/>
      <c r="CJ18" s="28">
        <v>1769.74</v>
      </c>
      <c r="CK18" s="28"/>
      <c r="CL18" s="28">
        <v>741.19</v>
      </c>
      <c r="CM18" s="28"/>
      <c r="CN18" s="28">
        <v>1446.3548000000001</v>
      </c>
      <c r="CO18" s="28"/>
      <c r="CP18" s="28">
        <v>1509.31</v>
      </c>
      <c r="CQ18" s="28"/>
      <c r="CR18" s="28">
        <v>1059.6300000000001</v>
      </c>
      <c r="CS18" s="28"/>
      <c r="CT18" s="28">
        <v>1336.02</v>
      </c>
      <c r="CU18" s="28"/>
      <c r="CV18" s="28">
        <v>1505.82</v>
      </c>
      <c r="CW18" s="29"/>
      <c r="CX18" s="30" t="s">
        <v>65</v>
      </c>
      <c r="CY18" s="28">
        <v>2641.6310340000005</v>
      </c>
      <c r="CZ18" s="28"/>
      <c r="DA18" s="28">
        <v>3321.8</v>
      </c>
      <c r="DB18" s="28"/>
      <c r="DC18" s="28">
        <v>2330.16</v>
      </c>
      <c r="DD18" s="28"/>
      <c r="DE18" s="28">
        <v>2024.91</v>
      </c>
      <c r="DF18" s="28"/>
      <c r="DG18" s="28">
        <v>1393.63</v>
      </c>
      <c r="DH18" s="28"/>
      <c r="DI18" s="28">
        <v>2064.63</v>
      </c>
      <c r="DJ18" s="28"/>
      <c r="DK18" s="28">
        <v>780.63</v>
      </c>
      <c r="DL18" s="28"/>
      <c r="DM18" s="28">
        <v>1064.3599999999999</v>
      </c>
      <c r="DN18" s="29"/>
      <c r="DO18" s="30" t="s">
        <v>65</v>
      </c>
      <c r="DP18" s="28">
        <f t="shared" si="2"/>
        <v>727.90271358884547</v>
      </c>
      <c r="DQ18" s="28"/>
      <c r="DR18" s="28">
        <f t="shared" si="22"/>
        <v>785.66167290886403</v>
      </c>
      <c r="DS18" s="28"/>
      <c r="DT18" s="28">
        <f t="shared" si="22"/>
        <v>1191.7577911427011</v>
      </c>
      <c r="DU18" s="28"/>
      <c r="DV18" s="28">
        <f t="shared" si="22"/>
        <v>1550.6747037468319</v>
      </c>
      <c r="DW18" s="28"/>
      <c r="DX18" s="28">
        <f t="shared" si="22"/>
        <v>638.67878192534386</v>
      </c>
      <c r="DY18" s="28"/>
      <c r="DZ18" s="28">
        <f t="shared" si="22"/>
        <v>743.49277902996903</v>
      </c>
      <c r="EA18" s="28"/>
      <c r="EB18" s="28">
        <f t="shared" si="22"/>
        <v>925.09339975093405</v>
      </c>
      <c r="EC18" s="28"/>
      <c r="ED18" s="28">
        <f t="shared" si="22"/>
        <v>751.33386064571812</v>
      </c>
      <c r="EE18" s="28"/>
      <c r="EF18" s="28">
        <f t="shared" si="22"/>
        <v>445.92773324038575</v>
      </c>
      <c r="EG18" s="28"/>
      <c r="EH18" s="28">
        <f t="shared" si="22"/>
        <v>200.72268669406265</v>
      </c>
      <c r="EI18" s="29"/>
      <c r="EJ18" s="30" t="s">
        <v>65</v>
      </c>
      <c r="EK18" s="28">
        <f t="shared" si="3"/>
        <v>288.34079002714998</v>
      </c>
      <c r="EL18" s="8"/>
      <c r="EM18" s="28">
        <f t="shared" si="4"/>
        <v>528.22710538426134</v>
      </c>
      <c r="EN18" s="8"/>
      <c r="EO18" s="28">
        <f t="shared" si="5"/>
        <v>636.08977754237287</v>
      </c>
      <c r="EP18" s="8"/>
      <c r="EQ18" s="28">
        <f t="shared" si="6"/>
        <v>686.26492942453854</v>
      </c>
      <c r="ER18" s="8"/>
      <c r="ES18" s="28">
        <f t="shared" si="7"/>
        <v>510.18034140969172</v>
      </c>
      <c r="ET18" s="8"/>
      <c r="EU18" s="28">
        <f t="shared" si="8"/>
        <v>979.98400077338749</v>
      </c>
      <c r="EV18" s="8"/>
      <c r="EW18" s="28">
        <f t="shared" si="9"/>
        <v>997.5611368142761</v>
      </c>
      <c r="EX18" s="8"/>
      <c r="EY18" s="28">
        <f t="shared" si="10"/>
        <v>792.89883268482515</v>
      </c>
      <c r="EZ18" s="8"/>
      <c r="FA18" s="28">
        <f t="shared" si="11"/>
        <v>790.54437869822482</v>
      </c>
      <c r="FB18" s="8"/>
      <c r="FC18" s="28">
        <f t="shared" si="12"/>
        <v>851.80450277180671</v>
      </c>
      <c r="FD18" s="17"/>
      <c r="FE18" s="30" t="s">
        <v>65</v>
      </c>
      <c r="FF18" s="28">
        <f t="shared" si="13"/>
        <v>939.72607436235012</v>
      </c>
      <c r="FG18" s="8"/>
      <c r="FH18" s="28">
        <f t="shared" si="14"/>
        <v>1070.0296353562687</v>
      </c>
      <c r="FI18" s="8"/>
      <c r="FJ18" s="28">
        <f t="shared" si="15"/>
        <v>842.30769230769238</v>
      </c>
      <c r="FK18" s="8"/>
      <c r="FL18" s="28">
        <f t="shared" si="16"/>
        <v>1355.1800294471959</v>
      </c>
      <c r="FM18" s="8"/>
      <c r="FN18" s="28">
        <f t="shared" si="17"/>
        <v>731.60270880361179</v>
      </c>
      <c r="FO18" s="8"/>
      <c r="FP18" s="28">
        <f t="shared" si="18"/>
        <v>922.61596210563948</v>
      </c>
      <c r="FQ18" s="8"/>
      <c r="FR18" s="28">
        <f t="shared" si="19"/>
        <v>334.31691648822272</v>
      </c>
      <c r="FS18" s="8"/>
      <c r="FT18" s="28">
        <f t="shared" si="20"/>
        <v>624.29468003988495</v>
      </c>
      <c r="FU18" s="17"/>
      <c r="FV18" s="30" t="s">
        <v>65</v>
      </c>
      <c r="FW18" s="8">
        <f t="shared" si="23"/>
        <v>68.71544544405225</v>
      </c>
      <c r="FX18" s="8"/>
      <c r="FY18" s="8">
        <f t="shared" si="23"/>
        <v>74.168004617092805</v>
      </c>
      <c r="FZ18" s="8"/>
      <c r="GA18" s="8">
        <f t="shared" si="23"/>
        <v>112.5042755728029</v>
      </c>
      <c r="GB18" s="8"/>
      <c r="GC18" s="8">
        <f t="shared" si="23"/>
        <v>146.38673687782799</v>
      </c>
      <c r="GD18" s="8"/>
      <c r="GE18" s="8">
        <f t="shared" si="23"/>
        <v>60.292531098399301</v>
      </c>
      <c r="GF18" s="8"/>
      <c r="GG18" s="8">
        <f t="shared" si="23"/>
        <v>70.187178233736333</v>
      </c>
      <c r="GH18" s="8"/>
      <c r="GI18" s="8">
        <f t="shared" si="23"/>
        <v>87.330633413663179</v>
      </c>
      <c r="GJ18" s="8"/>
      <c r="GK18" s="8">
        <f t="shared" si="23"/>
        <v>70.927391734703875</v>
      </c>
      <c r="GL18" s="8"/>
      <c r="GM18" s="8">
        <f t="shared" si="24"/>
        <v>42.096453624127797</v>
      </c>
      <c r="GN18" s="8"/>
      <c r="GO18" s="8">
        <f t="shared" si="24"/>
        <v>18.948615755127221</v>
      </c>
      <c r="GP18" s="17"/>
      <c r="GQ18" s="30" t="s">
        <v>65</v>
      </c>
      <c r="GR18" s="8">
        <f>(EK18/$IF18)*100</f>
        <v>27.219936753247424</v>
      </c>
      <c r="GS18" s="8"/>
      <c r="GT18" s="8">
        <f>(EM18/$IF18)*100</f>
        <v>49.865675954334122</v>
      </c>
      <c r="GU18" s="8"/>
      <c r="GV18" s="8">
        <f>(EO18/$IF18)*100</f>
        <v>60.048124000979222</v>
      </c>
      <c r="GW18" s="8"/>
      <c r="GX18" s="8">
        <f>(EQ18/$IF18)*100</f>
        <v>64.78475686061914</v>
      </c>
      <c r="GY18" s="8"/>
      <c r="GZ18" s="8">
        <f>(ES18/$IF18)*100</f>
        <v>48.162025999215686</v>
      </c>
      <c r="HA18" s="8"/>
      <c r="HB18" s="8">
        <f>(EU18/$IF18)*100</f>
        <v>92.512413931217552</v>
      </c>
      <c r="HC18" s="8"/>
      <c r="HD18" s="8">
        <f>(EW18/$IF18)*100</f>
        <v>94.171730087253479</v>
      </c>
      <c r="HE18" s="8"/>
      <c r="HF18" s="8">
        <f>(EY18/$IF18)*100</f>
        <v>74.851206710547075</v>
      </c>
      <c r="HG18" s="8"/>
      <c r="HH18" s="8">
        <f>(FA18/$IF18)*100</f>
        <v>74.628941631098357</v>
      </c>
      <c r="HI18" s="8"/>
      <c r="HJ18" s="8">
        <f>(FC18/$IF18)*100</f>
        <v>80.412017631625304</v>
      </c>
      <c r="HK18" s="17"/>
      <c r="HL18" s="30" t="s">
        <v>65</v>
      </c>
      <c r="HM18" s="8">
        <f>(FF18/$IF18)*100</f>
        <v>88.711986629127736</v>
      </c>
      <c r="HN18" s="8"/>
      <c r="HO18" s="8">
        <f>(FH18/$IF18)*100</f>
        <v>101.0128986459236</v>
      </c>
      <c r="HP18" s="8"/>
      <c r="HQ18" s="8">
        <f>(FJ18/$IF18)*100</f>
        <v>79.515500076247747</v>
      </c>
      <c r="HR18" s="8"/>
      <c r="HS18" s="8">
        <f>(FL18/$IF18)*100</f>
        <v>127.93165575825508</v>
      </c>
      <c r="HT18" s="8"/>
      <c r="HU18" s="8">
        <f>(FN18/$IF18)*100</f>
        <v>69.064732257491912</v>
      </c>
      <c r="HV18" s="8"/>
      <c r="HW18" s="8">
        <f>(FP18/$IF18)*100</f>
        <v>87.096758435347823</v>
      </c>
      <c r="HX18" s="8"/>
      <c r="HY18" s="8">
        <f>(FR18/$IF18)*100</f>
        <v>31.560173368094279</v>
      </c>
      <c r="HZ18" s="8"/>
      <c r="IA18" s="8">
        <f>(FT18/$IF18)*100</f>
        <v>58.934643636352781</v>
      </c>
      <c r="IB18" s="17"/>
      <c r="IE18" s="10" t="s">
        <v>65</v>
      </c>
      <c r="IF18" s="10">
        <v>1059.3</v>
      </c>
      <c r="IH18" s="10" t="s">
        <v>65</v>
      </c>
      <c r="II18" s="10">
        <v>147.52129499999998</v>
      </c>
      <c r="IJ18" s="10">
        <v>25.196703999999997</v>
      </c>
      <c r="IK18" s="10">
        <v>35.086429566260001</v>
      </c>
      <c r="IM18" s="10">
        <v>954.15276600000004</v>
      </c>
      <c r="IN18" s="10">
        <v>220.64313299999998</v>
      </c>
      <c r="IO18" s="10">
        <v>337.81817549160002</v>
      </c>
    </row>
    <row r="19" spans="1:249" s="10" customFormat="1" ht="17.25" hidden="1" customHeight="1" x14ac:dyDescent="0.2">
      <c r="A19" s="30" t="s">
        <v>66</v>
      </c>
      <c r="B19" s="28">
        <f t="shared" si="0"/>
        <v>173.09365158818002</v>
      </c>
      <c r="C19" s="28"/>
      <c r="D19" s="28">
        <v>269.17</v>
      </c>
      <c r="E19" s="28"/>
      <c r="F19" s="28">
        <v>104.98</v>
      </c>
      <c r="G19" s="28"/>
      <c r="H19" s="28">
        <v>120.73</v>
      </c>
      <c r="I19" s="28"/>
      <c r="J19" s="28">
        <v>122.6</v>
      </c>
      <c r="K19" s="28"/>
      <c r="L19" s="28">
        <v>147.12</v>
      </c>
      <c r="M19" s="28"/>
      <c r="N19" s="28">
        <v>85.87</v>
      </c>
      <c r="O19" s="28"/>
      <c r="P19" s="28">
        <v>124.58</v>
      </c>
      <c r="Q19" s="28"/>
      <c r="R19" s="28">
        <v>216.48</v>
      </c>
      <c r="S19" s="28"/>
      <c r="T19" s="28">
        <v>136.37</v>
      </c>
      <c r="U19" s="29"/>
      <c r="V19" s="30" t="s">
        <v>66</v>
      </c>
      <c r="W19" s="28">
        <v>313.56</v>
      </c>
      <c r="X19" s="28"/>
      <c r="Y19" s="28">
        <v>147.18</v>
      </c>
      <c r="Z19" s="28"/>
      <c r="AA19" s="28">
        <v>146.61000000000001</v>
      </c>
      <c r="AB19" s="28"/>
      <c r="AC19" s="28">
        <v>197.68</v>
      </c>
      <c r="AD19" s="28"/>
      <c r="AE19" s="28">
        <v>144.72</v>
      </c>
      <c r="AF19" s="28"/>
      <c r="AG19" s="28">
        <v>126.14506100000001</v>
      </c>
      <c r="AH19" s="28"/>
      <c r="AI19" s="28">
        <v>132.53</v>
      </c>
      <c r="AJ19" s="28"/>
      <c r="AK19" s="28">
        <v>102.14</v>
      </c>
      <c r="AL19" s="28"/>
      <c r="AM19" s="28">
        <v>141.16999999999999</v>
      </c>
      <c r="AN19" s="28"/>
      <c r="AO19" s="28">
        <v>203.34</v>
      </c>
      <c r="AP19" s="29"/>
      <c r="AQ19" s="30" t="s">
        <v>66</v>
      </c>
      <c r="AR19" s="28">
        <v>302.58900120000004</v>
      </c>
      <c r="AS19" s="28"/>
      <c r="AT19" s="28">
        <v>290.22000000000003</v>
      </c>
      <c r="AU19" s="28"/>
      <c r="AV19" s="28">
        <v>386.64</v>
      </c>
      <c r="AW19" s="28"/>
      <c r="AX19" s="28">
        <v>136.31</v>
      </c>
      <c r="AY19" s="28"/>
      <c r="AZ19" s="28">
        <v>269.47000000000003</v>
      </c>
      <c r="BA19" s="28"/>
      <c r="BB19" s="28">
        <v>272.32</v>
      </c>
      <c r="BC19" s="28"/>
      <c r="BD19" s="28">
        <v>235.93</v>
      </c>
      <c r="BE19" s="28"/>
      <c r="BF19" s="28">
        <v>129.03</v>
      </c>
      <c r="BG19" s="29"/>
      <c r="BH19" s="30" t="s">
        <v>66</v>
      </c>
      <c r="BI19" s="28">
        <f t="shared" si="1"/>
        <v>1371.5235083062003</v>
      </c>
      <c r="BJ19" s="28"/>
      <c r="BK19" s="28">
        <v>1536.63</v>
      </c>
      <c r="BL19" s="28"/>
      <c r="BM19" s="28">
        <v>2122.5300000000002</v>
      </c>
      <c r="BN19" s="28"/>
      <c r="BO19" s="28">
        <v>1904.09</v>
      </c>
      <c r="BP19" s="28"/>
      <c r="BQ19" s="28">
        <v>1061.8900000000001</v>
      </c>
      <c r="BR19" s="28"/>
      <c r="BS19" s="28">
        <v>1296.8699999999999</v>
      </c>
      <c r="BT19" s="28"/>
      <c r="BU19" s="28">
        <v>466.31</v>
      </c>
      <c r="BV19" s="28"/>
      <c r="BW19" s="28">
        <v>1098.79</v>
      </c>
      <c r="BX19" s="28"/>
      <c r="BY19" s="28">
        <v>1250.17</v>
      </c>
      <c r="BZ19" s="28"/>
      <c r="CA19" s="28">
        <v>436.22</v>
      </c>
      <c r="CB19" s="29"/>
      <c r="CC19" s="30" t="s">
        <v>66</v>
      </c>
      <c r="CD19" s="28">
        <v>545.16999999999996</v>
      </c>
      <c r="CE19" s="28"/>
      <c r="CF19" s="28">
        <v>633.99</v>
      </c>
      <c r="CG19" s="28"/>
      <c r="CH19" s="28">
        <v>1252.97</v>
      </c>
      <c r="CI19" s="28"/>
      <c r="CJ19" s="28">
        <v>2368.38</v>
      </c>
      <c r="CK19" s="28"/>
      <c r="CL19" s="28">
        <v>606.42999999999995</v>
      </c>
      <c r="CM19" s="28"/>
      <c r="CN19" s="28">
        <v>1328.9816000000001</v>
      </c>
      <c r="CO19" s="28"/>
      <c r="CP19" s="28">
        <v>1395.07</v>
      </c>
      <c r="CQ19" s="28"/>
      <c r="CR19" s="28">
        <v>923.01</v>
      </c>
      <c r="CS19" s="28"/>
      <c r="CT19" s="28">
        <v>820.33</v>
      </c>
      <c r="CU19" s="28"/>
      <c r="CV19" s="28">
        <v>1563.1</v>
      </c>
      <c r="CW19" s="29"/>
      <c r="CX19" s="30" t="s">
        <v>66</v>
      </c>
      <c r="CY19" s="28">
        <v>3238.152963</v>
      </c>
      <c r="CZ19" s="28"/>
      <c r="DA19" s="28">
        <v>3836.43</v>
      </c>
      <c r="DB19" s="28"/>
      <c r="DC19" s="28">
        <v>3207.77</v>
      </c>
      <c r="DD19" s="28"/>
      <c r="DE19" s="28">
        <v>2220.5</v>
      </c>
      <c r="DF19" s="28"/>
      <c r="DG19" s="28">
        <v>1730.4</v>
      </c>
      <c r="DH19" s="28"/>
      <c r="DI19" s="28">
        <v>3131.55</v>
      </c>
      <c r="DJ19" s="28"/>
      <c r="DK19" s="28">
        <v>933.54</v>
      </c>
      <c r="DL19" s="28"/>
      <c r="DM19" s="28">
        <v>1016.41</v>
      </c>
      <c r="DN19" s="29"/>
      <c r="DO19" s="30" t="s">
        <v>66</v>
      </c>
      <c r="DP19" s="28">
        <f t="shared" si="2"/>
        <v>792.35922041167271</v>
      </c>
      <c r="DQ19" s="28"/>
      <c r="DR19" s="28">
        <f t="shared" si="22"/>
        <v>570.87714084036111</v>
      </c>
      <c r="DS19" s="28"/>
      <c r="DT19" s="28">
        <f t="shared" si="22"/>
        <v>2021.8422556677463</v>
      </c>
      <c r="DU19" s="28"/>
      <c r="DV19" s="28">
        <f t="shared" si="22"/>
        <v>1577.1473535989396</v>
      </c>
      <c r="DW19" s="28"/>
      <c r="DX19" s="28">
        <f t="shared" si="22"/>
        <v>866.14192495921714</v>
      </c>
      <c r="DY19" s="28"/>
      <c r="DZ19" s="28">
        <f t="shared" si="22"/>
        <v>881.50489396411092</v>
      </c>
      <c r="EA19" s="28"/>
      <c r="EB19" s="28">
        <f t="shared" si="22"/>
        <v>543.04180738325374</v>
      </c>
      <c r="EC19" s="28"/>
      <c r="ED19" s="28">
        <f t="shared" si="22"/>
        <v>881.99550489645196</v>
      </c>
      <c r="EE19" s="28"/>
      <c r="EF19" s="28">
        <f t="shared" si="22"/>
        <v>577.49907612712491</v>
      </c>
      <c r="EG19" s="28"/>
      <c r="EH19" s="28">
        <f t="shared" si="22"/>
        <v>319.8797389455159</v>
      </c>
      <c r="EI19" s="29"/>
      <c r="EJ19" s="30" t="s">
        <v>66</v>
      </c>
      <c r="EK19" s="28">
        <f t="shared" si="3"/>
        <v>173.86465110345705</v>
      </c>
      <c r="EL19" s="8"/>
      <c r="EM19" s="28">
        <f t="shared" si="4"/>
        <v>430.75825519771706</v>
      </c>
      <c r="EN19" s="8"/>
      <c r="EO19" s="28">
        <f t="shared" si="5"/>
        <v>854.62792442534601</v>
      </c>
      <c r="EP19" s="8"/>
      <c r="EQ19" s="28">
        <f t="shared" si="6"/>
        <v>1198.0878186968839</v>
      </c>
      <c r="ER19" s="8"/>
      <c r="ES19" s="28">
        <f t="shared" si="7"/>
        <v>419.03676064123817</v>
      </c>
      <c r="ET19" s="8"/>
      <c r="EU19" s="28">
        <f t="shared" si="8"/>
        <v>1053.5343908549855</v>
      </c>
      <c r="EV19" s="8"/>
      <c r="EW19" s="28">
        <f t="shared" si="9"/>
        <v>1052.6446842224402</v>
      </c>
      <c r="EX19" s="8"/>
      <c r="EY19" s="28">
        <f t="shared" si="10"/>
        <v>903.67143136870959</v>
      </c>
      <c r="EZ19" s="8"/>
      <c r="FA19" s="28">
        <f t="shared" si="11"/>
        <v>581.0937167953532</v>
      </c>
      <c r="FB19" s="8"/>
      <c r="FC19" s="28">
        <f t="shared" si="12"/>
        <v>768.71250122946776</v>
      </c>
      <c r="FD19" s="17"/>
      <c r="FE19" s="30" t="s">
        <v>66</v>
      </c>
      <c r="FF19" s="28">
        <f t="shared" si="13"/>
        <v>1070.1489314410678</v>
      </c>
      <c r="FG19" s="8"/>
      <c r="FH19" s="28">
        <f t="shared" si="14"/>
        <v>1321.9040727723793</v>
      </c>
      <c r="FI19" s="8"/>
      <c r="FJ19" s="28">
        <f t="shared" si="15"/>
        <v>829.65290709704118</v>
      </c>
      <c r="FK19" s="8"/>
      <c r="FL19" s="28">
        <f t="shared" si="16"/>
        <v>1629.0074095811019</v>
      </c>
      <c r="FM19" s="8"/>
      <c r="FN19" s="28">
        <f t="shared" si="17"/>
        <v>642.14940438638803</v>
      </c>
      <c r="FO19" s="8"/>
      <c r="FP19" s="28">
        <f t="shared" si="18"/>
        <v>1149.9522620446535</v>
      </c>
      <c r="FQ19" s="8"/>
      <c r="FR19" s="28">
        <f t="shared" si="19"/>
        <v>395.68516085279526</v>
      </c>
      <c r="FS19" s="8"/>
      <c r="FT19" s="28">
        <f t="shared" si="20"/>
        <v>787.73153530186778</v>
      </c>
      <c r="FU19" s="17"/>
      <c r="FV19" s="30" t="s">
        <v>66</v>
      </c>
      <c r="FW19" s="8">
        <f t="shared" si="23"/>
        <v>73.475446996631362</v>
      </c>
      <c r="FX19" s="8"/>
      <c r="FY19" s="8">
        <f t="shared" si="23"/>
        <v>52.937420330152172</v>
      </c>
      <c r="FZ19" s="8"/>
      <c r="GA19" s="8">
        <f t="shared" si="23"/>
        <v>187.48537237275093</v>
      </c>
      <c r="GB19" s="8"/>
      <c r="GC19" s="8">
        <f t="shared" si="23"/>
        <v>146.24882729960493</v>
      </c>
      <c r="GD19" s="8"/>
      <c r="GE19" s="8">
        <f t="shared" si="23"/>
        <v>80.317314999927405</v>
      </c>
      <c r="GF19" s="8"/>
      <c r="GG19" s="8">
        <f t="shared" si="23"/>
        <v>81.741922659876735</v>
      </c>
      <c r="GH19" s="8"/>
      <c r="GI19" s="8">
        <f t="shared" si="23"/>
        <v>50.356250684648899</v>
      </c>
      <c r="GJ19" s="8"/>
      <c r="GK19" s="8">
        <f t="shared" si="23"/>
        <v>81.787416997074544</v>
      </c>
      <c r="GL19" s="8"/>
      <c r="GM19" s="8">
        <f t="shared" si="24"/>
        <v>53.551472192797192</v>
      </c>
      <c r="GN19" s="8"/>
      <c r="GO19" s="8">
        <f t="shared" si="24"/>
        <v>29.662438700437306</v>
      </c>
      <c r="GP19" s="17"/>
      <c r="GQ19" s="30" t="s">
        <v>66</v>
      </c>
      <c r="GR19" s="8">
        <f>(EK19/$IF19)*100</f>
        <v>16.122463937635111</v>
      </c>
      <c r="GS19" s="8"/>
      <c r="GT19" s="8">
        <f>(EM19/$IF19)*100</f>
        <v>39.944200222340228</v>
      </c>
      <c r="GU19" s="8"/>
      <c r="GV19" s="8">
        <f>(EO19/$IF19)*100</f>
        <v>79.24962207208327</v>
      </c>
      <c r="GW19" s="8"/>
      <c r="GX19" s="8">
        <f>(EQ19/$IF19)*100</f>
        <v>111.09864787619472</v>
      </c>
      <c r="GY19" s="8"/>
      <c r="GZ19" s="8">
        <f>(ES19/$IF19)*100</f>
        <v>38.857266379936775</v>
      </c>
      <c r="HA19" s="8"/>
      <c r="HB19" s="8">
        <f>(EU19/$IF19)*100</f>
        <v>97.694212801834695</v>
      </c>
      <c r="HC19" s="8"/>
      <c r="HD19" s="8">
        <f>(EW19/$IF19)*100</f>
        <v>97.611710332199564</v>
      </c>
      <c r="HE19" s="8"/>
      <c r="HF19" s="8">
        <f>(EY19/$IF19)*100</f>
        <v>83.797425015644436</v>
      </c>
      <c r="HG19" s="8"/>
      <c r="HH19" s="8">
        <f>(FA19/$IF19)*100</f>
        <v>53.884803115296101</v>
      </c>
      <c r="HI19" s="8"/>
      <c r="HJ19" s="8">
        <f>(FC19/$IF19)*100</f>
        <v>71.28268742854857</v>
      </c>
      <c r="HK19" s="17"/>
      <c r="HL19" s="30" t="s">
        <v>66</v>
      </c>
      <c r="HM19" s="8">
        <f>(FF19/$IF19)*100</f>
        <v>99.234878657369038</v>
      </c>
      <c r="HN19" s="8"/>
      <c r="HO19" s="8">
        <f>(FH19/$IF19)*100</f>
        <v>122.58012544254258</v>
      </c>
      <c r="HP19" s="8"/>
      <c r="HQ19" s="8">
        <f>(FJ19/$IF19)*100</f>
        <v>76.933689456327997</v>
      </c>
      <c r="HR19" s="8"/>
      <c r="HS19" s="8">
        <f>(FL19/$IF19)*100</f>
        <v>151.05780875195677</v>
      </c>
      <c r="HT19" s="8"/>
      <c r="HU19" s="8">
        <f>(FN19/$IF19)*100</f>
        <v>59.546495213871289</v>
      </c>
      <c r="HV19" s="8"/>
      <c r="HW19" s="8">
        <f>(FP19/$IF19)*100</f>
        <v>106.6350391361882</v>
      </c>
      <c r="HX19" s="8"/>
      <c r="HY19" s="8">
        <f>(FR19/$IF19)*100</f>
        <v>36.691873224480268</v>
      </c>
      <c r="HZ19" s="8"/>
      <c r="IA19" s="8">
        <f>(FT19/$IF19)*100</f>
        <v>73.046321893719195</v>
      </c>
      <c r="IB19" s="17"/>
      <c r="IE19" s="10" t="s">
        <v>66</v>
      </c>
      <c r="IF19" s="10">
        <v>1078.4000000000001</v>
      </c>
      <c r="IH19" s="10" t="s">
        <v>66</v>
      </c>
      <c r="II19" s="10">
        <v>112.43010900000002</v>
      </c>
      <c r="IJ19" s="10">
        <v>25.327006000000004</v>
      </c>
      <c r="IK19" s="10">
        <v>35.336536588180003</v>
      </c>
      <c r="IM19" s="10">
        <v>737.83624499999996</v>
      </c>
      <c r="IN19" s="10">
        <v>267.74624799999998</v>
      </c>
      <c r="IO19" s="10">
        <v>365.94101530620003</v>
      </c>
    </row>
    <row r="20" spans="1:249" s="39" customFormat="1" ht="17.25" hidden="1" customHeight="1" x14ac:dyDescent="0.2">
      <c r="A20" s="40" t="s">
        <v>69</v>
      </c>
      <c r="B20" s="31">
        <f t="shared" si="0"/>
        <v>207.15411767239505</v>
      </c>
      <c r="C20" s="32"/>
      <c r="D20" s="31">
        <f>AVERAGE(D21:D24)</f>
        <v>296.72250000000003</v>
      </c>
      <c r="E20" s="32"/>
      <c r="F20" s="31">
        <f>AVERAGE(F21:F24)</f>
        <v>139.48250000000002</v>
      </c>
      <c r="G20" s="32"/>
      <c r="H20" s="31">
        <v>146.5675</v>
      </c>
      <c r="I20" s="32"/>
      <c r="J20" s="31">
        <v>159.44749999999999</v>
      </c>
      <c r="K20" s="32"/>
      <c r="L20" s="31">
        <v>227.845</v>
      </c>
      <c r="M20" s="32"/>
      <c r="N20" s="31">
        <v>84.057500000000005</v>
      </c>
      <c r="O20" s="32"/>
      <c r="P20" s="31">
        <v>142.51</v>
      </c>
      <c r="Q20" s="32"/>
      <c r="R20" s="31">
        <v>204.88499999999999</v>
      </c>
      <c r="S20" s="32"/>
      <c r="T20" s="31">
        <v>149.03</v>
      </c>
      <c r="U20" s="33"/>
      <c r="V20" s="40" t="s">
        <v>69</v>
      </c>
      <c r="W20" s="31">
        <v>284.26</v>
      </c>
      <c r="X20" s="32"/>
      <c r="Y20" s="31">
        <v>165.19</v>
      </c>
      <c r="Z20" s="32"/>
      <c r="AA20" s="31">
        <v>177.61750000000001</v>
      </c>
      <c r="AB20" s="32"/>
      <c r="AC20" s="31">
        <v>226.04249999999999</v>
      </c>
      <c r="AD20" s="34"/>
      <c r="AE20" s="31">
        <v>154.2775</v>
      </c>
      <c r="AF20" s="32"/>
      <c r="AG20" s="31">
        <v>140.50340350000002</v>
      </c>
      <c r="AH20" s="32"/>
      <c r="AI20" s="31">
        <v>148.79499999999999</v>
      </c>
      <c r="AJ20" s="32"/>
      <c r="AK20" s="31">
        <v>109.33</v>
      </c>
      <c r="AL20" s="32"/>
      <c r="AM20" s="31">
        <v>160.03749999999999</v>
      </c>
      <c r="AN20" s="32"/>
      <c r="AO20" s="31">
        <v>209.44499999999999</v>
      </c>
      <c r="AP20" s="33"/>
      <c r="AQ20" s="40" t="s">
        <v>69</v>
      </c>
      <c r="AR20" s="31">
        <v>309.32943255000004</v>
      </c>
      <c r="AS20" s="32"/>
      <c r="AT20" s="31">
        <v>318.88749999999999</v>
      </c>
      <c r="AU20" s="32"/>
      <c r="AV20" s="31">
        <v>364.21249999999998</v>
      </c>
      <c r="AW20" s="32"/>
      <c r="AX20" s="31">
        <v>139.82749999999999</v>
      </c>
      <c r="AY20" s="32"/>
      <c r="AZ20" s="31">
        <v>213.16249999999999</v>
      </c>
      <c r="BA20" s="32"/>
      <c r="BB20" s="31">
        <v>296.29500000000002</v>
      </c>
      <c r="BC20" s="32"/>
      <c r="BD20" s="31">
        <v>265.14749999999998</v>
      </c>
      <c r="BE20" s="32"/>
      <c r="BF20" s="31">
        <v>160.5275</v>
      </c>
      <c r="BG20" s="33"/>
      <c r="BH20" s="40" t="s">
        <v>69</v>
      </c>
      <c r="BI20" s="31">
        <f t="shared" si="1"/>
        <v>1551.85004210685</v>
      </c>
      <c r="BJ20" s="32"/>
      <c r="BK20" s="31">
        <v>2195.0625</v>
      </c>
      <c r="BL20" s="32"/>
      <c r="BM20" s="31">
        <v>2044.4325000000001</v>
      </c>
      <c r="BN20" s="32"/>
      <c r="BO20" s="31">
        <v>2128.0324999999998</v>
      </c>
      <c r="BP20" s="32"/>
      <c r="BQ20" s="31">
        <v>1138.73</v>
      </c>
      <c r="BR20" s="32"/>
      <c r="BS20" s="31">
        <v>1722.2175000000002</v>
      </c>
      <c r="BT20" s="32"/>
      <c r="BU20" s="31">
        <v>620.4375</v>
      </c>
      <c r="BV20" s="32"/>
      <c r="BW20" s="31">
        <v>1142.3225</v>
      </c>
      <c r="BX20" s="32"/>
      <c r="BY20" s="31">
        <v>892.33500000000004</v>
      </c>
      <c r="BZ20" s="32"/>
      <c r="CA20" s="31">
        <v>370.10750000000002</v>
      </c>
      <c r="CB20" s="33"/>
      <c r="CC20" s="40" t="s">
        <v>69</v>
      </c>
      <c r="CD20" s="31">
        <v>681.70249999999999</v>
      </c>
      <c r="CE20" s="31"/>
      <c r="CF20" s="31">
        <v>725.55250000000001</v>
      </c>
      <c r="CG20" s="32"/>
      <c r="CH20" s="31">
        <v>1306.6224999999999</v>
      </c>
      <c r="CI20" s="32"/>
      <c r="CJ20" s="31">
        <v>2102.7325000000001</v>
      </c>
      <c r="CK20" s="32"/>
      <c r="CL20" s="31">
        <v>689.59</v>
      </c>
      <c r="CM20" s="32"/>
      <c r="CN20" s="31">
        <v>1388.8968500000001</v>
      </c>
      <c r="CO20" s="32"/>
      <c r="CP20" s="31">
        <v>1445.67</v>
      </c>
      <c r="CQ20" s="32"/>
      <c r="CR20" s="31">
        <v>1040.1475</v>
      </c>
      <c r="CS20" s="32"/>
      <c r="CT20" s="31">
        <v>1061.8724999999999</v>
      </c>
      <c r="CU20" s="32"/>
      <c r="CV20" s="31">
        <v>1785.115</v>
      </c>
      <c r="CW20" s="33"/>
      <c r="CX20" s="40" t="s">
        <v>69</v>
      </c>
      <c r="CY20" s="31">
        <v>3052.2126002499999</v>
      </c>
      <c r="CZ20" s="32"/>
      <c r="DA20" s="31">
        <v>3651.085</v>
      </c>
      <c r="DB20" s="32"/>
      <c r="DC20" s="31">
        <v>3095.2424999999998</v>
      </c>
      <c r="DD20" s="32"/>
      <c r="DE20" s="31">
        <v>1822.095</v>
      </c>
      <c r="DF20" s="32"/>
      <c r="DG20" s="31">
        <v>1544.665</v>
      </c>
      <c r="DH20" s="32"/>
      <c r="DI20" s="31">
        <v>2562.2049999999999</v>
      </c>
      <c r="DJ20" s="32"/>
      <c r="DK20" s="31">
        <v>935.92</v>
      </c>
      <c r="DL20" s="32"/>
      <c r="DM20" s="31">
        <v>1217.0875000000001</v>
      </c>
      <c r="DN20" s="33"/>
      <c r="DO20" s="41" t="s">
        <v>69</v>
      </c>
      <c r="DP20" s="42">
        <f t="shared" si="2"/>
        <v>749.12826235056127</v>
      </c>
      <c r="DQ20" s="43"/>
      <c r="DR20" s="42">
        <f t="shared" si="22"/>
        <v>739.76948158633058</v>
      </c>
      <c r="DS20" s="44"/>
      <c r="DT20" s="42">
        <f t="shared" si="22"/>
        <v>1465.7268833007724</v>
      </c>
      <c r="DU20" s="44"/>
      <c r="DV20" s="42">
        <f t="shared" si="22"/>
        <v>1451.9129411363365</v>
      </c>
      <c r="DW20" s="44"/>
      <c r="DX20" s="42">
        <f t="shared" si="22"/>
        <v>714.17237648755872</v>
      </c>
      <c r="DY20" s="44"/>
      <c r="DZ20" s="42">
        <f t="shared" si="22"/>
        <v>755.8724132634029</v>
      </c>
      <c r="EA20" s="44"/>
      <c r="EB20" s="42">
        <f t="shared" si="22"/>
        <v>738.11081700026762</v>
      </c>
      <c r="EC20" s="44"/>
      <c r="ED20" s="42">
        <f t="shared" si="22"/>
        <v>801.57357378429595</v>
      </c>
      <c r="EE20" s="44"/>
      <c r="EF20" s="42">
        <f t="shared" si="22"/>
        <v>435.52968738560656</v>
      </c>
      <c r="EG20" s="44"/>
      <c r="EH20" s="42">
        <f t="shared" si="22"/>
        <v>248.34429309534994</v>
      </c>
      <c r="EI20" s="45"/>
      <c r="EJ20" s="18" t="s">
        <v>70</v>
      </c>
      <c r="EK20" s="46">
        <f t="shared" si="3"/>
        <v>239.81654119468092</v>
      </c>
      <c r="EL20" s="47"/>
      <c r="EM20" s="46">
        <f t="shared" si="4"/>
        <v>439.22301592106061</v>
      </c>
      <c r="EN20" s="47"/>
      <c r="EO20" s="46">
        <f t="shared" si="5"/>
        <v>735.63838022717357</v>
      </c>
      <c r="EP20" s="47"/>
      <c r="EQ20" s="46">
        <f t="shared" si="6"/>
        <v>930.23767654312803</v>
      </c>
      <c r="ER20" s="47"/>
      <c r="ES20" s="46">
        <f t="shared" si="7"/>
        <v>446.98027904263427</v>
      </c>
      <c r="ET20" s="47"/>
      <c r="EU20" s="46">
        <f t="shared" si="8"/>
        <v>988.5147372960256</v>
      </c>
      <c r="EV20" s="47"/>
      <c r="EW20" s="46">
        <f t="shared" si="9"/>
        <v>971.58506670251029</v>
      </c>
      <c r="EX20" s="47"/>
      <c r="EY20" s="46">
        <f t="shared" si="10"/>
        <v>951.38342632397337</v>
      </c>
      <c r="EZ20" s="47"/>
      <c r="FA20" s="46">
        <f t="shared" si="11"/>
        <v>663.51480121846441</v>
      </c>
      <c r="FB20" s="47"/>
      <c r="FC20" s="46">
        <f t="shared" si="12"/>
        <v>852.30728830958014</v>
      </c>
      <c r="FD20" s="48"/>
      <c r="FE20" s="18" t="s">
        <v>70</v>
      </c>
      <c r="FF20" s="35">
        <f t="shared" si="13"/>
        <v>986.71910237854274</v>
      </c>
      <c r="FG20" s="36"/>
      <c r="FH20" s="35">
        <f t="shared" si="14"/>
        <v>1144.9445337305476</v>
      </c>
      <c r="FI20" s="36"/>
      <c r="FJ20" s="35">
        <f t="shared" si="15"/>
        <v>849.84521398908601</v>
      </c>
      <c r="FK20" s="36"/>
      <c r="FL20" s="35">
        <f t="shared" si="16"/>
        <v>1303.1020364377537</v>
      </c>
      <c r="FM20" s="36"/>
      <c r="FN20" s="35">
        <f t="shared" si="17"/>
        <v>724.64199847534155</v>
      </c>
      <c r="FO20" s="36"/>
      <c r="FP20" s="35">
        <f t="shared" si="18"/>
        <v>864.74797077237201</v>
      </c>
      <c r="FQ20" s="36"/>
      <c r="FR20" s="35">
        <f t="shared" si="19"/>
        <v>352.98088799630392</v>
      </c>
      <c r="FS20" s="36"/>
      <c r="FT20" s="35">
        <f t="shared" si="20"/>
        <v>758.18006260609559</v>
      </c>
      <c r="FU20" s="37"/>
      <c r="FV20" s="18" t="s">
        <v>69</v>
      </c>
      <c r="FW20" s="23">
        <v>69.80764910122177</v>
      </c>
      <c r="FX20" s="36"/>
      <c r="FY20" s="23">
        <v>66.568760315412462</v>
      </c>
      <c r="FZ20" s="36"/>
      <c r="GA20" s="23">
        <v>144.65827944501612</v>
      </c>
      <c r="GB20" s="36"/>
      <c r="GC20" s="23">
        <v>133.07548866993289</v>
      </c>
      <c r="GD20" s="36"/>
      <c r="GE20" s="23">
        <v>65.207605167548238</v>
      </c>
      <c r="GF20" s="36"/>
      <c r="GG20" s="23">
        <v>71.350887328412654</v>
      </c>
      <c r="GH20" s="36"/>
      <c r="GI20" s="23">
        <v>69.517464565903737</v>
      </c>
      <c r="GJ20" s="36"/>
      <c r="GK20" s="23">
        <v>77.327868990000198</v>
      </c>
      <c r="GL20" s="36"/>
      <c r="GM20" s="23">
        <v>40.190973907403091</v>
      </c>
      <c r="GN20" s="36"/>
      <c r="GO20" s="23">
        <v>26.431921189055103</v>
      </c>
      <c r="GP20" s="37"/>
      <c r="GQ20" s="18" t="s">
        <v>69</v>
      </c>
      <c r="GR20" s="23">
        <v>23.005156471790475</v>
      </c>
      <c r="GS20" s="36"/>
      <c r="GT20" s="23">
        <v>42.175462849330266</v>
      </c>
      <c r="GU20" s="36"/>
      <c r="GV20" s="23">
        <v>67.327740539337057</v>
      </c>
      <c r="GW20" s="36"/>
      <c r="GX20" s="23">
        <v>84.358531982051431</v>
      </c>
      <c r="GY20" s="36"/>
      <c r="GZ20" s="23">
        <v>42.157968009825332</v>
      </c>
      <c r="HA20" s="36"/>
      <c r="HB20" s="23">
        <v>97.619327093840937</v>
      </c>
      <c r="HC20" s="36"/>
      <c r="HD20" s="23">
        <v>96.576775050268637</v>
      </c>
      <c r="HE20" s="36"/>
      <c r="HF20" s="23">
        <v>90.361002194074445</v>
      </c>
      <c r="HG20" s="36"/>
      <c r="HH20" s="23">
        <v>63.897390087341812</v>
      </c>
      <c r="HI20" s="36"/>
      <c r="HJ20" s="23">
        <v>81.657684346847631</v>
      </c>
      <c r="HK20" s="37"/>
      <c r="HL20" s="18" t="s">
        <v>69</v>
      </c>
      <c r="HM20" s="23">
        <v>89.204313277600761</v>
      </c>
      <c r="HN20" s="36"/>
      <c r="HO20" s="23">
        <v>99.585763940077015</v>
      </c>
      <c r="HP20" s="36"/>
      <c r="HQ20" s="23">
        <v>82.089394157396029</v>
      </c>
      <c r="HR20" s="36"/>
      <c r="HS20" s="23">
        <v>122.268885370286</v>
      </c>
      <c r="HT20" s="36"/>
      <c r="HU20" s="23">
        <v>67.449399124734114</v>
      </c>
      <c r="HV20" s="36"/>
      <c r="HW20" s="23">
        <v>86.096310907376434</v>
      </c>
      <c r="HX20" s="36"/>
      <c r="HY20" s="23">
        <v>33.715586556771058</v>
      </c>
      <c r="HZ20" s="36"/>
      <c r="IA20" s="23">
        <v>68.181173824722947</v>
      </c>
      <c r="IB20" s="37"/>
      <c r="IC20" s="38"/>
      <c r="IE20" s="39" t="s">
        <v>71</v>
      </c>
      <c r="IF20" s="39">
        <v>1115.2249999999999</v>
      </c>
      <c r="IH20" s="39" t="s">
        <v>71</v>
      </c>
      <c r="II20" s="39">
        <v>141.45444875000001</v>
      </c>
      <c r="IJ20" s="39">
        <v>27.904744999999995</v>
      </c>
      <c r="IK20" s="39">
        <v>37.794923922395007</v>
      </c>
      <c r="IM20" s="39">
        <v>920.37270024999987</v>
      </c>
      <c r="IN20" s="39">
        <v>261.68803300000002</v>
      </c>
      <c r="IO20" s="39">
        <v>369.78930885685003</v>
      </c>
    </row>
    <row r="21" spans="1:249" s="10" customFormat="1" ht="17.25" hidden="1" customHeight="1" x14ac:dyDescent="0.2">
      <c r="A21" s="27" t="s">
        <v>63</v>
      </c>
      <c r="B21" s="28">
        <f t="shared" si="0"/>
        <v>192.97860424497995</v>
      </c>
      <c r="C21" s="28"/>
      <c r="D21" s="28">
        <v>227.09</v>
      </c>
      <c r="E21" s="28"/>
      <c r="F21" s="28">
        <v>141.33000000000001</v>
      </c>
      <c r="G21" s="28"/>
      <c r="H21" s="28">
        <v>119.37</v>
      </c>
      <c r="I21" s="28"/>
      <c r="J21" s="28">
        <v>164.09</v>
      </c>
      <c r="K21" s="28"/>
      <c r="L21" s="28">
        <v>233.68</v>
      </c>
      <c r="M21" s="28"/>
      <c r="N21" s="28">
        <v>84.23</v>
      </c>
      <c r="O21" s="28"/>
      <c r="P21" s="28">
        <v>132.44</v>
      </c>
      <c r="Q21" s="28"/>
      <c r="R21" s="28">
        <v>166.14</v>
      </c>
      <c r="S21" s="28"/>
      <c r="T21" s="28">
        <v>132.02000000000001</v>
      </c>
      <c r="U21" s="29"/>
      <c r="V21" s="27" t="s">
        <v>63</v>
      </c>
      <c r="W21" s="28">
        <v>217.14</v>
      </c>
      <c r="X21" s="28"/>
      <c r="Y21" s="28">
        <v>156.76</v>
      </c>
      <c r="Z21" s="28"/>
      <c r="AA21" s="28">
        <v>174.17</v>
      </c>
      <c r="AB21" s="28"/>
      <c r="AC21" s="28">
        <v>178.67</v>
      </c>
      <c r="AD21" s="28"/>
      <c r="AE21" s="28">
        <v>122.51</v>
      </c>
      <c r="AF21" s="28"/>
      <c r="AG21" s="28">
        <v>130.60784400000003</v>
      </c>
      <c r="AH21" s="28"/>
      <c r="AI21" s="28">
        <v>140.18</v>
      </c>
      <c r="AJ21" s="28"/>
      <c r="AK21" s="28">
        <v>94.62</v>
      </c>
      <c r="AL21" s="28"/>
      <c r="AM21" s="28">
        <v>165.85</v>
      </c>
      <c r="AN21" s="28"/>
      <c r="AO21" s="28">
        <v>216.68</v>
      </c>
      <c r="AP21" s="29"/>
      <c r="AQ21" s="27" t="s">
        <v>63</v>
      </c>
      <c r="AR21" s="28">
        <v>326.15906619999998</v>
      </c>
      <c r="AS21" s="28"/>
      <c r="AT21" s="28">
        <v>342.05</v>
      </c>
      <c r="AU21" s="28"/>
      <c r="AV21" s="28">
        <v>376.23</v>
      </c>
      <c r="AW21" s="28"/>
      <c r="AX21" s="28">
        <v>142.21</v>
      </c>
      <c r="AY21" s="28"/>
      <c r="AZ21" s="28">
        <v>204.85</v>
      </c>
      <c r="BA21" s="28"/>
      <c r="BB21" s="28">
        <v>334.68</v>
      </c>
      <c r="BC21" s="28"/>
      <c r="BD21" s="28">
        <v>247.89</v>
      </c>
      <c r="BE21" s="28"/>
      <c r="BF21" s="28">
        <v>168.91</v>
      </c>
      <c r="BG21" s="29"/>
      <c r="BH21" s="27" t="s">
        <v>63</v>
      </c>
      <c r="BI21" s="28">
        <f t="shared" si="1"/>
        <v>1314.3291501362003</v>
      </c>
      <c r="BJ21" s="28"/>
      <c r="BK21" s="28">
        <v>1328.45</v>
      </c>
      <c r="BL21" s="28"/>
      <c r="BM21" s="28">
        <v>2091.0300000000002</v>
      </c>
      <c r="BN21" s="28"/>
      <c r="BO21" s="28">
        <v>2038.83</v>
      </c>
      <c r="BP21" s="28"/>
      <c r="BQ21" s="28">
        <v>1031.6199999999999</v>
      </c>
      <c r="BR21" s="28"/>
      <c r="BS21" s="28">
        <v>1374.07</v>
      </c>
      <c r="BT21" s="28"/>
      <c r="BU21" s="28">
        <v>725.55</v>
      </c>
      <c r="BV21" s="28"/>
      <c r="BW21" s="28">
        <v>1267.3900000000001</v>
      </c>
      <c r="BX21" s="28"/>
      <c r="BY21" s="28">
        <v>736.14</v>
      </c>
      <c r="BZ21" s="28"/>
      <c r="CA21" s="28">
        <v>329.73</v>
      </c>
      <c r="CB21" s="29"/>
      <c r="CC21" s="27" t="s">
        <v>63</v>
      </c>
      <c r="CD21" s="28">
        <v>568.91</v>
      </c>
      <c r="CE21" s="28"/>
      <c r="CF21" s="28">
        <v>662.11</v>
      </c>
      <c r="CG21" s="28"/>
      <c r="CH21" s="28">
        <v>1238.99</v>
      </c>
      <c r="CI21" s="28"/>
      <c r="CJ21" s="28">
        <v>1700.13</v>
      </c>
      <c r="CK21" s="28"/>
      <c r="CL21" s="28">
        <v>610.46</v>
      </c>
      <c r="CM21" s="28"/>
      <c r="CN21" s="28">
        <v>1381.6974</v>
      </c>
      <c r="CO21" s="28"/>
      <c r="CP21" s="28">
        <v>1422.38</v>
      </c>
      <c r="CQ21" s="28"/>
      <c r="CR21" s="28">
        <v>1131.79</v>
      </c>
      <c r="CS21" s="28"/>
      <c r="CT21" s="28">
        <v>1003.99</v>
      </c>
      <c r="CU21" s="28"/>
      <c r="CV21" s="28">
        <v>1631.06</v>
      </c>
      <c r="CW21" s="29"/>
      <c r="CX21" s="27" t="s">
        <v>63</v>
      </c>
      <c r="CY21" s="28">
        <v>2971.2289130000004</v>
      </c>
      <c r="CZ21" s="28"/>
      <c r="DA21" s="28">
        <v>3504.74</v>
      </c>
      <c r="DB21" s="28"/>
      <c r="DC21" s="28">
        <v>3283.67</v>
      </c>
      <c r="DD21" s="28"/>
      <c r="DE21" s="28">
        <v>1362.51</v>
      </c>
      <c r="DF21" s="28"/>
      <c r="DG21" s="28">
        <v>1261.46</v>
      </c>
      <c r="DH21" s="28"/>
      <c r="DI21" s="28">
        <v>2480.7199999999998</v>
      </c>
      <c r="DJ21" s="28"/>
      <c r="DK21" s="28">
        <v>713.88</v>
      </c>
      <c r="DL21" s="28"/>
      <c r="DM21" s="28">
        <v>1169.32</v>
      </c>
      <c r="DN21" s="29"/>
      <c r="DO21" s="27" t="s">
        <v>63</v>
      </c>
      <c r="DP21" s="28">
        <f t="shared" si="2"/>
        <v>681.07506284360056</v>
      </c>
      <c r="DQ21" s="28"/>
      <c r="DR21" s="28">
        <f t="shared" si="22"/>
        <v>584.9883306178167</v>
      </c>
      <c r="DS21" s="28"/>
      <c r="DT21" s="28">
        <f t="shared" si="22"/>
        <v>1479.5372532371048</v>
      </c>
      <c r="DU21" s="28"/>
      <c r="DV21" s="28">
        <f t="shared" si="22"/>
        <v>1707.9919577783362</v>
      </c>
      <c r="DW21" s="28"/>
      <c r="DX21" s="28">
        <f t="shared" si="22"/>
        <v>628.69157169845812</v>
      </c>
      <c r="DY21" s="28"/>
      <c r="DZ21" s="28">
        <f t="shared" si="22"/>
        <v>588.01352276617592</v>
      </c>
      <c r="EA21" s="28"/>
      <c r="EB21" s="28">
        <f t="shared" si="22"/>
        <v>861.39142823222107</v>
      </c>
      <c r="EC21" s="28"/>
      <c r="ED21" s="28">
        <f t="shared" si="22"/>
        <v>956.95409241920879</v>
      </c>
      <c r="EE21" s="28"/>
      <c r="EF21" s="28">
        <f t="shared" si="22"/>
        <v>443.08414590104735</v>
      </c>
      <c r="EG21" s="28"/>
      <c r="EH21" s="28">
        <f t="shared" si="22"/>
        <v>249.75761248295711</v>
      </c>
      <c r="EI21" s="29"/>
      <c r="EJ21" s="27" t="s">
        <v>63</v>
      </c>
      <c r="EK21" s="28">
        <f t="shared" si="3"/>
        <v>262.00147370360139</v>
      </c>
      <c r="EL21" s="8"/>
      <c r="EM21" s="28">
        <f t="shared" si="4"/>
        <v>422.37177851492731</v>
      </c>
      <c r="EN21" s="8"/>
      <c r="EO21" s="28">
        <f t="shared" si="5"/>
        <v>711.36820347935929</v>
      </c>
      <c r="EP21" s="8"/>
      <c r="EQ21" s="28">
        <f t="shared" si="6"/>
        <v>951.54754575474351</v>
      </c>
      <c r="ER21" s="8"/>
      <c r="ES21" s="28">
        <f t="shared" si="7"/>
        <v>498.29401681495386</v>
      </c>
      <c r="ET21" s="8"/>
      <c r="EU21" s="28">
        <f t="shared" si="8"/>
        <v>1057.8977170773908</v>
      </c>
      <c r="EV21" s="8"/>
      <c r="EW21" s="28">
        <f t="shared" si="9"/>
        <v>1014.6811242687972</v>
      </c>
      <c r="EX21" s="8"/>
      <c r="EY21" s="28">
        <f t="shared" si="10"/>
        <v>1196.1424645952229</v>
      </c>
      <c r="EZ21" s="8"/>
      <c r="FA21" s="28">
        <f t="shared" si="11"/>
        <v>605.3602652999698</v>
      </c>
      <c r="FB21" s="8"/>
      <c r="FC21" s="28">
        <f t="shared" si="12"/>
        <v>752.75059996307914</v>
      </c>
      <c r="FD21" s="17"/>
      <c r="FE21" s="27" t="s">
        <v>63</v>
      </c>
      <c r="FF21" s="28">
        <f t="shared" si="13"/>
        <v>910.97541687774196</v>
      </c>
      <c r="FG21" s="8"/>
      <c r="FH21" s="28">
        <f t="shared" si="14"/>
        <v>1024.627978365736</v>
      </c>
      <c r="FI21" s="8"/>
      <c r="FJ21" s="28">
        <f t="shared" si="15"/>
        <v>872.78260638439247</v>
      </c>
      <c r="FK21" s="8"/>
      <c r="FL21" s="28">
        <f t="shared" si="16"/>
        <v>958.09718022642562</v>
      </c>
      <c r="FM21" s="8"/>
      <c r="FN21" s="28">
        <f t="shared" si="17"/>
        <v>615.79692457896022</v>
      </c>
      <c r="FO21" s="8"/>
      <c r="FP21" s="28">
        <f t="shared" si="18"/>
        <v>741.22146528026769</v>
      </c>
      <c r="FQ21" s="8"/>
      <c r="FR21" s="28">
        <f t="shared" si="19"/>
        <v>287.98257291540608</v>
      </c>
      <c r="FS21" s="8"/>
      <c r="FT21" s="28">
        <f t="shared" si="20"/>
        <v>692.27399206678115</v>
      </c>
      <c r="FU21" s="17"/>
      <c r="FV21" s="27" t="s">
        <v>63</v>
      </c>
      <c r="FW21" s="8">
        <f>(DP21/$IF21)*100</f>
        <v>61.457775026493465</v>
      </c>
      <c r="FX21" s="8"/>
      <c r="FY21" s="8">
        <f>(DR21/$IF21)*100</f>
        <v>52.787252356778261</v>
      </c>
      <c r="FZ21" s="8"/>
      <c r="GA21" s="8">
        <f>(DT21/$IF21)*100</f>
        <v>133.5081441289573</v>
      </c>
      <c r="GB21" s="8"/>
      <c r="GC21" s="8">
        <f>(DV21/$IF21)*100</f>
        <v>154.12307866615558</v>
      </c>
      <c r="GD21" s="8"/>
      <c r="GE21" s="8">
        <f>(DX21/$IF21)*100</f>
        <v>56.730876348895329</v>
      </c>
      <c r="GF21" s="8"/>
      <c r="GG21" s="8">
        <f>(DZ21/$IF21)*100</f>
        <v>53.060234864300291</v>
      </c>
      <c r="GH21" s="8"/>
      <c r="GI21" s="8">
        <f>(EB21/$IF21)*100</f>
        <v>77.728878201788575</v>
      </c>
      <c r="GJ21" s="8"/>
      <c r="GK21" s="8">
        <f>(ED21/$IF21)*100</f>
        <v>86.352110848150943</v>
      </c>
      <c r="GL21" s="8"/>
      <c r="GM21" s="8">
        <f>(EF21/$IF21)*100</f>
        <v>39.982326827382003</v>
      </c>
      <c r="GN21" s="8"/>
      <c r="GO21" s="8">
        <f>(EH21/$IF21)*100</f>
        <v>22.537232673069582</v>
      </c>
      <c r="GP21" s="17"/>
      <c r="GQ21" s="27" t="s">
        <v>63</v>
      </c>
      <c r="GR21" s="8">
        <f>(EK21/$IF21)*100</f>
        <v>23.642074869482169</v>
      </c>
      <c r="GS21" s="8"/>
      <c r="GT21" s="8">
        <f>(EM21/$IF21)*100</f>
        <v>38.113316956770191</v>
      </c>
      <c r="GU21" s="8"/>
      <c r="GV21" s="8">
        <f>(EO21/$IF21)*100</f>
        <v>64.191319570416823</v>
      </c>
      <c r="GW21" s="8"/>
      <c r="GX21" s="8">
        <f>(EQ21/$IF21)*100</f>
        <v>85.864243435728511</v>
      </c>
      <c r="GY21" s="8"/>
      <c r="GZ21" s="8">
        <f>(ES21/$IF21)*100</f>
        <v>44.964267895231352</v>
      </c>
      <c r="HA21" s="8"/>
      <c r="HB21" s="8">
        <f>(EU21/$IF21)*100</f>
        <v>95.460902100468388</v>
      </c>
      <c r="HC21" s="8"/>
      <c r="HD21" s="8">
        <f>(EW21/$IF21)*100</f>
        <v>91.561191505937302</v>
      </c>
      <c r="HE21" s="8"/>
      <c r="HF21" s="8">
        <f>(EY21/$IF21)*100</f>
        <v>107.93561311994431</v>
      </c>
      <c r="HG21" s="8"/>
      <c r="HH21" s="8">
        <f>(FA21/$IF21)*100</f>
        <v>54.625542799130997</v>
      </c>
      <c r="HI21" s="8"/>
      <c r="HJ21" s="8">
        <f>(FC21/$IF21)*100</f>
        <v>67.925518856080046</v>
      </c>
      <c r="HK21" s="17"/>
      <c r="HL21" s="27" t="s">
        <v>63</v>
      </c>
      <c r="HM21" s="8">
        <f>(FF21/$IF21)*100</f>
        <v>82.203159797666657</v>
      </c>
      <c r="HN21" s="8"/>
      <c r="HO21" s="8">
        <f>(FH21/$IF21)*100</f>
        <v>92.458760004127043</v>
      </c>
      <c r="HP21" s="8"/>
      <c r="HQ21" s="8">
        <f>(FJ21/$IF21)*100</f>
        <v>78.756777331203082</v>
      </c>
      <c r="HR21" s="8"/>
      <c r="HS21" s="8">
        <f>(FL21/$IF21)*100</f>
        <v>86.455258998955571</v>
      </c>
      <c r="HT21" s="8"/>
      <c r="HU21" s="8">
        <f>(FN21/$IF21)*100</f>
        <v>55.567309563161906</v>
      </c>
      <c r="HV21" s="8"/>
      <c r="HW21" s="8">
        <f>(FP21/$IF21)*100</f>
        <v>66.885171023305148</v>
      </c>
      <c r="HX21" s="8"/>
      <c r="HY21" s="8">
        <f>(FR21/$IF21)*100</f>
        <v>25.986516234922043</v>
      </c>
      <c r="HZ21" s="8"/>
      <c r="IA21" s="8">
        <f>(FT21/$IF21)*100</f>
        <v>62.468326300918712</v>
      </c>
      <c r="IB21" s="17"/>
      <c r="IE21" s="10" t="s">
        <v>63</v>
      </c>
      <c r="IF21" s="10">
        <v>1108.2</v>
      </c>
      <c r="IH21" s="10" t="s">
        <v>63</v>
      </c>
      <c r="II21" s="10">
        <v>129.50893500000001</v>
      </c>
      <c r="IJ21" s="10">
        <v>24.95551</v>
      </c>
      <c r="IK21" s="10">
        <v>38.51415924498</v>
      </c>
      <c r="IM21" s="10">
        <v>731.22393099999999</v>
      </c>
      <c r="IN21" s="10">
        <v>234.70464200000004</v>
      </c>
      <c r="IO21" s="10">
        <v>348.40057713620007</v>
      </c>
    </row>
    <row r="22" spans="1:249" s="10" customFormat="1" ht="17.25" hidden="1" customHeight="1" x14ac:dyDescent="0.2">
      <c r="A22" s="27" t="s">
        <v>64</v>
      </c>
      <c r="B22" s="28">
        <f t="shared" si="0"/>
        <v>249.77110967459996</v>
      </c>
      <c r="C22" s="28"/>
      <c r="D22" s="28">
        <v>365.5</v>
      </c>
      <c r="E22" s="28"/>
      <c r="F22" s="28">
        <v>168.4</v>
      </c>
      <c r="G22" s="28"/>
      <c r="H22" s="28">
        <v>200.2</v>
      </c>
      <c r="I22" s="28"/>
      <c r="J22" s="28">
        <v>202.3</v>
      </c>
      <c r="K22" s="28"/>
      <c r="L22" s="28">
        <v>279.3</v>
      </c>
      <c r="M22" s="28"/>
      <c r="N22" s="28">
        <v>103.2</v>
      </c>
      <c r="O22" s="28"/>
      <c r="P22" s="28">
        <v>161.19999999999999</v>
      </c>
      <c r="Q22" s="28"/>
      <c r="R22" s="28">
        <v>263.5</v>
      </c>
      <c r="S22" s="28"/>
      <c r="T22" s="28">
        <v>156.30000000000001</v>
      </c>
      <c r="U22" s="29"/>
      <c r="V22" s="27" t="s">
        <v>64</v>
      </c>
      <c r="W22" s="28">
        <v>341.7</v>
      </c>
      <c r="X22" s="28"/>
      <c r="Y22" s="28">
        <v>193.3</v>
      </c>
      <c r="Z22" s="28"/>
      <c r="AA22" s="28">
        <v>253.7</v>
      </c>
      <c r="AB22" s="28"/>
      <c r="AC22" s="28">
        <v>287.10000000000002</v>
      </c>
      <c r="AD22" s="28"/>
      <c r="AE22" s="28">
        <v>198.2</v>
      </c>
      <c r="AF22" s="28"/>
      <c r="AG22" s="28">
        <v>151.13802000000001</v>
      </c>
      <c r="AH22" s="28"/>
      <c r="AI22" s="28">
        <v>159.5</v>
      </c>
      <c r="AJ22" s="28"/>
      <c r="AK22" s="28">
        <v>119.7</v>
      </c>
      <c r="AL22" s="28"/>
      <c r="AM22" s="28">
        <v>169.9</v>
      </c>
      <c r="AN22" s="28"/>
      <c r="AO22" s="28">
        <v>215.9</v>
      </c>
      <c r="AP22" s="29"/>
      <c r="AQ22" s="27" t="s">
        <v>64</v>
      </c>
      <c r="AR22" s="28">
        <v>292.68811400000004</v>
      </c>
      <c r="AS22" s="28"/>
      <c r="AT22" s="28">
        <v>304.60000000000002</v>
      </c>
      <c r="AU22" s="28"/>
      <c r="AV22" s="28">
        <v>334.1</v>
      </c>
      <c r="AW22" s="28"/>
      <c r="AX22" s="28">
        <v>130.69999999999999</v>
      </c>
      <c r="AY22" s="28"/>
      <c r="AZ22" s="28">
        <v>198.7</v>
      </c>
      <c r="BA22" s="28"/>
      <c r="BB22" s="28">
        <v>309.7</v>
      </c>
      <c r="BC22" s="28"/>
      <c r="BD22" s="28">
        <v>298.8</v>
      </c>
      <c r="BE22" s="28"/>
      <c r="BF22" s="28">
        <v>184.6</v>
      </c>
      <c r="BG22" s="29"/>
      <c r="BH22" s="27" t="s">
        <v>64</v>
      </c>
      <c r="BI22" s="28">
        <f t="shared" si="1"/>
        <v>1924.7262702552</v>
      </c>
      <c r="BJ22" s="28"/>
      <c r="BK22" s="28">
        <v>3203.7</v>
      </c>
      <c r="BL22" s="28"/>
      <c r="BM22" s="28">
        <v>2059.4</v>
      </c>
      <c r="BN22" s="28"/>
      <c r="BO22" s="28">
        <v>2428.1999999999998</v>
      </c>
      <c r="BP22" s="28"/>
      <c r="BQ22" s="28">
        <v>1443.3</v>
      </c>
      <c r="BR22" s="28"/>
      <c r="BS22" s="28">
        <v>2317.1</v>
      </c>
      <c r="BT22" s="28"/>
      <c r="BU22" s="28">
        <v>703.9</v>
      </c>
      <c r="BV22" s="28"/>
      <c r="BW22" s="28">
        <v>1142.5999999999999</v>
      </c>
      <c r="BX22" s="28"/>
      <c r="BY22" s="28">
        <v>770.1</v>
      </c>
      <c r="BZ22" s="28"/>
      <c r="CA22" s="28">
        <v>443.7</v>
      </c>
      <c r="CB22" s="29"/>
      <c r="CC22" s="27" t="s">
        <v>64</v>
      </c>
      <c r="CD22" s="28">
        <v>848.7</v>
      </c>
      <c r="CE22" s="28"/>
      <c r="CF22" s="28">
        <v>760.2</v>
      </c>
      <c r="CG22" s="28"/>
      <c r="CH22" s="28">
        <v>1816.5</v>
      </c>
      <c r="CI22" s="28"/>
      <c r="CJ22" s="28">
        <v>2656.7</v>
      </c>
      <c r="CK22" s="28"/>
      <c r="CL22" s="28">
        <v>788.3</v>
      </c>
      <c r="CM22" s="28"/>
      <c r="CN22" s="28">
        <v>1392.0880000000002</v>
      </c>
      <c r="CO22" s="28"/>
      <c r="CP22" s="28">
        <v>1430.7</v>
      </c>
      <c r="CQ22" s="28"/>
      <c r="CR22" s="28">
        <v>1154.9000000000001</v>
      </c>
      <c r="CS22" s="28"/>
      <c r="CT22" s="28">
        <v>1169.3</v>
      </c>
      <c r="CU22" s="28"/>
      <c r="CV22" s="28">
        <v>2192.4</v>
      </c>
      <c r="CW22" s="29"/>
      <c r="CX22" s="27" t="s">
        <v>64</v>
      </c>
      <c r="CY22" s="28">
        <v>2914.8123480000004</v>
      </c>
      <c r="CZ22" s="28"/>
      <c r="DA22" s="28">
        <v>3220.4</v>
      </c>
      <c r="DB22" s="28"/>
      <c r="DC22" s="28">
        <v>3269.9</v>
      </c>
      <c r="DD22" s="28"/>
      <c r="DE22" s="28">
        <v>1733.57</v>
      </c>
      <c r="DF22" s="28"/>
      <c r="DG22" s="28">
        <v>1747.3</v>
      </c>
      <c r="DH22" s="28"/>
      <c r="DI22" s="28">
        <v>2246</v>
      </c>
      <c r="DJ22" s="28"/>
      <c r="DK22" s="28">
        <v>1158.9000000000001</v>
      </c>
      <c r="DL22" s="28"/>
      <c r="DM22" s="28">
        <v>1702.53</v>
      </c>
      <c r="DN22" s="29"/>
      <c r="DO22" s="27" t="s">
        <v>64</v>
      </c>
      <c r="DP22" s="28">
        <f t="shared" si="2"/>
        <v>770.59603601181891</v>
      </c>
      <c r="DQ22" s="28"/>
      <c r="DR22" s="28">
        <f t="shared" si="22"/>
        <v>876.52530779753749</v>
      </c>
      <c r="DS22" s="28"/>
      <c r="DT22" s="28">
        <f t="shared" si="22"/>
        <v>1222.9216152019003</v>
      </c>
      <c r="DU22" s="28"/>
      <c r="DV22" s="28">
        <f t="shared" si="22"/>
        <v>1212.8871128871128</v>
      </c>
      <c r="DW22" s="28"/>
      <c r="DX22" s="28">
        <f t="shared" si="22"/>
        <v>713.44537815126046</v>
      </c>
      <c r="DY22" s="28"/>
      <c r="DZ22" s="28">
        <f t="shared" si="22"/>
        <v>829.60973863229503</v>
      </c>
      <c r="EA22" s="28"/>
      <c r="EB22" s="28">
        <f t="shared" si="22"/>
        <v>682.0736434108527</v>
      </c>
      <c r="EC22" s="28"/>
      <c r="ED22" s="28">
        <f t="shared" si="22"/>
        <v>708.80893300248135</v>
      </c>
      <c r="EE22" s="28"/>
      <c r="EF22" s="28">
        <f t="shared" si="22"/>
        <v>292.25806451612908</v>
      </c>
      <c r="EG22" s="28"/>
      <c r="EH22" s="28">
        <f t="shared" si="22"/>
        <v>283.87715930902107</v>
      </c>
      <c r="EI22" s="29"/>
      <c r="EJ22" s="30" t="s">
        <v>64</v>
      </c>
      <c r="EK22" s="28">
        <f t="shared" si="3"/>
        <v>248.37576821773487</v>
      </c>
      <c r="EL22" s="8"/>
      <c r="EM22" s="28">
        <f t="shared" si="4"/>
        <v>393.27470253491981</v>
      </c>
      <c r="EN22" s="8"/>
      <c r="EO22" s="28">
        <f t="shared" si="5"/>
        <v>716.00315333070569</v>
      </c>
      <c r="EP22" s="8"/>
      <c r="EQ22" s="28">
        <f t="shared" si="6"/>
        <v>925.35701846046652</v>
      </c>
      <c r="ER22" s="8"/>
      <c r="ES22" s="28">
        <f t="shared" si="7"/>
        <v>397.72956609485368</v>
      </c>
      <c r="ET22" s="8"/>
      <c r="EU22" s="28">
        <f t="shared" si="8"/>
        <v>921.07068757417903</v>
      </c>
      <c r="EV22" s="8"/>
      <c r="EW22" s="28">
        <f t="shared" si="9"/>
        <v>896.99059561128536</v>
      </c>
      <c r="EX22" s="8"/>
      <c r="EY22" s="28">
        <f t="shared" si="10"/>
        <v>964.82873851294903</v>
      </c>
      <c r="EZ22" s="8"/>
      <c r="FA22" s="28">
        <f t="shared" si="11"/>
        <v>688.22836962919359</v>
      </c>
      <c r="FB22" s="8"/>
      <c r="FC22" s="28">
        <f t="shared" si="12"/>
        <v>1015.4701250578972</v>
      </c>
      <c r="FD22" s="17"/>
      <c r="FE22" s="27" t="s">
        <v>64</v>
      </c>
      <c r="FF22" s="28">
        <f t="shared" si="13"/>
        <v>995.87656914554441</v>
      </c>
      <c r="FG22" s="8"/>
      <c r="FH22" s="28">
        <f t="shared" si="14"/>
        <v>1057.2554169402495</v>
      </c>
      <c r="FI22" s="8"/>
      <c r="FJ22" s="28">
        <f t="shared" si="15"/>
        <v>978.7189464232265</v>
      </c>
      <c r="FK22" s="8"/>
      <c r="FL22" s="28">
        <f t="shared" si="16"/>
        <v>1326.3733741392502</v>
      </c>
      <c r="FM22" s="8"/>
      <c r="FN22" s="28">
        <f t="shared" si="17"/>
        <v>879.36587820835439</v>
      </c>
      <c r="FO22" s="8"/>
      <c r="FP22" s="28">
        <f t="shared" si="18"/>
        <v>725.21795285760413</v>
      </c>
      <c r="FQ22" s="8"/>
      <c r="FR22" s="28">
        <f t="shared" si="19"/>
        <v>387.85140562249001</v>
      </c>
      <c r="FS22" s="8"/>
      <c r="FT22" s="28">
        <f t="shared" si="20"/>
        <v>922.28060671722642</v>
      </c>
      <c r="FU22" s="17"/>
      <c r="FV22" s="27" t="s">
        <v>64</v>
      </c>
      <c r="FW22" s="8">
        <f>(DP22/$IF22)*100</f>
        <v>69.636366890639707</v>
      </c>
      <c r="FX22" s="8"/>
      <c r="FY22" s="8">
        <f>(DR22/$IF22)*100</f>
        <v>79.208865696506194</v>
      </c>
      <c r="FZ22" s="8"/>
      <c r="GA22" s="8">
        <f>(DT22/$IF22)*100</f>
        <v>110.51162255574738</v>
      </c>
      <c r="GB22" s="8"/>
      <c r="GC22" s="8">
        <f>(DV22/$IF22)*100</f>
        <v>109.6048357931604</v>
      </c>
      <c r="GD22" s="8"/>
      <c r="GE22" s="8">
        <f>(DX22/$IF22)*100</f>
        <v>64.471839702806847</v>
      </c>
      <c r="GF22" s="8"/>
      <c r="GG22" s="8">
        <f>(DZ22/$IF22)*100</f>
        <v>74.969251638559115</v>
      </c>
      <c r="GH22" s="8"/>
      <c r="GI22" s="8">
        <f>(EB22/$IF22)*100</f>
        <v>61.636873613848977</v>
      </c>
      <c r="GJ22" s="8"/>
      <c r="GK22" s="8">
        <f>(ED22/$IF22)*100</f>
        <v>64.052858576042055</v>
      </c>
      <c r="GL22" s="8"/>
      <c r="GM22" s="8">
        <f>(EF22/$IF22)*100</f>
        <v>26.410452242556399</v>
      </c>
      <c r="GN22" s="8"/>
      <c r="GO22" s="8">
        <f>(EH22/$IF22)*100</f>
        <v>25.653095907195112</v>
      </c>
      <c r="GP22" s="17"/>
      <c r="GQ22" s="27" t="s">
        <v>64</v>
      </c>
      <c r="GR22" s="8">
        <f>(EK22/$IF22)*100</f>
        <v>22.444945618808504</v>
      </c>
      <c r="GS22" s="8"/>
      <c r="GT22" s="8">
        <f>(EM22/$IF22)*100</f>
        <v>35.539011615300907</v>
      </c>
      <c r="GU22" s="8"/>
      <c r="GV22" s="8">
        <f>(EO22/$IF22)*100</f>
        <v>64.702977889996902</v>
      </c>
      <c r="GW22" s="8"/>
      <c r="GX22" s="8">
        <f>(EQ22/$IF22)*100</f>
        <v>83.62163550157841</v>
      </c>
      <c r="GY22" s="8"/>
      <c r="GZ22" s="8">
        <f>(ES22/$IF22)*100</f>
        <v>35.941583778678265</v>
      </c>
      <c r="HA22" s="8"/>
      <c r="HB22" s="8">
        <f>(EU22/$IF22)*100</f>
        <v>83.234293111709661</v>
      </c>
      <c r="HC22" s="8"/>
      <c r="HD22" s="8">
        <f>(EW22/$IF22)*100</f>
        <v>81.058250100423408</v>
      </c>
      <c r="HE22" s="8"/>
      <c r="HF22" s="8">
        <f>(EY22/$IF22)*100</f>
        <v>87.1885720687646</v>
      </c>
      <c r="HG22" s="8"/>
      <c r="HH22" s="8">
        <f>(FA22/$IF22)*100</f>
        <v>62.193057078365591</v>
      </c>
      <c r="HI22" s="8"/>
      <c r="HJ22" s="8">
        <f>(FC22/$IF22)*100</f>
        <v>91.764876654427738</v>
      </c>
      <c r="HK22" s="17"/>
      <c r="HL22" s="27" t="s">
        <v>64</v>
      </c>
      <c r="HM22" s="8">
        <f>(FF22/$IF22)*100</f>
        <v>89.994267950979975</v>
      </c>
      <c r="HN22" s="8"/>
      <c r="HO22" s="8">
        <f>(FH22/$IF22)*100</f>
        <v>95.54088351167988</v>
      </c>
      <c r="HP22" s="8"/>
      <c r="HQ22" s="8">
        <f>(FJ22/$IF22)*100</f>
        <v>88.443786953120068</v>
      </c>
      <c r="HR22" s="8"/>
      <c r="HS22" s="8">
        <f>(FL22/$IF22)*100</f>
        <v>119.86023623163295</v>
      </c>
      <c r="HT22" s="8"/>
      <c r="HU22" s="8">
        <f>(FN22/$IF22)*100</f>
        <v>79.465559209141006</v>
      </c>
      <c r="HV22" s="8"/>
      <c r="HW22" s="8">
        <f>(FP22/$IF22)*100</f>
        <v>65.535690661269129</v>
      </c>
      <c r="HX22" s="8"/>
      <c r="HY22" s="8">
        <f>(FR22/$IF22)*100</f>
        <v>35.048925142101034</v>
      </c>
      <c r="HZ22" s="8"/>
      <c r="IA22" s="8">
        <f>(FT22/$IF22)*100</f>
        <v>83.343629741300063</v>
      </c>
      <c r="IB22" s="17"/>
      <c r="IE22" s="10" t="s">
        <v>64</v>
      </c>
      <c r="IF22" s="10">
        <v>1106.5999999999999</v>
      </c>
      <c r="IH22" s="10" t="s">
        <v>64</v>
      </c>
      <c r="II22" s="10">
        <v>174.62249</v>
      </c>
      <c r="IJ22" s="10">
        <v>36.461010000000002</v>
      </c>
      <c r="IK22" s="10">
        <v>38.687609674599997</v>
      </c>
      <c r="IM22" s="10">
        <v>1207.3569600000001</v>
      </c>
      <c r="IN22" s="10">
        <v>330.09026999999998</v>
      </c>
      <c r="IO22" s="10">
        <v>387.27904025520007</v>
      </c>
    </row>
    <row r="23" spans="1:249" s="10" customFormat="1" ht="17.25" hidden="1" customHeight="1" x14ac:dyDescent="0.2">
      <c r="A23" s="27" t="s">
        <v>65</v>
      </c>
      <c r="B23" s="28">
        <f t="shared" si="0"/>
        <v>209.40635430999993</v>
      </c>
      <c r="C23" s="28"/>
      <c r="D23" s="28">
        <v>313.60000000000002</v>
      </c>
      <c r="E23" s="28"/>
      <c r="F23" s="28">
        <v>144.69999999999999</v>
      </c>
      <c r="G23" s="28"/>
      <c r="H23" s="28">
        <v>141.6</v>
      </c>
      <c r="I23" s="28"/>
      <c r="J23" s="28">
        <v>149.80000000000001</v>
      </c>
      <c r="K23" s="28"/>
      <c r="L23" s="28">
        <v>252.1</v>
      </c>
      <c r="M23" s="28"/>
      <c r="N23" s="28">
        <v>61.1</v>
      </c>
      <c r="O23" s="28"/>
      <c r="P23" s="28">
        <v>137.80000000000001</v>
      </c>
      <c r="Q23" s="28"/>
      <c r="R23" s="28">
        <v>171.3</v>
      </c>
      <c r="S23" s="28"/>
      <c r="T23" s="28">
        <v>170.7</v>
      </c>
      <c r="U23" s="29"/>
      <c r="V23" s="27" t="s">
        <v>65</v>
      </c>
      <c r="W23" s="28">
        <v>251.7</v>
      </c>
      <c r="X23" s="28"/>
      <c r="Y23" s="28">
        <v>166.1</v>
      </c>
      <c r="Z23" s="28"/>
      <c r="AA23" s="28">
        <v>147.19999999999999</v>
      </c>
      <c r="AB23" s="28"/>
      <c r="AC23" s="28">
        <v>251.8</v>
      </c>
      <c r="AD23" s="28"/>
      <c r="AE23" s="28">
        <v>152.30000000000001</v>
      </c>
      <c r="AF23" s="28"/>
      <c r="AG23" s="28">
        <v>150.98428000000001</v>
      </c>
      <c r="AH23" s="28"/>
      <c r="AI23" s="28">
        <v>158.80000000000001</v>
      </c>
      <c r="AJ23" s="28"/>
      <c r="AK23" s="28">
        <v>121.6</v>
      </c>
      <c r="AL23" s="28"/>
      <c r="AM23" s="28">
        <v>164.5</v>
      </c>
      <c r="AN23" s="28"/>
      <c r="AO23" s="28">
        <v>186.8</v>
      </c>
      <c r="AP23" s="29"/>
      <c r="AQ23" s="27" t="s">
        <v>65</v>
      </c>
      <c r="AR23" s="28">
        <v>300.59197999999998</v>
      </c>
      <c r="AS23" s="28"/>
      <c r="AT23" s="28">
        <v>331</v>
      </c>
      <c r="AU23" s="28"/>
      <c r="AV23" s="28">
        <v>311.02</v>
      </c>
      <c r="AW23" s="28"/>
      <c r="AX23" s="28">
        <v>150.9</v>
      </c>
      <c r="AY23" s="28"/>
      <c r="AZ23" s="28">
        <v>181.8</v>
      </c>
      <c r="BA23" s="28"/>
      <c r="BB23" s="28">
        <v>248.6</v>
      </c>
      <c r="BC23" s="28"/>
      <c r="BD23" s="28">
        <v>260.39999999999998</v>
      </c>
      <c r="BE23" s="28"/>
      <c r="BF23" s="28">
        <v>160.5</v>
      </c>
      <c r="BG23" s="29"/>
      <c r="BH23" s="27" t="s">
        <v>65</v>
      </c>
      <c r="BI23" s="28">
        <f t="shared" si="1"/>
        <v>1581.751008256</v>
      </c>
      <c r="BJ23" s="28"/>
      <c r="BK23" s="28">
        <v>2725.7</v>
      </c>
      <c r="BL23" s="28"/>
      <c r="BM23" s="28">
        <v>1766.6</v>
      </c>
      <c r="BN23" s="28"/>
      <c r="BO23" s="28">
        <v>2115.5</v>
      </c>
      <c r="BP23" s="28"/>
      <c r="BQ23" s="28">
        <v>1098.5</v>
      </c>
      <c r="BR23" s="28"/>
      <c r="BS23" s="28">
        <v>1875.6</v>
      </c>
      <c r="BT23" s="28"/>
      <c r="BU23" s="28">
        <v>568.9</v>
      </c>
      <c r="BV23" s="28"/>
      <c r="BW23" s="28">
        <v>1033.5</v>
      </c>
      <c r="BX23" s="28"/>
      <c r="BY23" s="28">
        <v>792.7</v>
      </c>
      <c r="BZ23" s="28"/>
      <c r="CA23" s="28">
        <v>264.5</v>
      </c>
      <c r="CB23" s="29"/>
      <c r="CC23" s="27" t="s">
        <v>65</v>
      </c>
      <c r="CD23" s="28">
        <v>731.8</v>
      </c>
      <c r="CE23" s="28"/>
      <c r="CF23" s="28">
        <v>847.8</v>
      </c>
      <c r="CG23" s="28"/>
      <c r="CH23" s="28">
        <v>943.6</v>
      </c>
      <c r="CI23" s="28"/>
      <c r="CJ23" s="28">
        <v>1802.2</v>
      </c>
      <c r="CK23" s="28"/>
      <c r="CL23" s="28">
        <v>765.8</v>
      </c>
      <c r="CM23" s="28"/>
      <c r="CN23" s="28">
        <v>1404.6579999999999</v>
      </c>
      <c r="CO23" s="28"/>
      <c r="CP23" s="28">
        <v>1476.8</v>
      </c>
      <c r="CQ23" s="28"/>
      <c r="CR23" s="28">
        <v>961.5</v>
      </c>
      <c r="CS23" s="28"/>
      <c r="CT23" s="28">
        <v>1261.9000000000001</v>
      </c>
      <c r="CU23" s="28"/>
      <c r="CV23" s="28">
        <v>1649.3</v>
      </c>
      <c r="CW23" s="29"/>
      <c r="CX23" s="27" t="s">
        <v>65</v>
      </c>
      <c r="CY23" s="28">
        <v>2913.6194400000004</v>
      </c>
      <c r="CZ23" s="28"/>
      <c r="DA23" s="28">
        <v>3763.9</v>
      </c>
      <c r="DB23" s="28"/>
      <c r="DC23" s="28">
        <v>2493.3000000000002</v>
      </c>
      <c r="DD23" s="28"/>
      <c r="DE23" s="28">
        <v>2080.3000000000002</v>
      </c>
      <c r="DF23" s="28"/>
      <c r="DG23" s="28">
        <v>1436</v>
      </c>
      <c r="DH23" s="28"/>
      <c r="DI23" s="28">
        <v>2199.1999999999998</v>
      </c>
      <c r="DJ23" s="28"/>
      <c r="DK23" s="28">
        <v>859.3</v>
      </c>
      <c r="DL23" s="28"/>
      <c r="DM23" s="28">
        <v>1045.8</v>
      </c>
      <c r="DN23" s="29"/>
      <c r="DO23" s="27" t="s">
        <v>65</v>
      </c>
      <c r="DP23" s="28">
        <f t="shared" si="2"/>
        <v>755.35005299524732</v>
      </c>
      <c r="DQ23" s="28"/>
      <c r="DR23" s="28">
        <f t="shared" si="22"/>
        <v>869.16454081632639</v>
      </c>
      <c r="DS23" s="28"/>
      <c r="DT23" s="28">
        <f t="shared" si="22"/>
        <v>1220.8707671043539</v>
      </c>
      <c r="DU23" s="28"/>
      <c r="DV23" s="28">
        <f t="shared" si="22"/>
        <v>1493.9971751412431</v>
      </c>
      <c r="DW23" s="28"/>
      <c r="DX23" s="28">
        <f t="shared" si="22"/>
        <v>733.31108144192251</v>
      </c>
      <c r="DY23" s="28"/>
      <c r="DZ23" s="28">
        <f t="shared" si="22"/>
        <v>743.99047996826653</v>
      </c>
      <c r="EA23" s="28"/>
      <c r="EB23" s="28">
        <f t="shared" si="22"/>
        <v>931.09656301145662</v>
      </c>
      <c r="EC23" s="28"/>
      <c r="ED23" s="28">
        <f t="shared" si="22"/>
        <v>749.99999999999989</v>
      </c>
      <c r="EE23" s="28"/>
      <c r="EF23" s="28">
        <f t="shared" si="22"/>
        <v>462.75539988324573</v>
      </c>
      <c r="EG23" s="28"/>
      <c r="EH23" s="28">
        <f t="shared" si="22"/>
        <v>154.95020503807851</v>
      </c>
      <c r="EI23" s="29"/>
      <c r="EJ23" s="27" t="s">
        <v>65</v>
      </c>
      <c r="EK23" s="28">
        <f t="shared" si="3"/>
        <v>290.74294795391336</v>
      </c>
      <c r="EL23" s="8"/>
      <c r="EM23" s="28">
        <f t="shared" si="4"/>
        <v>510.41541240216731</v>
      </c>
      <c r="EN23" s="8"/>
      <c r="EO23" s="28">
        <f t="shared" si="5"/>
        <v>641.03260869565224</v>
      </c>
      <c r="EP23" s="8"/>
      <c r="EQ23" s="28">
        <f t="shared" si="6"/>
        <v>715.72676727561554</v>
      </c>
      <c r="ER23" s="8"/>
      <c r="ES23" s="28">
        <f t="shared" si="7"/>
        <v>502.82337491792504</v>
      </c>
      <c r="ET23" s="8"/>
      <c r="EU23" s="28">
        <f t="shared" si="8"/>
        <v>930.33393940084341</v>
      </c>
      <c r="EV23" s="8"/>
      <c r="EW23" s="28">
        <f t="shared" si="9"/>
        <v>929.97481108312331</v>
      </c>
      <c r="EX23" s="8"/>
      <c r="EY23" s="28">
        <f t="shared" si="10"/>
        <v>790.70723684210532</v>
      </c>
      <c r="EZ23" s="8"/>
      <c r="FA23" s="28">
        <f t="shared" si="11"/>
        <v>767.11246200607911</v>
      </c>
      <c r="FB23" s="8"/>
      <c r="FC23" s="28">
        <f t="shared" si="12"/>
        <v>882.9229122055674</v>
      </c>
      <c r="FD23" s="17"/>
      <c r="FE23" s="30" t="s">
        <v>65</v>
      </c>
      <c r="FF23" s="28">
        <f t="shared" si="13"/>
        <v>969.29380484469368</v>
      </c>
      <c r="FG23" s="8"/>
      <c r="FH23" s="28">
        <f t="shared" si="14"/>
        <v>1137.1299093655589</v>
      </c>
      <c r="FI23" s="8"/>
      <c r="FJ23" s="28">
        <f t="shared" si="15"/>
        <v>801.65262684071786</v>
      </c>
      <c r="FK23" s="8"/>
      <c r="FL23" s="28">
        <f t="shared" si="16"/>
        <v>1378.5950960901259</v>
      </c>
      <c r="FM23" s="8"/>
      <c r="FN23" s="28">
        <f t="shared" si="17"/>
        <v>789.87898789878977</v>
      </c>
      <c r="FO23" s="8"/>
      <c r="FP23" s="28">
        <f t="shared" si="18"/>
        <v>884.63395012067565</v>
      </c>
      <c r="FQ23" s="8"/>
      <c r="FR23" s="28">
        <f t="shared" si="19"/>
        <v>329.99231950844859</v>
      </c>
      <c r="FS23" s="8"/>
      <c r="FT23" s="28">
        <f t="shared" si="20"/>
        <v>651.58878504672896</v>
      </c>
      <c r="FU23" s="17"/>
      <c r="FV23" s="27" t="s">
        <v>65</v>
      </c>
      <c r="FW23" s="8">
        <f>(DP23/$IF23)*100</f>
        <v>67.508271784363856</v>
      </c>
      <c r="FX23" s="8"/>
      <c r="FY23" s="8">
        <f>(DR23/$IF23)*100</f>
        <v>77.680269980903233</v>
      </c>
      <c r="FZ23" s="8"/>
      <c r="GA23" s="8">
        <f>(DT23/$IF23)*100</f>
        <v>109.11348351991722</v>
      </c>
      <c r="GB23" s="8"/>
      <c r="GC23" s="8">
        <f>(DV23/$IF23)*100</f>
        <v>133.52374431506328</v>
      </c>
      <c r="GD23" s="8"/>
      <c r="GE23" s="8">
        <f>(DX23/$IF23)*100</f>
        <v>65.53857194047032</v>
      </c>
      <c r="GF23" s="8"/>
      <c r="GG23" s="8">
        <f>(DZ23/$IF23)*100</f>
        <v>66.493027077331888</v>
      </c>
      <c r="GH23" s="8"/>
      <c r="GI23" s="8">
        <f>(EB23/$IF23)*100</f>
        <v>83.215351060099778</v>
      </c>
      <c r="GJ23" s="8"/>
      <c r="GK23" s="8">
        <f>(ED23/$IF23)*100</f>
        <v>67.030118866744104</v>
      </c>
      <c r="GL23" s="8"/>
      <c r="GM23" s="8">
        <f>(EF23/$IF23)*100</f>
        <v>41.358065947202228</v>
      </c>
      <c r="GN23" s="8"/>
      <c r="GO23" s="8">
        <f>(EH23/$IF23)*100</f>
        <v>13.848440882838368</v>
      </c>
      <c r="GP23" s="17"/>
      <c r="GQ23" s="30" t="s">
        <v>65</v>
      </c>
      <c r="GR23" s="8">
        <f>(EK23/$IF23)*100</f>
        <v>25.984712481357882</v>
      </c>
      <c r="GS23" s="8"/>
      <c r="GT23" s="8">
        <f>(EM23/$IF23)*100</f>
        <v>45.617607686313995</v>
      </c>
      <c r="GU23" s="8"/>
      <c r="GV23" s="8">
        <f>(EO23/$IF23)*100</f>
        <v>57.291322611104853</v>
      </c>
      <c r="GW23" s="8"/>
      <c r="GX23" s="8">
        <f>(EQ23/$IF23)*100</f>
        <v>63.967000382126685</v>
      </c>
      <c r="GY23" s="8"/>
      <c r="GZ23" s="8">
        <f>(ES23/$IF23)*100</f>
        <v>44.939080786301275</v>
      </c>
      <c r="HA23" s="8"/>
      <c r="HB23" s="8">
        <f>(EU23/$IF23)*100</f>
        <v>83.14719272507314</v>
      </c>
      <c r="HC23" s="8"/>
      <c r="HD23" s="8">
        <f>(EW23/$IF23)*100</f>
        <v>83.115096173306213</v>
      </c>
      <c r="HE23" s="8"/>
      <c r="HF23" s="8">
        <f>(EY23/$IF23)*100</f>
        <v>70.668266765761487</v>
      </c>
      <c r="HG23" s="8"/>
      <c r="HH23" s="8">
        <f>(FA23/$IF23)*100</f>
        <v>68.559519349904292</v>
      </c>
      <c r="HI23" s="8"/>
      <c r="HJ23" s="8">
        <f>(FC23/$IF23)*100</f>
        <v>78.90990367374809</v>
      </c>
      <c r="HK23" s="17"/>
      <c r="HL23" s="30" t="s">
        <v>65</v>
      </c>
      <c r="HM23" s="8">
        <f>(FF23/$IF23)*100</f>
        <v>86.629171940717981</v>
      </c>
      <c r="HN23" s="8"/>
      <c r="HO23" s="8">
        <f>(FH23/$IF23)*100</f>
        <v>101.6292706556045</v>
      </c>
      <c r="HP23" s="8"/>
      <c r="HQ23" s="8">
        <f>(FJ23/$IF23)*100</f>
        <v>71.646494489294639</v>
      </c>
      <c r="HR23" s="8"/>
      <c r="HS23" s="8">
        <f>(FL23/$IF23)*100</f>
        <v>123.2098575467089</v>
      </c>
      <c r="HT23" s="8"/>
      <c r="HU23" s="8">
        <f>(FN23/$IF23)*100</f>
        <v>70.594243265599218</v>
      </c>
      <c r="HV23" s="8"/>
      <c r="HW23" s="8">
        <f>(FP23/$IF23)*100</f>
        <v>79.062825106861695</v>
      </c>
      <c r="HX23" s="8"/>
      <c r="HY23" s="8">
        <f>(FR23/$IF23)*100</f>
        <v>29.492565869018549</v>
      </c>
      <c r="HZ23" s="8"/>
      <c r="IA23" s="8">
        <f>(FT23/$IF23)*100</f>
        <v>58.234764951892835</v>
      </c>
      <c r="IB23" s="17"/>
      <c r="IE23" s="10" t="s">
        <v>65</v>
      </c>
      <c r="IF23" s="10">
        <v>1118.9000000000001</v>
      </c>
      <c r="IH23" s="10" t="s">
        <v>65</v>
      </c>
      <c r="II23" s="10">
        <v>146.86661999999998</v>
      </c>
      <c r="IJ23" s="10">
        <v>25.578789999999998</v>
      </c>
      <c r="IK23" s="10">
        <v>36.960944309999995</v>
      </c>
      <c r="IM23" s="10">
        <v>1002.7688199999999</v>
      </c>
      <c r="IN23" s="10">
        <v>219.49347</v>
      </c>
      <c r="IO23" s="10">
        <v>359.48871825600003</v>
      </c>
    </row>
    <row r="24" spans="1:249" s="10" customFormat="1" ht="17.25" hidden="1" customHeight="1" x14ac:dyDescent="0.2">
      <c r="A24" s="30" t="s">
        <v>66</v>
      </c>
      <c r="B24" s="28">
        <f t="shared" si="0"/>
        <v>176.46040245999998</v>
      </c>
      <c r="C24" s="28"/>
      <c r="D24" s="28">
        <v>280.7</v>
      </c>
      <c r="E24" s="28"/>
      <c r="F24" s="28">
        <v>103.5</v>
      </c>
      <c r="G24" s="28"/>
      <c r="H24" s="28">
        <v>125.1</v>
      </c>
      <c r="I24" s="28"/>
      <c r="J24" s="28">
        <v>121.6</v>
      </c>
      <c r="K24" s="28"/>
      <c r="L24" s="28">
        <v>146.30000000000001</v>
      </c>
      <c r="M24" s="28"/>
      <c r="N24" s="28">
        <v>87.7</v>
      </c>
      <c r="O24" s="28"/>
      <c r="P24" s="28">
        <v>138.6</v>
      </c>
      <c r="Q24" s="28"/>
      <c r="R24" s="28">
        <v>218.6</v>
      </c>
      <c r="S24" s="28"/>
      <c r="T24" s="28">
        <v>137.1</v>
      </c>
      <c r="U24" s="29"/>
      <c r="V24" s="30" t="s">
        <v>66</v>
      </c>
      <c r="W24" s="28">
        <v>326.5</v>
      </c>
      <c r="X24" s="28"/>
      <c r="Y24" s="28">
        <v>144.6</v>
      </c>
      <c r="Z24" s="28"/>
      <c r="AA24" s="28">
        <v>135.4</v>
      </c>
      <c r="AB24" s="28"/>
      <c r="AC24" s="28">
        <v>186.6</v>
      </c>
      <c r="AD24" s="28"/>
      <c r="AE24" s="28">
        <v>144.1</v>
      </c>
      <c r="AF24" s="28"/>
      <c r="AG24" s="28">
        <v>129.28347000000002</v>
      </c>
      <c r="AH24" s="28"/>
      <c r="AI24" s="28">
        <v>136.69999999999999</v>
      </c>
      <c r="AJ24" s="28"/>
      <c r="AK24" s="28">
        <v>101.4</v>
      </c>
      <c r="AL24" s="28"/>
      <c r="AM24" s="28">
        <v>139.9</v>
      </c>
      <c r="AN24" s="28"/>
      <c r="AO24" s="28">
        <v>218.4</v>
      </c>
      <c r="AP24" s="29"/>
      <c r="AQ24" s="30" t="s">
        <v>66</v>
      </c>
      <c r="AR24" s="28">
        <v>317.87856999999997</v>
      </c>
      <c r="AS24" s="28"/>
      <c r="AT24" s="28">
        <v>297.89999999999998</v>
      </c>
      <c r="AU24" s="28"/>
      <c r="AV24" s="28">
        <v>435.5</v>
      </c>
      <c r="AW24" s="28"/>
      <c r="AX24" s="28">
        <v>135.5</v>
      </c>
      <c r="AY24" s="28"/>
      <c r="AZ24" s="28">
        <v>267.3</v>
      </c>
      <c r="BA24" s="28"/>
      <c r="BB24" s="28">
        <v>292.2</v>
      </c>
      <c r="BC24" s="28"/>
      <c r="BD24" s="28">
        <v>253.5</v>
      </c>
      <c r="BE24" s="28"/>
      <c r="BF24" s="28">
        <v>128.1</v>
      </c>
      <c r="BG24" s="29"/>
      <c r="BH24" s="30" t="s">
        <v>66</v>
      </c>
      <c r="BI24" s="28">
        <f t="shared" si="1"/>
        <v>1386.5937397799999</v>
      </c>
      <c r="BJ24" s="28"/>
      <c r="BK24" s="28">
        <v>1522.4</v>
      </c>
      <c r="BL24" s="28"/>
      <c r="BM24" s="28">
        <v>2260.6999999999998</v>
      </c>
      <c r="BN24" s="28"/>
      <c r="BO24" s="28">
        <v>1929.6</v>
      </c>
      <c r="BP24" s="28"/>
      <c r="BQ24" s="28">
        <v>981.5</v>
      </c>
      <c r="BR24" s="28"/>
      <c r="BS24" s="28">
        <v>1322.1</v>
      </c>
      <c r="BT24" s="28"/>
      <c r="BU24" s="28">
        <v>483.4</v>
      </c>
      <c r="BV24" s="28"/>
      <c r="BW24" s="28">
        <v>1125.8</v>
      </c>
      <c r="BX24" s="28"/>
      <c r="BY24" s="28">
        <v>1270.4000000000001</v>
      </c>
      <c r="BZ24" s="28"/>
      <c r="CA24" s="28">
        <v>442.5</v>
      </c>
      <c r="CB24" s="29"/>
      <c r="CC24" s="30" t="s">
        <v>66</v>
      </c>
      <c r="CD24" s="28">
        <v>577.4</v>
      </c>
      <c r="CE24" s="28"/>
      <c r="CF24" s="28">
        <v>632.1</v>
      </c>
      <c r="CG24" s="28"/>
      <c r="CH24" s="28">
        <v>1227.4000000000001</v>
      </c>
      <c r="CI24" s="28"/>
      <c r="CJ24" s="28">
        <v>2251.9</v>
      </c>
      <c r="CK24" s="28"/>
      <c r="CL24" s="28">
        <v>593.79999999999995</v>
      </c>
      <c r="CM24" s="28"/>
      <c r="CN24" s="28">
        <v>1377.144</v>
      </c>
      <c r="CO24" s="28"/>
      <c r="CP24" s="28">
        <v>1452.8</v>
      </c>
      <c r="CQ24" s="28"/>
      <c r="CR24" s="28">
        <v>912.4</v>
      </c>
      <c r="CS24" s="28"/>
      <c r="CT24" s="28">
        <v>812.3</v>
      </c>
      <c r="CU24" s="28"/>
      <c r="CV24" s="28">
        <v>1667.7</v>
      </c>
      <c r="CW24" s="29"/>
      <c r="CX24" s="30" t="s">
        <v>66</v>
      </c>
      <c r="CY24" s="28">
        <v>3409.1897000000004</v>
      </c>
      <c r="CZ24" s="28"/>
      <c r="DA24" s="28">
        <v>4115.3</v>
      </c>
      <c r="DB24" s="28"/>
      <c r="DC24" s="28">
        <v>3334.1</v>
      </c>
      <c r="DD24" s="28"/>
      <c r="DE24" s="28">
        <v>2112</v>
      </c>
      <c r="DF24" s="28"/>
      <c r="DG24" s="28">
        <v>1733.9</v>
      </c>
      <c r="DH24" s="28"/>
      <c r="DI24" s="28">
        <v>3322.9</v>
      </c>
      <c r="DJ24" s="28"/>
      <c r="DK24" s="28">
        <v>1011.6</v>
      </c>
      <c r="DL24" s="28"/>
      <c r="DM24" s="28">
        <v>950.7</v>
      </c>
      <c r="DN24" s="29"/>
      <c r="DO24" s="30" t="s">
        <v>66</v>
      </c>
      <c r="DP24" s="28">
        <f t="shared" si="2"/>
        <v>785.78180739121501</v>
      </c>
      <c r="DQ24" s="28"/>
      <c r="DR24" s="28">
        <f t="shared" si="22"/>
        <v>542.35838973993589</v>
      </c>
      <c r="DS24" s="28"/>
      <c r="DT24" s="28">
        <f t="shared" si="22"/>
        <v>2184.2512077294687</v>
      </c>
      <c r="DU24" s="28"/>
      <c r="DV24" s="28">
        <f t="shared" si="22"/>
        <v>1542.4460431654677</v>
      </c>
      <c r="DW24" s="28"/>
      <c r="DX24" s="28">
        <f t="shared" si="22"/>
        <v>807.15460526315792</v>
      </c>
      <c r="DY24" s="28"/>
      <c r="DZ24" s="28">
        <f t="shared" si="22"/>
        <v>903.6910457963088</v>
      </c>
      <c r="EA24" s="28"/>
      <c r="EB24" s="28">
        <f t="shared" si="22"/>
        <v>551.19726339794749</v>
      </c>
      <c r="EC24" s="28"/>
      <c r="ED24" s="28">
        <f t="shared" si="22"/>
        <v>812.26551226551237</v>
      </c>
      <c r="EE24" s="28"/>
      <c r="EF24" s="28">
        <f t="shared" si="22"/>
        <v>581.15279048490402</v>
      </c>
      <c r="EG24" s="28"/>
      <c r="EH24" s="28">
        <f t="shared" si="22"/>
        <v>322.75711159737421</v>
      </c>
      <c r="EI24" s="29"/>
      <c r="EJ24" s="30" t="s">
        <v>66</v>
      </c>
      <c r="EK24" s="28">
        <f t="shared" si="3"/>
        <v>176.84532924961712</v>
      </c>
      <c r="EL24" s="8"/>
      <c r="EM24" s="28">
        <f t="shared" si="4"/>
        <v>437.13692946058097</v>
      </c>
      <c r="EN24" s="8"/>
      <c r="EO24" s="28">
        <f t="shared" si="5"/>
        <v>906.49926144756273</v>
      </c>
      <c r="EP24" s="8"/>
      <c r="EQ24" s="28">
        <f t="shared" si="6"/>
        <v>1206.8060021436229</v>
      </c>
      <c r="ER24" s="8"/>
      <c r="ES24" s="28">
        <f t="shared" si="7"/>
        <v>412.07494795281053</v>
      </c>
      <c r="ET24" s="8"/>
      <c r="EU24" s="28">
        <f t="shared" si="8"/>
        <v>1065.21274529528</v>
      </c>
      <c r="EV24" s="8"/>
      <c r="EW24" s="28">
        <f t="shared" si="9"/>
        <v>1062.7651792245795</v>
      </c>
      <c r="EX24" s="8"/>
      <c r="EY24" s="28">
        <f t="shared" si="10"/>
        <v>899.80276134122278</v>
      </c>
      <c r="EZ24" s="8"/>
      <c r="FA24" s="28">
        <f t="shared" si="11"/>
        <v>580.62902072909219</v>
      </c>
      <c r="FB24" s="8"/>
      <c r="FC24" s="28">
        <f t="shared" si="12"/>
        <v>763.59890109890114</v>
      </c>
      <c r="FD24" s="17"/>
      <c r="FE24" s="30" t="s">
        <v>66</v>
      </c>
      <c r="FF24" s="8">
        <v>1072.4817655999902</v>
      </c>
      <c r="FG24" s="8"/>
      <c r="FH24" s="8">
        <v>1381.4367237327965</v>
      </c>
      <c r="FI24" s="8"/>
      <c r="FJ24" s="8">
        <v>765.57979334098741</v>
      </c>
      <c r="FK24" s="8"/>
      <c r="FL24" s="8">
        <v>1558.6715867158671</v>
      </c>
      <c r="FM24" s="8"/>
      <c r="FN24" s="8">
        <v>648.67190422745978</v>
      </c>
      <c r="FO24" s="8"/>
      <c r="FP24" s="8">
        <v>1137.2005475701576</v>
      </c>
      <c r="FQ24" s="8"/>
      <c r="FR24" s="8">
        <v>399.05325443786984</v>
      </c>
      <c r="FS24" s="8"/>
      <c r="FT24" s="8">
        <v>742.15456674473069</v>
      </c>
      <c r="FU24" s="17"/>
      <c r="FV24" s="30" t="s">
        <v>66</v>
      </c>
      <c r="FW24" s="8">
        <f>(DP24/$IF24)*100</f>
        <v>69.710948136197217</v>
      </c>
      <c r="FX24" s="8"/>
      <c r="FY24" s="8">
        <f>(DR24/$IF24)*100</f>
        <v>48.115542028028379</v>
      </c>
      <c r="FZ24" s="8"/>
      <c r="GA24" s="8">
        <f>(DT24/$IF24)*100</f>
        <v>193.77672176450218</v>
      </c>
      <c r="GB24" s="8"/>
      <c r="GC24" s="8">
        <f>(DV24/$IF24)*100</f>
        <v>136.83871923043537</v>
      </c>
      <c r="GD24" s="8"/>
      <c r="GE24" s="8">
        <f>(DX24/$IF24)*100</f>
        <v>71.607044469762059</v>
      </c>
      <c r="GF24" s="8"/>
      <c r="GG24" s="8">
        <f>(DZ24/$IF24)*100</f>
        <v>80.171313502156565</v>
      </c>
      <c r="GH24" s="8"/>
      <c r="GI24" s="8">
        <f>(EB24/$IF24)*100</f>
        <v>48.899686248930756</v>
      </c>
      <c r="GJ24" s="8"/>
      <c r="GK24" s="8">
        <f>(ED24/$IF24)*100</f>
        <v>72.060460633916989</v>
      </c>
      <c r="GL24" s="8"/>
      <c r="GM24" s="8">
        <f>(EF24/$IF24)*100</f>
        <v>51.55720284642512</v>
      </c>
      <c r="GN24" s="8"/>
      <c r="GO24" s="8">
        <f>(EH24/$IF24)*100</f>
        <v>28.633526578901186</v>
      </c>
      <c r="GP24" s="17"/>
      <c r="GQ24" s="30" t="s">
        <v>66</v>
      </c>
      <c r="GR24" s="8">
        <f>(EK24/$IF24)*100</f>
        <v>15.688904298227211</v>
      </c>
      <c r="GS24" s="8"/>
      <c r="GT24" s="8">
        <f>(EM24/$IF24)*100</f>
        <v>38.780777986211938</v>
      </c>
      <c r="GU24" s="8"/>
      <c r="GV24" s="8">
        <f>(EO24/$IF24)*100</f>
        <v>80.420445479734099</v>
      </c>
      <c r="GW24" s="8"/>
      <c r="GX24" s="8">
        <f>(EQ24/$IF24)*100</f>
        <v>107.06227840166989</v>
      </c>
      <c r="GY24" s="8"/>
      <c r="GZ24" s="8">
        <f>(ES24/$IF24)*100</f>
        <v>36.557394247055583</v>
      </c>
      <c r="HA24" s="8"/>
      <c r="HB24" s="8">
        <f>(EU24/$IF24)*100</f>
        <v>94.500775842377578</v>
      </c>
      <c r="HC24" s="8"/>
      <c r="HD24" s="8">
        <f>(EW24/$IF24)*100</f>
        <v>94.283639036957013</v>
      </c>
      <c r="HE24" s="8"/>
      <c r="HF24" s="8">
        <f>(EY24/$IF24)*100</f>
        <v>79.826362787546373</v>
      </c>
      <c r="HG24" s="8"/>
      <c r="HH24" s="8">
        <f>(FA24/$IF24)*100</f>
        <v>51.510736402509949</v>
      </c>
      <c r="HI24" s="8"/>
      <c r="HJ24" s="8">
        <f>(FC24/$IF24)*100</f>
        <v>67.742982709270862</v>
      </c>
      <c r="HK24" s="17"/>
      <c r="HL24" s="30" t="s">
        <v>66</v>
      </c>
      <c r="HM24" s="8">
        <f>(FF24/$IF24)*100</f>
        <v>95.14564989354065</v>
      </c>
      <c r="HN24" s="8"/>
      <c r="HO24" s="8">
        <f>(FH24/$IF24)*100</f>
        <v>122.55471289325732</v>
      </c>
      <c r="HP24" s="8"/>
      <c r="HQ24" s="8">
        <f>(FJ24/$IF24)*100</f>
        <v>67.918718358852686</v>
      </c>
      <c r="HR24" s="8"/>
      <c r="HS24" s="8">
        <f>(FL24/$IF24)*100</f>
        <v>138.27817483284838</v>
      </c>
      <c r="HT24" s="8"/>
      <c r="HU24" s="8">
        <f>(FN24/$IF24)*100</f>
        <v>57.547188096829295</v>
      </c>
      <c r="HV24" s="8"/>
      <c r="HW24" s="8">
        <f>(FP24/$IF24)*100</f>
        <v>100.88720258784222</v>
      </c>
      <c r="HX24" s="8"/>
      <c r="HY24" s="8">
        <f>(FR24/$IF24)*100</f>
        <v>35.402169485261695</v>
      </c>
      <c r="HZ24" s="8"/>
      <c r="IA24" s="8">
        <f>(FT24/$IF24)*100</f>
        <v>65.84053998799952</v>
      </c>
      <c r="IB24" s="17"/>
      <c r="IE24" s="10" t="s">
        <v>66</v>
      </c>
      <c r="IF24" s="10">
        <v>1127.2</v>
      </c>
      <c r="IH24" s="10" t="s">
        <v>66</v>
      </c>
      <c r="II24" s="10">
        <v>114.81974999999998</v>
      </c>
      <c r="IJ24" s="10">
        <v>24.623669999999997</v>
      </c>
      <c r="IK24" s="10">
        <v>37.016982460000001</v>
      </c>
      <c r="IM24" s="10">
        <v>740.14108999999996</v>
      </c>
      <c r="IN24" s="10">
        <v>262.46375</v>
      </c>
      <c r="IO24" s="10">
        <v>383.98889978000005</v>
      </c>
    </row>
    <row r="25" spans="1:249" s="49" customFormat="1" ht="17.25" hidden="1" customHeight="1" x14ac:dyDescent="0.2">
      <c r="A25" s="18" t="s">
        <v>72</v>
      </c>
      <c r="B25" s="31">
        <f t="shared" si="0"/>
        <v>216.05032288044998</v>
      </c>
      <c r="C25" s="32"/>
      <c r="D25" s="31">
        <f>AVERAGE(D26:D29)</f>
        <v>308.95000000000005</v>
      </c>
      <c r="E25" s="32"/>
      <c r="F25" s="31">
        <f>AVERAGE(F26:F29)</f>
        <v>144.67500000000001</v>
      </c>
      <c r="G25" s="32"/>
      <c r="H25" s="31">
        <v>151.4</v>
      </c>
      <c r="I25" s="32"/>
      <c r="J25" s="31">
        <v>161.92500000000001</v>
      </c>
      <c r="K25" s="32"/>
      <c r="L25" s="31">
        <v>239.65</v>
      </c>
      <c r="M25" s="32"/>
      <c r="N25" s="31">
        <v>84.125</v>
      </c>
      <c r="O25" s="32"/>
      <c r="P25" s="31">
        <v>155.25</v>
      </c>
      <c r="Q25" s="32"/>
      <c r="R25" s="31">
        <v>210.97499999999999</v>
      </c>
      <c r="S25" s="32"/>
      <c r="T25" s="31">
        <v>142.17500000000001</v>
      </c>
      <c r="U25" s="33"/>
      <c r="V25" s="18" t="s">
        <v>72</v>
      </c>
      <c r="W25" s="31">
        <v>300.77499999999998</v>
      </c>
      <c r="X25" s="32"/>
      <c r="Y25" s="31">
        <v>167.9</v>
      </c>
      <c r="Z25" s="32"/>
      <c r="AA25" s="31">
        <v>184.1</v>
      </c>
      <c r="AB25" s="32"/>
      <c r="AC25" s="31">
        <v>259.5</v>
      </c>
      <c r="AD25" s="34"/>
      <c r="AE25" s="31">
        <v>159.27500000000001</v>
      </c>
      <c r="AF25" s="32"/>
      <c r="AG25" s="31">
        <v>141.39458250000001</v>
      </c>
      <c r="AH25" s="32"/>
      <c r="AI25" s="31">
        <v>149.1</v>
      </c>
      <c r="AJ25" s="32"/>
      <c r="AK25" s="31">
        <v>112.425</v>
      </c>
      <c r="AL25" s="32"/>
      <c r="AM25" s="31">
        <v>163.4</v>
      </c>
      <c r="AN25" s="32"/>
      <c r="AO25" s="31">
        <v>225.65</v>
      </c>
      <c r="AP25" s="33"/>
      <c r="AQ25" s="18" t="s">
        <v>72</v>
      </c>
      <c r="AR25" s="31">
        <v>336.50263300000006</v>
      </c>
      <c r="AS25" s="32"/>
      <c r="AT25" s="31">
        <v>349.65</v>
      </c>
      <c r="AU25" s="32"/>
      <c r="AV25" s="31">
        <v>396.375</v>
      </c>
      <c r="AW25" s="32"/>
      <c r="AX25" s="31">
        <v>144.27500000000001</v>
      </c>
      <c r="AY25" s="32"/>
      <c r="AZ25" s="31">
        <v>222.7</v>
      </c>
      <c r="BA25" s="32"/>
      <c r="BB25" s="31">
        <v>310.85000000000002</v>
      </c>
      <c r="BC25" s="32"/>
      <c r="BD25" s="31">
        <v>275.97500000000002</v>
      </c>
      <c r="BE25" s="32"/>
      <c r="BF25" s="31">
        <v>169.95</v>
      </c>
      <c r="BG25" s="33"/>
      <c r="BH25" s="18" t="s">
        <v>72</v>
      </c>
      <c r="BI25" s="31">
        <f t="shared" si="1"/>
        <v>1668.6975450044999</v>
      </c>
      <c r="BJ25" s="32"/>
      <c r="BK25" s="31">
        <v>2377.625</v>
      </c>
      <c r="BL25" s="32"/>
      <c r="BM25" s="31">
        <v>2192.4250000000002</v>
      </c>
      <c r="BN25" s="32"/>
      <c r="BO25" s="31">
        <v>2250.65</v>
      </c>
      <c r="BP25" s="32"/>
      <c r="BQ25" s="31">
        <v>1189.3499999999999</v>
      </c>
      <c r="BR25" s="32"/>
      <c r="BS25" s="31">
        <v>1831.175</v>
      </c>
      <c r="BT25" s="32"/>
      <c r="BU25" s="31">
        <v>637.67499999999995</v>
      </c>
      <c r="BV25" s="32"/>
      <c r="BW25" s="31">
        <v>1221.925</v>
      </c>
      <c r="BX25" s="32"/>
      <c r="BY25" s="31">
        <v>944.65</v>
      </c>
      <c r="BZ25" s="32"/>
      <c r="CA25" s="31">
        <v>396.9</v>
      </c>
      <c r="CB25" s="33"/>
      <c r="CC25" s="18" t="s">
        <v>72</v>
      </c>
      <c r="CD25" s="31">
        <v>751.42499999999995</v>
      </c>
      <c r="CE25" s="32"/>
      <c r="CF25" s="31">
        <v>740.77499999999998</v>
      </c>
      <c r="CG25" s="32"/>
      <c r="CH25" s="31">
        <v>1325.0250000000001</v>
      </c>
      <c r="CI25" s="32"/>
      <c r="CJ25" s="31">
        <v>2641.6749999999997</v>
      </c>
      <c r="CK25" s="32"/>
      <c r="CL25" s="31">
        <v>714.8</v>
      </c>
      <c r="CM25" s="32"/>
      <c r="CN25" s="31">
        <v>1414.9494999999999</v>
      </c>
      <c r="CO25" s="32"/>
      <c r="CP25" s="31">
        <v>1470.05</v>
      </c>
      <c r="CQ25" s="32"/>
      <c r="CR25" s="31">
        <v>1076.4749999999999</v>
      </c>
      <c r="CS25" s="32"/>
      <c r="CT25" s="31">
        <v>1108.0250000000001</v>
      </c>
      <c r="CU25" s="32"/>
      <c r="CV25" s="31">
        <v>1887.9749999999999</v>
      </c>
      <c r="CW25" s="33"/>
      <c r="CX25" s="18" t="s">
        <v>72</v>
      </c>
      <c r="CY25" s="31">
        <v>3469.8786425000008</v>
      </c>
      <c r="CZ25" s="32"/>
      <c r="DA25" s="31">
        <v>4343.7</v>
      </c>
      <c r="DB25" s="32"/>
      <c r="DC25" s="31">
        <v>3332.45</v>
      </c>
      <c r="DD25" s="32"/>
      <c r="DE25" s="31">
        <v>1892.9749999999999</v>
      </c>
      <c r="DF25" s="32"/>
      <c r="DG25" s="31">
        <v>1605.325</v>
      </c>
      <c r="DH25" s="32"/>
      <c r="DI25" s="31">
        <v>2727.55</v>
      </c>
      <c r="DJ25" s="32"/>
      <c r="DK25" s="31">
        <v>977.07500000000005</v>
      </c>
      <c r="DL25" s="32"/>
      <c r="DM25" s="31">
        <v>1287.075</v>
      </c>
      <c r="DN25" s="33"/>
      <c r="DO25" s="41" t="s">
        <v>72</v>
      </c>
      <c r="DP25" s="42">
        <f t="shared" si="2"/>
        <v>772.36521693506688</v>
      </c>
      <c r="DQ25" s="43"/>
      <c r="DR25" s="42">
        <f t="shared" si="22"/>
        <v>769.58245670820509</v>
      </c>
      <c r="DS25" s="44"/>
      <c r="DT25" s="42">
        <f t="shared" si="22"/>
        <v>1515.4138586486954</v>
      </c>
      <c r="DU25" s="44"/>
      <c r="DV25" s="42">
        <f t="shared" si="22"/>
        <v>1486.558784676354</v>
      </c>
      <c r="DW25" s="44"/>
      <c r="DX25" s="42">
        <f t="shared" si="22"/>
        <v>734.50671607225559</v>
      </c>
      <c r="DY25" s="44"/>
      <c r="DZ25" s="42">
        <f t="shared" si="22"/>
        <v>764.10390152305445</v>
      </c>
      <c r="EA25" s="44"/>
      <c r="EB25" s="42">
        <f t="shared" si="22"/>
        <v>758.00891530460626</v>
      </c>
      <c r="EC25" s="44"/>
      <c r="ED25" s="42">
        <f t="shared" si="22"/>
        <v>787.06924315619972</v>
      </c>
      <c r="EE25" s="44"/>
      <c r="EF25" s="42">
        <f t="shared" si="22"/>
        <v>447.75447327882449</v>
      </c>
      <c r="EG25" s="44"/>
      <c r="EH25" s="42">
        <f t="shared" si="22"/>
        <v>279.16300334095303</v>
      </c>
      <c r="EI25" s="45"/>
      <c r="EJ25" s="18" t="s">
        <v>73</v>
      </c>
      <c r="EK25" s="46">
        <f t="shared" si="3"/>
        <v>249.8296068489735</v>
      </c>
      <c r="EL25" s="47"/>
      <c r="EM25" s="46">
        <f t="shared" si="4"/>
        <v>441.20011911852288</v>
      </c>
      <c r="EN25" s="47"/>
      <c r="EO25" s="46">
        <f t="shared" si="5"/>
        <v>719.73112438891917</v>
      </c>
      <c r="EP25" s="47"/>
      <c r="EQ25" s="46">
        <f t="shared" si="6"/>
        <v>1017.9865125240847</v>
      </c>
      <c r="ER25" s="47"/>
      <c r="ES25" s="46">
        <f t="shared" si="7"/>
        <v>448.78355046303557</v>
      </c>
      <c r="ET25" s="47"/>
      <c r="EU25" s="46">
        <f t="shared" si="8"/>
        <v>1000.709839784703</v>
      </c>
      <c r="EV25" s="47"/>
      <c r="EW25" s="46">
        <f t="shared" si="9"/>
        <v>985.9490274983234</v>
      </c>
      <c r="EX25" s="47"/>
      <c r="EY25" s="46">
        <f t="shared" si="10"/>
        <v>957.50500333555703</v>
      </c>
      <c r="EZ25" s="47"/>
      <c r="FA25" s="46">
        <f t="shared" si="11"/>
        <v>678.10587515299881</v>
      </c>
      <c r="FB25" s="47"/>
      <c r="FC25" s="46">
        <f t="shared" si="12"/>
        <v>836.68291602038551</v>
      </c>
      <c r="FD25" s="48"/>
      <c r="FE25" s="18" t="s">
        <v>73</v>
      </c>
      <c r="FF25" s="35">
        <f>(CY25/AR25)*100</f>
        <v>1031.1594330080623</v>
      </c>
      <c r="FG25" s="36"/>
      <c r="FH25" s="35">
        <f>(DA25/AT25)*100</f>
        <v>1242.2994422994423</v>
      </c>
      <c r="FI25" s="36"/>
      <c r="FJ25" s="35">
        <f>(DC25/AV25)*100</f>
        <v>840.73163040050451</v>
      </c>
      <c r="FK25" s="36"/>
      <c r="FL25" s="35">
        <f>(DE25/AX25)*100</f>
        <v>1312.0603015075376</v>
      </c>
      <c r="FM25" s="36"/>
      <c r="FN25" s="35">
        <f>(DG25/AZ25)*100</f>
        <v>720.8464301751236</v>
      </c>
      <c r="FO25" s="36"/>
      <c r="FP25" s="35">
        <f>(DI25/BB25)*100</f>
        <v>877.44893035226005</v>
      </c>
      <c r="FQ25" s="36"/>
      <c r="FR25" s="35">
        <f>(DK25/BD25)*100</f>
        <v>354.04475043029259</v>
      </c>
      <c r="FS25" s="36"/>
      <c r="FT25" s="35">
        <f>(DM25/BF25)*100</f>
        <v>757.32568402471315</v>
      </c>
      <c r="FU25" s="37"/>
      <c r="FV25" s="18" t="s">
        <v>72</v>
      </c>
      <c r="FW25" s="23">
        <v>69.80764910122177</v>
      </c>
      <c r="FX25" s="36"/>
      <c r="FY25" s="23">
        <v>66.568760315412462</v>
      </c>
      <c r="FZ25" s="36"/>
      <c r="GA25" s="23">
        <v>144.65827944501612</v>
      </c>
      <c r="GB25" s="36"/>
      <c r="GC25" s="23">
        <v>133.07548866993289</v>
      </c>
      <c r="GD25" s="36"/>
      <c r="GE25" s="23">
        <v>65.207605167548238</v>
      </c>
      <c r="GF25" s="36"/>
      <c r="GG25" s="23">
        <v>71.350887328412654</v>
      </c>
      <c r="GH25" s="36"/>
      <c r="GI25" s="23">
        <v>69.517464565903737</v>
      </c>
      <c r="GJ25" s="36"/>
      <c r="GK25" s="23">
        <v>77.327868990000198</v>
      </c>
      <c r="GL25" s="36"/>
      <c r="GM25" s="23">
        <v>40.190973907403091</v>
      </c>
      <c r="GN25" s="36"/>
      <c r="GO25" s="23">
        <v>26.431921189055103</v>
      </c>
      <c r="GP25" s="37"/>
      <c r="GQ25" s="18" t="s">
        <v>72</v>
      </c>
      <c r="GR25" s="23">
        <v>23.005156471790475</v>
      </c>
      <c r="GS25" s="36"/>
      <c r="GT25" s="23">
        <v>42.175462849330266</v>
      </c>
      <c r="GU25" s="36"/>
      <c r="GV25" s="23">
        <v>67.327740539337057</v>
      </c>
      <c r="GW25" s="36"/>
      <c r="GX25" s="23">
        <v>84.358531982051431</v>
      </c>
      <c r="GY25" s="36"/>
      <c r="GZ25" s="23">
        <v>42.157968009825332</v>
      </c>
      <c r="HA25" s="36"/>
      <c r="HB25" s="23">
        <v>97.619327093840937</v>
      </c>
      <c r="HC25" s="36"/>
      <c r="HD25" s="23">
        <v>96.576775050268637</v>
      </c>
      <c r="HE25" s="36"/>
      <c r="HF25" s="23">
        <v>90.361002194074445</v>
      </c>
      <c r="HG25" s="36"/>
      <c r="HH25" s="23">
        <v>63.897390087341812</v>
      </c>
      <c r="HI25" s="36"/>
      <c r="HJ25" s="23">
        <v>81.657684346847631</v>
      </c>
      <c r="HK25" s="37"/>
      <c r="HL25" s="18" t="s">
        <v>72</v>
      </c>
      <c r="HM25" s="23">
        <v>89.204313277600761</v>
      </c>
      <c r="HN25" s="36"/>
      <c r="HO25" s="23">
        <v>99.585763940077015</v>
      </c>
      <c r="HP25" s="36"/>
      <c r="HQ25" s="23">
        <v>82.089394157396029</v>
      </c>
      <c r="HR25" s="36"/>
      <c r="HS25" s="23">
        <v>122.268885370286</v>
      </c>
      <c r="HT25" s="36"/>
      <c r="HU25" s="23">
        <v>67.449399124734114</v>
      </c>
      <c r="HV25" s="36"/>
      <c r="HW25" s="23">
        <v>86.096310907376434</v>
      </c>
      <c r="HX25" s="36"/>
      <c r="HY25" s="23">
        <v>33.715586556771058</v>
      </c>
      <c r="HZ25" s="36"/>
      <c r="IA25" s="23">
        <v>68.181173824722947</v>
      </c>
      <c r="IB25" s="37"/>
      <c r="IE25" s="49" t="s">
        <v>74</v>
      </c>
      <c r="IF25" s="49">
        <v>1162.9749999999999</v>
      </c>
      <c r="IH25" s="49" t="s">
        <v>74</v>
      </c>
      <c r="II25" s="49">
        <v>147.18161000000001</v>
      </c>
      <c r="IJ25" s="49">
        <v>28.675252499999999</v>
      </c>
      <c r="IK25" s="49">
        <v>40.193460380450006</v>
      </c>
      <c r="IM25" s="49">
        <v>983.08428750000007</v>
      </c>
      <c r="IN25" s="49">
        <v>280.67462999999998</v>
      </c>
      <c r="IO25" s="49">
        <v>404.93862750450006</v>
      </c>
    </row>
    <row r="26" spans="1:249" s="10" customFormat="1" ht="17.25" hidden="1" customHeight="1" x14ac:dyDescent="0.2">
      <c r="A26" s="27" t="s">
        <v>63</v>
      </c>
      <c r="B26" s="28">
        <f t="shared" si="0"/>
        <v>200.15854390979999</v>
      </c>
      <c r="C26" s="28"/>
      <c r="D26" s="28">
        <v>235.3</v>
      </c>
      <c r="E26" s="28"/>
      <c r="F26" s="28">
        <v>143.9</v>
      </c>
      <c r="G26" s="28"/>
      <c r="H26" s="28">
        <v>122.1</v>
      </c>
      <c r="I26" s="28"/>
      <c r="J26" s="28">
        <v>164.5</v>
      </c>
      <c r="K26" s="28"/>
      <c r="L26" s="28">
        <v>247.7</v>
      </c>
      <c r="M26" s="28"/>
      <c r="N26" s="28">
        <v>86.6</v>
      </c>
      <c r="O26" s="28"/>
      <c r="P26" s="28">
        <v>149.19999999999999</v>
      </c>
      <c r="Q26" s="28"/>
      <c r="R26" s="28">
        <v>168.4</v>
      </c>
      <c r="S26" s="28"/>
      <c r="T26" s="28">
        <v>135.80000000000001</v>
      </c>
      <c r="U26" s="29"/>
      <c r="V26" s="27" t="s">
        <v>63</v>
      </c>
      <c r="W26" s="28">
        <v>230.4</v>
      </c>
      <c r="X26" s="28"/>
      <c r="Y26" s="28">
        <v>160.6</v>
      </c>
      <c r="Z26" s="28"/>
      <c r="AA26" s="28">
        <v>167.5</v>
      </c>
      <c r="AB26" s="28"/>
      <c r="AC26" s="28">
        <v>204.5</v>
      </c>
      <c r="AD26" s="28"/>
      <c r="AE26" s="28">
        <v>124.8</v>
      </c>
      <c r="AF26" s="28"/>
      <c r="AG26" s="28">
        <v>122.31377000000001</v>
      </c>
      <c r="AH26" s="28"/>
      <c r="AI26" s="28">
        <v>129.1</v>
      </c>
      <c r="AJ26" s="28"/>
      <c r="AK26" s="28">
        <v>96.8</v>
      </c>
      <c r="AL26" s="28"/>
      <c r="AM26" s="28">
        <v>169.9</v>
      </c>
      <c r="AN26" s="28"/>
      <c r="AO26" s="28">
        <v>245.1</v>
      </c>
      <c r="AP26" s="29"/>
      <c r="AQ26" s="27" t="s">
        <v>63</v>
      </c>
      <c r="AR26" s="28">
        <v>344.04769199999998</v>
      </c>
      <c r="AS26" s="28"/>
      <c r="AT26" s="28">
        <v>358.2</v>
      </c>
      <c r="AU26" s="28"/>
      <c r="AV26" s="28">
        <v>403.3</v>
      </c>
      <c r="AW26" s="28"/>
      <c r="AX26" s="28">
        <v>145.1</v>
      </c>
      <c r="AY26" s="28"/>
      <c r="AZ26" s="28">
        <v>215</v>
      </c>
      <c r="BA26" s="28"/>
      <c r="BB26" s="28">
        <v>369.9</v>
      </c>
      <c r="BC26" s="28"/>
      <c r="BD26" s="28">
        <v>257.89999999999998</v>
      </c>
      <c r="BE26" s="28"/>
      <c r="BF26" s="28">
        <v>172.9</v>
      </c>
      <c r="BG26" s="29"/>
      <c r="BH26" s="27" t="s">
        <v>63</v>
      </c>
      <c r="BI26" s="28">
        <f t="shared" si="1"/>
        <v>1386.8780440820003</v>
      </c>
      <c r="BJ26" s="28"/>
      <c r="BK26" s="28">
        <v>1396.5</v>
      </c>
      <c r="BL26" s="28"/>
      <c r="BM26" s="28">
        <v>2213.1</v>
      </c>
      <c r="BN26" s="28"/>
      <c r="BO26" s="28">
        <v>2099.4</v>
      </c>
      <c r="BP26" s="28"/>
      <c r="BQ26" s="28">
        <v>1074.4000000000001</v>
      </c>
      <c r="BR26" s="28"/>
      <c r="BS26" s="28">
        <v>1415.5</v>
      </c>
      <c r="BT26" s="28"/>
      <c r="BU26" s="28">
        <v>742.6</v>
      </c>
      <c r="BV26" s="28"/>
      <c r="BW26" s="28">
        <v>1328.5</v>
      </c>
      <c r="BX26" s="28"/>
      <c r="BY26" s="28">
        <v>761.1</v>
      </c>
      <c r="BZ26" s="28"/>
      <c r="CA26" s="28">
        <v>343.6</v>
      </c>
      <c r="CB26" s="29"/>
      <c r="CC26" s="27" t="s">
        <v>63</v>
      </c>
      <c r="CD26" s="28">
        <v>617.4</v>
      </c>
      <c r="CE26" s="28"/>
      <c r="CF26" s="28">
        <v>687.5</v>
      </c>
      <c r="CG26" s="28"/>
      <c r="CH26" s="28">
        <v>1200.7</v>
      </c>
      <c r="CI26" s="28"/>
      <c r="CJ26" s="28">
        <v>2374.4</v>
      </c>
      <c r="CK26" s="28"/>
      <c r="CL26" s="28">
        <v>630.1</v>
      </c>
      <c r="CM26" s="28"/>
      <c r="CN26" s="28">
        <v>1251.69</v>
      </c>
      <c r="CO26" s="28"/>
      <c r="CP26" s="28">
        <v>1270.0999999999999</v>
      </c>
      <c r="CQ26" s="28"/>
      <c r="CR26" s="28">
        <v>1138.5999999999999</v>
      </c>
      <c r="CS26" s="28"/>
      <c r="CT26" s="28">
        <v>1051.5999999999999</v>
      </c>
      <c r="CU26" s="28"/>
      <c r="CV26" s="28">
        <v>1791.3</v>
      </c>
      <c r="CW26" s="29"/>
      <c r="CX26" s="27" t="s">
        <v>63</v>
      </c>
      <c r="CY26" s="28">
        <v>3304.7119300000004</v>
      </c>
      <c r="CZ26" s="28"/>
      <c r="DA26" s="28">
        <v>4085.4</v>
      </c>
      <c r="DB26" s="28"/>
      <c r="DC26" s="28">
        <v>3431.8</v>
      </c>
      <c r="DD26" s="28"/>
      <c r="DE26" s="28">
        <v>1394.4</v>
      </c>
      <c r="DF26" s="28"/>
      <c r="DG26" s="28">
        <v>1300.0999999999999</v>
      </c>
      <c r="DH26" s="28"/>
      <c r="DI26" s="28">
        <v>2672</v>
      </c>
      <c r="DJ26" s="28"/>
      <c r="DK26" s="28">
        <v>730.8</v>
      </c>
      <c r="DL26" s="28"/>
      <c r="DM26" s="28">
        <v>1215.4000000000001</v>
      </c>
      <c r="DN26" s="29"/>
      <c r="DO26" s="27" t="s">
        <v>63</v>
      </c>
      <c r="DP26" s="28">
        <f t="shared" si="2"/>
        <v>692.88975478707869</v>
      </c>
      <c r="DQ26" s="28"/>
      <c r="DR26" s="28">
        <f t="shared" si="22"/>
        <v>593.49766255843599</v>
      </c>
      <c r="DS26" s="28"/>
      <c r="DT26" s="28">
        <f t="shared" si="22"/>
        <v>1537.9430159833216</v>
      </c>
      <c r="DU26" s="28"/>
      <c r="DV26" s="28">
        <f t="shared" si="22"/>
        <v>1719.4103194103195</v>
      </c>
      <c r="DW26" s="28"/>
      <c r="DX26" s="28">
        <f t="shared" si="22"/>
        <v>653.13069908814589</v>
      </c>
      <c r="DY26" s="28"/>
      <c r="DZ26" s="28">
        <f t="shared" si="22"/>
        <v>571.4574081550262</v>
      </c>
      <c r="EA26" s="28"/>
      <c r="EB26" s="28">
        <f t="shared" si="22"/>
        <v>857.50577367205562</v>
      </c>
      <c r="EC26" s="28"/>
      <c r="ED26" s="28">
        <f t="shared" si="22"/>
        <v>890.41554959785537</v>
      </c>
      <c r="EE26" s="28"/>
      <c r="EF26" s="28">
        <f t="shared" si="22"/>
        <v>451.95961995249405</v>
      </c>
      <c r="EG26" s="28"/>
      <c r="EH26" s="28">
        <f t="shared" si="22"/>
        <v>253.01914580265094</v>
      </c>
      <c r="EI26" s="29"/>
      <c r="EJ26" s="27" t="s">
        <v>63</v>
      </c>
      <c r="EK26" s="28">
        <f t="shared" si="3"/>
        <v>267.96875</v>
      </c>
      <c r="EL26" s="8"/>
      <c r="EM26" s="28">
        <f t="shared" si="4"/>
        <v>428.08219178082192</v>
      </c>
      <c r="EN26" s="8"/>
      <c r="EO26" s="28">
        <f t="shared" si="5"/>
        <v>716.83582089552237</v>
      </c>
      <c r="EP26" s="8"/>
      <c r="EQ26" s="28">
        <f t="shared" si="6"/>
        <v>1161.0757946210269</v>
      </c>
      <c r="ER26" s="8"/>
      <c r="ES26" s="28">
        <f t="shared" si="7"/>
        <v>504.88782051282055</v>
      </c>
      <c r="ET26" s="8"/>
      <c r="EU26" s="28">
        <f t="shared" si="8"/>
        <v>1023.3434878182562</v>
      </c>
      <c r="EV26" s="8"/>
      <c r="EW26" s="28">
        <f t="shared" si="9"/>
        <v>983.8109992254067</v>
      </c>
      <c r="EX26" s="8"/>
      <c r="EY26" s="28">
        <f t="shared" si="10"/>
        <v>1176.2396694214874</v>
      </c>
      <c r="EZ26" s="8"/>
      <c r="FA26" s="28">
        <f t="shared" si="11"/>
        <v>618.95232489699822</v>
      </c>
      <c r="FB26" s="8"/>
      <c r="FC26" s="28">
        <f t="shared" si="12"/>
        <v>730.84455324357407</v>
      </c>
      <c r="FD26" s="17"/>
      <c r="FE26" s="27" t="s">
        <v>63</v>
      </c>
      <c r="FF26" s="28">
        <f>(CY26/AR26)*100</f>
        <v>960.53890400752948</v>
      </c>
      <c r="FG26" s="8"/>
      <c r="FH26" s="28">
        <f>(DA26/AT26)*100</f>
        <v>1140.5360134003352</v>
      </c>
      <c r="FI26" s="8"/>
      <c r="FJ26" s="28">
        <f>(DC26/AV26)*100</f>
        <v>850.92982891148029</v>
      </c>
      <c r="FK26" s="8"/>
      <c r="FL26" s="28">
        <f>(DE26/AX26)*100</f>
        <v>960.99241902136464</v>
      </c>
      <c r="FM26" s="8"/>
      <c r="FN26" s="28">
        <f>(DG26/AZ26)*100</f>
        <v>604.69767441860461</v>
      </c>
      <c r="FO26" s="8"/>
      <c r="FP26" s="28">
        <f>(DI26/BB26)*100</f>
        <v>722.3573938902407</v>
      </c>
      <c r="FQ26" s="8"/>
      <c r="FR26" s="28">
        <f>(DK26/BD26)*100</f>
        <v>283.36564559906941</v>
      </c>
      <c r="FS26" s="8"/>
      <c r="FT26" s="28">
        <f>(DM26/BF26)*100</f>
        <v>702.94968189705037</v>
      </c>
      <c r="FU26" s="17"/>
      <c r="FV26" s="27" t="s">
        <v>63</v>
      </c>
      <c r="FW26" s="8">
        <f>(DP26/$IF26)*100</f>
        <v>60.721212407946609</v>
      </c>
      <c r="FX26" s="8"/>
      <c r="FY26" s="8">
        <f>(DR26/$IF26)*100</f>
        <v>52.01101240543651</v>
      </c>
      <c r="FZ26" s="8"/>
      <c r="GA26" s="8">
        <f>(DT26/$IF26)*100</f>
        <v>134.7772338956552</v>
      </c>
      <c r="GB26" s="8"/>
      <c r="GC26" s="8">
        <f>(DV26/$IF26)*100</f>
        <v>150.6800735615038</v>
      </c>
      <c r="GD26" s="8"/>
      <c r="GE26" s="8">
        <f>(DX26/$IF26)*100</f>
        <v>57.236937962329847</v>
      </c>
      <c r="GF26" s="8"/>
      <c r="GG26" s="8">
        <f>(DZ26/$IF26)*100</f>
        <v>50.079520476297098</v>
      </c>
      <c r="GH26" s="8"/>
      <c r="GI26" s="8">
        <f>(EB26/$IF26)*100</f>
        <v>75.147294161077525</v>
      </c>
      <c r="GJ26" s="8"/>
      <c r="GK26" s="8">
        <f>(ED26/$IF26)*100</f>
        <v>78.031333765476774</v>
      </c>
      <c r="GL26" s="8"/>
      <c r="GM26" s="8">
        <f>(EF26/$IF26)*100</f>
        <v>39.607363066558065</v>
      </c>
      <c r="GN26" s="8"/>
      <c r="GO26" s="8">
        <f>(EH26/$IF26)*100</f>
        <v>22.173266655214352</v>
      </c>
      <c r="GP26" s="17"/>
      <c r="GQ26" s="27" t="s">
        <v>63</v>
      </c>
      <c r="GR26" s="8">
        <f>(EK26/$IF26)*100</f>
        <v>23.483371308386648</v>
      </c>
      <c r="GS26" s="8"/>
      <c r="GT26" s="8">
        <f>(EM26/$IF26)*100</f>
        <v>37.514870894822714</v>
      </c>
      <c r="GU26" s="8"/>
      <c r="GV26" s="8">
        <f>(EO26/$IF26)*100</f>
        <v>62.819719647315964</v>
      </c>
      <c r="GW26" s="8"/>
      <c r="GX26" s="8">
        <f>(EQ26/$IF26)*100</f>
        <v>101.75057353615169</v>
      </c>
      <c r="GY26" s="8"/>
      <c r="GZ26" s="8">
        <f>(ES26/$IF26)*100</f>
        <v>44.245712077190483</v>
      </c>
      <c r="HA26" s="8"/>
      <c r="HB26" s="8">
        <f>(EU26/$IF26)*100</f>
        <v>89.680438858842891</v>
      </c>
      <c r="HC26" s="8"/>
      <c r="HD26" s="8">
        <f>(EW26/$IF26)*100</f>
        <v>86.216019562300133</v>
      </c>
      <c r="HE26" s="8"/>
      <c r="HF26" s="8">
        <f>(EY26/$IF26)*100</f>
        <v>103.07945573757668</v>
      </c>
      <c r="HG26" s="8"/>
      <c r="HH26" s="8">
        <f>(FA26/$IF26)*100</f>
        <v>54.241725080799071</v>
      </c>
      <c r="HI26" s="8"/>
      <c r="HJ26" s="8">
        <f>(FC26/$IF26)*100</f>
        <v>64.047371242097455</v>
      </c>
      <c r="HK26" s="17"/>
      <c r="HL26" s="27" t="s">
        <v>63</v>
      </c>
      <c r="HM26" s="8">
        <f>(FF26/$IF26)*100</f>
        <v>84.17657558562172</v>
      </c>
      <c r="HN26" s="8"/>
      <c r="HO26" s="8">
        <f>(FH26/$IF26)*100</f>
        <v>99.950575181871457</v>
      </c>
      <c r="HP26" s="8"/>
      <c r="HQ26" s="8">
        <f>(FJ26/$IF26)*100</f>
        <v>74.571012962183886</v>
      </c>
      <c r="HR26" s="8"/>
      <c r="HS26" s="8">
        <f>(FL26/$IF26)*100</f>
        <v>84.21631925522432</v>
      </c>
      <c r="HT26" s="8"/>
      <c r="HU26" s="8">
        <f>(FN26/$IF26)*100</f>
        <v>52.992522514994711</v>
      </c>
      <c r="HV26" s="8"/>
      <c r="HW26" s="8">
        <f>(FP26/$IF26)*100</f>
        <v>63.303601252321506</v>
      </c>
      <c r="HX26" s="8"/>
      <c r="HY26" s="8">
        <f>(FR26/$IF26)*100</f>
        <v>24.832674226541883</v>
      </c>
      <c r="HZ26" s="8"/>
      <c r="IA26" s="8">
        <f>(FT26/$IF26)*100</f>
        <v>61.602811488655718</v>
      </c>
      <c r="IB26" s="17"/>
      <c r="IE26" s="10" t="s">
        <v>63</v>
      </c>
      <c r="IF26" s="10">
        <v>1141.0999999999999</v>
      </c>
      <c r="IH26" s="10" t="s">
        <v>63</v>
      </c>
      <c r="II26" s="10">
        <v>134.82021</v>
      </c>
      <c r="IJ26" s="10">
        <v>24.892060000000001</v>
      </c>
      <c r="IK26" s="10">
        <v>40.446273909799999</v>
      </c>
      <c r="IM26" s="10">
        <v>762.44007000000011</v>
      </c>
      <c r="IN26" s="10">
        <v>250.39751999999999</v>
      </c>
      <c r="IO26" s="10">
        <v>374.04045408199994</v>
      </c>
    </row>
    <row r="27" spans="1:249" s="10" customFormat="1" ht="17.25" hidden="1" customHeight="1" x14ac:dyDescent="0.2">
      <c r="A27" s="27" t="s">
        <v>64</v>
      </c>
      <c r="B27" s="28">
        <f t="shared" si="0"/>
        <v>258.53690337180001</v>
      </c>
      <c r="C27" s="28"/>
      <c r="D27" s="28">
        <v>379.4</v>
      </c>
      <c r="E27" s="28"/>
      <c r="F27" s="28">
        <v>172.2</v>
      </c>
      <c r="G27" s="28"/>
      <c r="H27" s="28">
        <v>207.1</v>
      </c>
      <c r="I27" s="28"/>
      <c r="J27" s="28">
        <v>205.1</v>
      </c>
      <c r="K27" s="28"/>
      <c r="L27" s="28">
        <v>286.39999999999998</v>
      </c>
      <c r="M27" s="28"/>
      <c r="N27" s="28">
        <v>101.8</v>
      </c>
      <c r="O27" s="28"/>
      <c r="P27" s="28">
        <v>179.3</v>
      </c>
      <c r="Q27" s="28"/>
      <c r="R27" s="28">
        <v>271.10000000000002</v>
      </c>
      <c r="S27" s="28"/>
      <c r="T27" s="28">
        <v>161.19999999999999</v>
      </c>
      <c r="U27" s="29"/>
      <c r="V27" s="27" t="s">
        <v>64</v>
      </c>
      <c r="W27" s="28">
        <v>365.9</v>
      </c>
      <c r="X27" s="28"/>
      <c r="Y27" s="28">
        <v>202</v>
      </c>
      <c r="Z27" s="28"/>
      <c r="AA27" s="28">
        <v>260.89999999999998</v>
      </c>
      <c r="AB27" s="28"/>
      <c r="AC27" s="28">
        <v>319.8</v>
      </c>
      <c r="AD27" s="28"/>
      <c r="AE27" s="28">
        <v>204.3</v>
      </c>
      <c r="AF27" s="28"/>
      <c r="AG27" s="28">
        <v>155.93964</v>
      </c>
      <c r="AH27" s="28"/>
      <c r="AI27" s="28">
        <v>165.1</v>
      </c>
      <c r="AJ27" s="28"/>
      <c r="AK27" s="28">
        <v>121.5</v>
      </c>
      <c r="AL27" s="28"/>
      <c r="AM27" s="28">
        <v>174.6</v>
      </c>
      <c r="AN27" s="28"/>
      <c r="AO27" s="28">
        <v>223.5</v>
      </c>
      <c r="AP27" s="29"/>
      <c r="AQ27" s="27" t="s">
        <v>64</v>
      </c>
      <c r="AR27" s="28">
        <v>318.33944200000002</v>
      </c>
      <c r="AS27" s="28"/>
      <c r="AT27" s="28">
        <v>333.2</v>
      </c>
      <c r="AU27" s="28"/>
      <c r="AV27" s="28">
        <v>362.8</v>
      </c>
      <c r="AW27" s="28"/>
      <c r="AX27" s="28">
        <v>136.6</v>
      </c>
      <c r="AY27" s="28"/>
      <c r="AZ27" s="28">
        <v>212.1</v>
      </c>
      <c r="BA27" s="28"/>
      <c r="BB27" s="28">
        <v>324.60000000000002</v>
      </c>
      <c r="BC27" s="28"/>
      <c r="BD27" s="28">
        <v>317.89999999999998</v>
      </c>
      <c r="BE27" s="28"/>
      <c r="BF27" s="28">
        <v>191.4</v>
      </c>
      <c r="BG27" s="29"/>
      <c r="BH27" s="27" t="s">
        <v>64</v>
      </c>
      <c r="BI27" s="28">
        <f t="shared" si="1"/>
        <v>2071.8980536660001</v>
      </c>
      <c r="BJ27" s="28"/>
      <c r="BK27" s="28">
        <v>3504.6</v>
      </c>
      <c r="BL27" s="28"/>
      <c r="BM27" s="28">
        <v>2223.3000000000002</v>
      </c>
      <c r="BN27" s="28"/>
      <c r="BO27" s="28">
        <v>2529.3000000000002</v>
      </c>
      <c r="BP27" s="28"/>
      <c r="BQ27" s="28">
        <v>1514.3</v>
      </c>
      <c r="BR27" s="28"/>
      <c r="BS27" s="28">
        <v>2423.1</v>
      </c>
      <c r="BT27" s="28"/>
      <c r="BU27" s="28">
        <v>726.4</v>
      </c>
      <c r="BV27" s="28"/>
      <c r="BW27" s="28">
        <v>1221.7</v>
      </c>
      <c r="BX27" s="28"/>
      <c r="BY27" s="28">
        <v>806.7</v>
      </c>
      <c r="BZ27" s="28"/>
      <c r="CA27" s="28">
        <v>470.9</v>
      </c>
      <c r="CB27" s="29"/>
      <c r="CC27" s="27" t="s">
        <v>64</v>
      </c>
      <c r="CD27" s="28">
        <v>966.8</v>
      </c>
      <c r="CE27" s="28"/>
      <c r="CF27" s="28">
        <v>776.3</v>
      </c>
      <c r="CG27" s="28"/>
      <c r="CH27" s="28">
        <v>1856.8</v>
      </c>
      <c r="CI27" s="28"/>
      <c r="CJ27" s="28">
        <v>3315.5</v>
      </c>
      <c r="CK27" s="28"/>
      <c r="CL27" s="28">
        <v>814.5</v>
      </c>
      <c r="CM27" s="28"/>
      <c r="CN27" s="28">
        <v>1432.66</v>
      </c>
      <c r="CO27" s="28"/>
      <c r="CP27" s="28">
        <v>1474.8</v>
      </c>
      <c r="CQ27" s="28"/>
      <c r="CR27" s="28">
        <v>1173.8</v>
      </c>
      <c r="CS27" s="28"/>
      <c r="CT27" s="28">
        <v>1249.3</v>
      </c>
      <c r="CU27" s="28"/>
      <c r="CV27" s="28">
        <v>2312.4</v>
      </c>
      <c r="CW27" s="29"/>
      <c r="CX27" s="27" t="s">
        <v>64</v>
      </c>
      <c r="CY27" s="28">
        <v>3342.2240899999997</v>
      </c>
      <c r="CZ27" s="28"/>
      <c r="DA27" s="28">
        <v>3906.3</v>
      </c>
      <c r="DB27" s="28"/>
      <c r="DC27" s="28">
        <v>3517.2</v>
      </c>
      <c r="DD27" s="28"/>
      <c r="DE27" s="28">
        <v>1817</v>
      </c>
      <c r="DF27" s="28"/>
      <c r="DG27" s="28">
        <v>1866.4</v>
      </c>
      <c r="DH27" s="28"/>
      <c r="DI27" s="28">
        <v>2436</v>
      </c>
      <c r="DJ27" s="28"/>
      <c r="DK27" s="28">
        <v>1209.5</v>
      </c>
      <c r="DL27" s="28"/>
      <c r="DM27" s="28">
        <v>1812.2</v>
      </c>
      <c r="DN27" s="29"/>
      <c r="DO27" s="27" t="s">
        <v>64</v>
      </c>
      <c r="DP27" s="28">
        <f t="shared" si="2"/>
        <v>801.39354445907429</v>
      </c>
      <c r="DQ27" s="28"/>
      <c r="DR27" s="28">
        <f t="shared" si="22"/>
        <v>923.72166578808651</v>
      </c>
      <c r="DS27" s="28"/>
      <c r="DT27" s="28">
        <f t="shared" si="22"/>
        <v>1291.1149825783975</v>
      </c>
      <c r="DU27" s="28"/>
      <c r="DV27" s="28">
        <f t="shared" si="22"/>
        <v>1221.2940608401739</v>
      </c>
      <c r="DW27" s="28"/>
      <c r="DX27" s="28">
        <f t="shared" si="22"/>
        <v>738.32276938078985</v>
      </c>
      <c r="DY27" s="28"/>
      <c r="DZ27" s="28">
        <f t="shared" si="22"/>
        <v>846.05446927374305</v>
      </c>
      <c r="EA27" s="28"/>
      <c r="EB27" s="28">
        <f t="shared" si="22"/>
        <v>713.55599214145377</v>
      </c>
      <c r="EC27" s="28"/>
      <c r="ED27" s="28">
        <f t="shared" si="22"/>
        <v>681.37200223089792</v>
      </c>
      <c r="EE27" s="28"/>
      <c r="EF27" s="28">
        <f t="shared" si="22"/>
        <v>297.56547399483588</v>
      </c>
      <c r="EG27" s="28"/>
      <c r="EH27" s="28">
        <f t="shared" si="22"/>
        <v>292.12158808933003</v>
      </c>
      <c r="EI27" s="29"/>
      <c r="EJ27" s="30" t="s">
        <v>64</v>
      </c>
      <c r="EK27" s="28">
        <f t="shared" si="3"/>
        <v>264.22519814156874</v>
      </c>
      <c r="EL27" s="8"/>
      <c r="EM27" s="28">
        <f t="shared" si="4"/>
        <v>384.30693069306926</v>
      </c>
      <c r="EN27" s="8"/>
      <c r="EO27" s="28">
        <f t="shared" si="5"/>
        <v>711.690302798007</v>
      </c>
      <c r="EP27" s="8"/>
      <c r="EQ27" s="28">
        <f t="shared" si="6"/>
        <v>1036.7417135709818</v>
      </c>
      <c r="ER27" s="8"/>
      <c r="ES27" s="28">
        <f t="shared" si="7"/>
        <v>398.67841409691624</v>
      </c>
      <c r="ET27" s="8"/>
      <c r="EU27" s="28">
        <f t="shared" si="8"/>
        <v>918.72727165459673</v>
      </c>
      <c r="EV27" s="8"/>
      <c r="EW27" s="28">
        <f t="shared" si="9"/>
        <v>893.27680193821925</v>
      </c>
      <c r="EX27" s="8"/>
      <c r="EY27" s="28">
        <f t="shared" si="10"/>
        <v>966.09053497942375</v>
      </c>
      <c r="EZ27" s="8"/>
      <c r="FA27" s="28">
        <f t="shared" si="11"/>
        <v>715.52119129438722</v>
      </c>
      <c r="FB27" s="8"/>
      <c r="FC27" s="28">
        <f t="shared" si="12"/>
        <v>1034.6308724832215</v>
      </c>
      <c r="FD27" s="17"/>
      <c r="FE27" s="27" t="s">
        <v>64</v>
      </c>
      <c r="FF27" s="28">
        <f>(CY27/AR27)*100</f>
        <v>1049.8931797461653</v>
      </c>
      <c r="FG27" s="8"/>
      <c r="FH27" s="28">
        <f>(DA27/AT27)*100</f>
        <v>1172.3589435774311</v>
      </c>
      <c r="FI27" s="8"/>
      <c r="FJ27" s="28">
        <f>(DC27/AV27)*100</f>
        <v>969.45975744211682</v>
      </c>
      <c r="FK27" s="8"/>
      <c r="FL27" s="28">
        <f>(DE27/AX27)*100</f>
        <v>1330.1610541727673</v>
      </c>
      <c r="FM27" s="8"/>
      <c r="FN27" s="28">
        <f>(DG27/AZ27)*100</f>
        <v>879.96228194247999</v>
      </c>
      <c r="FO27" s="8"/>
      <c r="FP27" s="28">
        <f>(DI27/BB27)*100</f>
        <v>750.46210720887234</v>
      </c>
      <c r="FQ27" s="8"/>
      <c r="FR27" s="28">
        <f>(DK27/BD27)*100</f>
        <v>380.46555520603965</v>
      </c>
      <c r="FS27" s="8"/>
      <c r="FT27" s="28">
        <f>(DM27/BF27)*100</f>
        <v>946.81295715778469</v>
      </c>
      <c r="FU27" s="17"/>
      <c r="FV27" s="27" t="s">
        <v>64</v>
      </c>
      <c r="FW27" s="8">
        <f>(DP27/$IF27)*100</f>
        <v>69.716706781998639</v>
      </c>
      <c r="FX27" s="8"/>
      <c r="FY27" s="8">
        <f>(DR27/$IF27)*100</f>
        <v>80.358561617058427</v>
      </c>
      <c r="FZ27" s="8"/>
      <c r="GA27" s="8">
        <f>(DT27/$IF27)*100</f>
        <v>112.31970270364484</v>
      </c>
      <c r="GB27" s="8"/>
      <c r="GC27" s="8">
        <f>(DV27/$IF27)*100</f>
        <v>106.24567732406906</v>
      </c>
      <c r="GD27" s="8"/>
      <c r="GE27" s="8">
        <f>(DX27/$IF27)*100</f>
        <v>64.229905992239225</v>
      </c>
      <c r="GF27" s="8"/>
      <c r="GG27" s="8">
        <f>(DZ27/$IF27)*100</f>
        <v>73.601954699760171</v>
      </c>
      <c r="GH27" s="8"/>
      <c r="GI27" s="8">
        <f>(EB27/$IF27)*100</f>
        <v>62.075336419439218</v>
      </c>
      <c r="GJ27" s="8"/>
      <c r="GK27" s="8">
        <f>(ED27/$IF27)*100</f>
        <v>59.275511285854542</v>
      </c>
      <c r="GL27" s="8"/>
      <c r="GM27" s="8">
        <f>(EF27/$IF27)*100</f>
        <v>25.8865136141658</v>
      </c>
      <c r="GN27" s="8"/>
      <c r="GO27" s="8">
        <f>(EH27/$IF27)*100</f>
        <v>25.412926323560679</v>
      </c>
      <c r="GP27" s="17"/>
      <c r="GQ27" s="27" t="s">
        <v>64</v>
      </c>
      <c r="GR27" s="8">
        <f>(EK27/$IF27)*100</f>
        <v>22.986098141937255</v>
      </c>
      <c r="GS27" s="8"/>
      <c r="GT27" s="8">
        <f>(EM27/$IF27)*100</f>
        <v>33.432529855856394</v>
      </c>
      <c r="GU27" s="8"/>
      <c r="GV27" s="8">
        <f>(EO27/$IF27)*100</f>
        <v>61.913031996346845</v>
      </c>
      <c r="GW27" s="8"/>
      <c r="GX27" s="8">
        <f>(EQ27/$IF27)*100</f>
        <v>90.190666687340737</v>
      </c>
      <c r="GY27" s="8"/>
      <c r="GZ27" s="8">
        <f>(ES27/$IF27)*100</f>
        <v>34.682767646534693</v>
      </c>
      <c r="HA27" s="8"/>
      <c r="HB27" s="8">
        <f>(EU27/$IF27)*100</f>
        <v>79.924077568907933</v>
      </c>
      <c r="HC27" s="8"/>
      <c r="HD27" s="8">
        <f>(EW27/$IF27)*100</f>
        <v>77.710030616634995</v>
      </c>
      <c r="HE27" s="8"/>
      <c r="HF27" s="8">
        <f>(EY27/$IF27)*100</f>
        <v>84.044413656322206</v>
      </c>
      <c r="HG27" s="8"/>
      <c r="HH27" s="8">
        <f>(FA27/$IF27)*100</f>
        <v>62.246297633265527</v>
      </c>
      <c r="HI27" s="8"/>
      <c r="HJ27" s="8">
        <f>(FC27/$IF27)*100</f>
        <v>90.007035448736104</v>
      </c>
      <c r="HK27" s="17"/>
      <c r="HL27" s="27" t="s">
        <v>64</v>
      </c>
      <c r="HM27" s="8">
        <f>(FF27/$IF27)*100</f>
        <v>91.334769877874322</v>
      </c>
      <c r="HN27" s="8"/>
      <c r="HO27" s="8">
        <f>(FH27/$IF27)*100</f>
        <v>101.98859883231239</v>
      </c>
      <c r="HP27" s="8"/>
      <c r="HQ27" s="8">
        <f>(FJ27/$IF27)*100</f>
        <v>84.337516958861841</v>
      </c>
      <c r="HR27" s="8"/>
      <c r="HS27" s="8">
        <f>(FL27/$IF27)*100</f>
        <v>115.71649014117158</v>
      </c>
      <c r="HT27" s="8"/>
      <c r="HU27" s="8">
        <f>(FN27/$IF27)*100</f>
        <v>76.551742665722486</v>
      </c>
      <c r="HV27" s="8"/>
      <c r="HW27" s="8">
        <f>(FP27/$IF27)*100</f>
        <v>65.285959739788808</v>
      </c>
      <c r="HX27" s="8"/>
      <c r="HY27" s="8">
        <f>(FR27/$IF27)*100</f>
        <v>33.098351910051299</v>
      </c>
      <c r="HZ27" s="8"/>
      <c r="IA27" s="8">
        <f>(FT27/$IF27)*100</f>
        <v>82.367373393456688</v>
      </c>
      <c r="IB27" s="17"/>
      <c r="IE27" s="10" t="s">
        <v>64</v>
      </c>
      <c r="IF27" s="10">
        <v>1149.5</v>
      </c>
      <c r="IH27" s="10" t="s">
        <v>64</v>
      </c>
      <c r="II27" s="10">
        <v>179.74092999999999</v>
      </c>
      <c r="IJ27" s="10">
        <v>37.683450000000001</v>
      </c>
      <c r="IK27" s="10">
        <v>41.112523371800002</v>
      </c>
      <c r="IM27" s="10">
        <v>1292.16328</v>
      </c>
      <c r="IN27" s="10">
        <v>354.05628000000002</v>
      </c>
      <c r="IO27" s="10">
        <v>425.67849366600001</v>
      </c>
    </row>
    <row r="28" spans="1:249" s="10" customFormat="1" ht="17.25" hidden="1" customHeight="1" x14ac:dyDescent="0.2">
      <c r="A28" s="27" t="s">
        <v>65</v>
      </c>
      <c r="B28" s="28">
        <f t="shared" si="0"/>
        <v>220.99628201760001</v>
      </c>
      <c r="C28" s="28"/>
      <c r="D28" s="50">
        <v>324.2</v>
      </c>
      <c r="E28" s="50"/>
      <c r="F28" s="50">
        <v>152.69999999999999</v>
      </c>
      <c r="G28" s="50"/>
      <c r="H28" s="50">
        <v>145.1</v>
      </c>
      <c r="I28" s="50"/>
      <c r="J28" s="50">
        <v>157.1</v>
      </c>
      <c r="K28" s="50"/>
      <c r="L28" s="50">
        <v>270.10000000000002</v>
      </c>
      <c r="M28" s="50"/>
      <c r="N28" s="50">
        <v>62.5</v>
      </c>
      <c r="O28" s="50"/>
      <c r="P28" s="50">
        <v>143</v>
      </c>
      <c r="Q28" s="50"/>
      <c r="R28" s="50">
        <v>177.1</v>
      </c>
      <c r="S28" s="50"/>
      <c r="T28" s="50">
        <v>131.80000000000001</v>
      </c>
      <c r="U28" s="51"/>
      <c r="V28" s="27" t="s">
        <v>65</v>
      </c>
      <c r="W28" s="50">
        <v>262.7</v>
      </c>
      <c r="X28" s="50"/>
      <c r="Y28" s="50">
        <v>160.30000000000001</v>
      </c>
      <c r="Z28" s="50"/>
      <c r="AA28" s="50">
        <v>163.19999999999999</v>
      </c>
      <c r="AB28" s="50"/>
      <c r="AC28" s="50">
        <v>305.10000000000002</v>
      </c>
      <c r="AD28" s="50"/>
      <c r="AE28" s="50">
        <v>170.1</v>
      </c>
      <c r="AF28" s="50"/>
      <c r="AG28" s="28">
        <v>153.70872</v>
      </c>
      <c r="AH28" s="50"/>
      <c r="AI28" s="50">
        <v>160.6</v>
      </c>
      <c r="AJ28" s="50"/>
      <c r="AK28" s="50">
        <v>127.8</v>
      </c>
      <c r="AL28" s="50"/>
      <c r="AM28" s="50">
        <v>165.7</v>
      </c>
      <c r="AN28" s="50"/>
      <c r="AO28" s="50">
        <v>198.6</v>
      </c>
      <c r="AP28" s="51"/>
      <c r="AQ28" s="27" t="s">
        <v>65</v>
      </c>
      <c r="AR28" s="28">
        <v>338.40358400000002</v>
      </c>
      <c r="AS28" s="50"/>
      <c r="AT28" s="50">
        <v>382.5</v>
      </c>
      <c r="AU28" s="50"/>
      <c r="AV28" s="50">
        <v>337.6</v>
      </c>
      <c r="AW28" s="50"/>
      <c r="AX28" s="50">
        <v>156.69999999999999</v>
      </c>
      <c r="AY28" s="50"/>
      <c r="AZ28" s="50">
        <v>187.3</v>
      </c>
      <c r="BA28" s="50"/>
      <c r="BB28" s="50">
        <v>252.7</v>
      </c>
      <c r="BC28" s="50"/>
      <c r="BD28" s="50">
        <v>278.7</v>
      </c>
      <c r="BE28" s="50"/>
      <c r="BF28" s="50">
        <v>174.9</v>
      </c>
      <c r="BG28" s="51"/>
      <c r="BH28" s="27" t="s">
        <v>65</v>
      </c>
      <c r="BI28" s="28">
        <f t="shared" si="1"/>
        <v>1727.3786517400001</v>
      </c>
      <c r="BJ28" s="28"/>
      <c r="BK28" s="50">
        <v>2976.2</v>
      </c>
      <c r="BL28" s="50"/>
      <c r="BM28" s="50">
        <v>1890</v>
      </c>
      <c r="BN28" s="50"/>
      <c r="BO28" s="50">
        <v>2338.4</v>
      </c>
      <c r="BP28" s="50"/>
      <c r="BQ28" s="50">
        <v>1182.0999999999999</v>
      </c>
      <c r="BR28" s="50"/>
      <c r="BS28" s="50">
        <v>2068.5</v>
      </c>
      <c r="BT28" s="50"/>
      <c r="BU28" s="50">
        <v>606.29999999999995</v>
      </c>
      <c r="BV28" s="50"/>
      <c r="BW28" s="50">
        <v>1131.0999999999999</v>
      </c>
      <c r="BX28" s="50"/>
      <c r="BY28" s="50">
        <v>861.3</v>
      </c>
      <c r="BZ28" s="50"/>
      <c r="CA28" s="50">
        <v>286.89999999999998</v>
      </c>
      <c r="CB28" s="51"/>
      <c r="CC28" s="27" t="s">
        <v>65</v>
      </c>
      <c r="CD28" s="50">
        <v>788.4</v>
      </c>
      <c r="CE28" s="50"/>
      <c r="CF28" s="50">
        <v>849.4</v>
      </c>
      <c r="CG28" s="50">
        <v>967.7</v>
      </c>
      <c r="CH28" s="50">
        <v>967.7</v>
      </c>
      <c r="CI28" s="50"/>
      <c r="CJ28" s="50">
        <v>2216.1999999999998</v>
      </c>
      <c r="CK28" s="50"/>
      <c r="CL28" s="50">
        <v>828.4</v>
      </c>
      <c r="CM28" s="50"/>
      <c r="CN28" s="28">
        <v>1509.922</v>
      </c>
      <c r="CO28" s="50"/>
      <c r="CP28" s="50">
        <v>1590.8</v>
      </c>
      <c r="CQ28" s="50"/>
      <c r="CR28" s="50">
        <v>1013.1</v>
      </c>
      <c r="CS28" s="50"/>
      <c r="CT28" s="50">
        <v>1299.7</v>
      </c>
      <c r="CU28" s="50"/>
      <c r="CV28" s="50">
        <v>1698.1</v>
      </c>
      <c r="CW28" s="51"/>
      <c r="CX28" s="27" t="s">
        <v>65</v>
      </c>
      <c r="CY28" s="28">
        <v>3308.5951</v>
      </c>
      <c r="CZ28" s="50"/>
      <c r="DA28" s="50">
        <v>4492.6000000000004</v>
      </c>
      <c r="DB28" s="50"/>
      <c r="DC28" s="50">
        <v>2608.4</v>
      </c>
      <c r="DD28" s="50"/>
      <c r="DE28" s="50">
        <v>2168.1999999999998</v>
      </c>
      <c r="DF28" s="50"/>
      <c r="DG28" s="50">
        <v>1464.7</v>
      </c>
      <c r="DH28" s="50"/>
      <c r="DI28" s="50">
        <v>2370.9</v>
      </c>
      <c r="DJ28" s="50"/>
      <c r="DK28" s="50">
        <v>966.8</v>
      </c>
      <c r="DL28" s="50"/>
      <c r="DM28" s="50">
        <v>1121.4000000000001</v>
      </c>
      <c r="DN28" s="52"/>
      <c r="DO28" s="27" t="s">
        <v>65</v>
      </c>
      <c r="DP28" s="28">
        <f t="shared" si="2"/>
        <v>781.63244918411465</v>
      </c>
      <c r="DQ28" s="28"/>
      <c r="DR28" s="28">
        <f t="shared" si="22"/>
        <v>918.01357186921655</v>
      </c>
      <c r="DS28" s="28"/>
      <c r="DT28" s="28">
        <f t="shared" si="22"/>
        <v>1237.721021611002</v>
      </c>
      <c r="DU28" s="28"/>
      <c r="DV28" s="28">
        <f t="shared" si="22"/>
        <v>1611.57822191592</v>
      </c>
      <c r="DW28" s="28"/>
      <c r="DX28" s="28">
        <f t="shared" si="22"/>
        <v>752.45066836409922</v>
      </c>
      <c r="DY28" s="28"/>
      <c r="DZ28" s="28">
        <f t="shared" si="22"/>
        <v>765.82747130692326</v>
      </c>
      <c r="EA28" s="28"/>
      <c r="EB28" s="28">
        <f t="shared" si="22"/>
        <v>970.07999999999993</v>
      </c>
      <c r="EC28" s="28"/>
      <c r="ED28" s="28">
        <f t="shared" si="22"/>
        <v>790.9790209790209</v>
      </c>
      <c r="EE28" s="28"/>
      <c r="EF28" s="28">
        <f t="shared" si="22"/>
        <v>486.33540372670802</v>
      </c>
      <c r="EG28" s="28"/>
      <c r="EH28" s="28">
        <f t="shared" si="22"/>
        <v>217.67830045523516</v>
      </c>
      <c r="EI28" s="29"/>
      <c r="EJ28" s="27" t="s">
        <v>65</v>
      </c>
      <c r="EK28" s="28">
        <f t="shared" si="3"/>
        <v>300.11419870574804</v>
      </c>
      <c r="EL28" s="8"/>
      <c r="EM28" s="28">
        <f t="shared" si="4"/>
        <v>529.88147223955082</v>
      </c>
      <c r="EN28" s="8"/>
      <c r="EO28" s="28">
        <f t="shared" si="5"/>
        <v>592.95343137254918</v>
      </c>
      <c r="EP28" s="8"/>
      <c r="EQ28" s="28">
        <f t="shared" si="6"/>
        <v>726.38479187151745</v>
      </c>
      <c r="ER28" s="8"/>
      <c r="ES28" s="28">
        <f t="shared" si="7"/>
        <v>487.00764256319815</v>
      </c>
      <c r="ET28" s="8"/>
      <c r="EU28" s="28">
        <f t="shared" si="8"/>
        <v>982.32683220574609</v>
      </c>
      <c r="EV28" s="8"/>
      <c r="EW28" s="28">
        <f t="shared" si="9"/>
        <v>990.53549190535489</v>
      </c>
      <c r="EX28" s="8"/>
      <c r="EY28" s="28">
        <f t="shared" si="10"/>
        <v>792.72300469483571</v>
      </c>
      <c r="EZ28" s="8"/>
      <c r="FA28" s="28">
        <f t="shared" si="11"/>
        <v>784.36934218467115</v>
      </c>
      <c r="FB28" s="8"/>
      <c r="FC28" s="28">
        <f t="shared" si="12"/>
        <v>855.03524672708954</v>
      </c>
      <c r="FD28" s="17"/>
      <c r="FE28" s="30" t="s">
        <v>65</v>
      </c>
      <c r="FF28" s="28">
        <f>(CY28/AR28)*100</f>
        <v>977.70687322271374</v>
      </c>
      <c r="FG28" s="8"/>
      <c r="FH28" s="28">
        <f>(DA28/AT28)*100</f>
        <v>1174.5359477124184</v>
      </c>
      <c r="FI28" s="8"/>
      <c r="FJ28" s="28">
        <f>(DC28/AV28)*100</f>
        <v>772.63033175355451</v>
      </c>
      <c r="FK28" s="8"/>
      <c r="FL28" s="28">
        <f>(DE28/AX28)*100</f>
        <v>1383.6630504148052</v>
      </c>
      <c r="FM28" s="8"/>
      <c r="FN28" s="28">
        <f>(DG28/AZ28)*100</f>
        <v>782.00747463961557</v>
      </c>
      <c r="FO28" s="8"/>
      <c r="FP28" s="28">
        <f>(DI28/BB28)*100</f>
        <v>938.22714681440459</v>
      </c>
      <c r="FQ28" s="8"/>
      <c r="FR28" s="28">
        <f>(DK28/BD28)*100</f>
        <v>346.89630426982421</v>
      </c>
      <c r="FS28" s="8"/>
      <c r="FT28" s="28">
        <f>(DM28/BF28)*100</f>
        <v>641.16638078902236</v>
      </c>
      <c r="FU28" s="17"/>
      <c r="FV28" s="27" t="s">
        <v>65</v>
      </c>
      <c r="FW28" s="8">
        <f>(DP28/$IF28)*100</f>
        <v>66.897676239653777</v>
      </c>
      <c r="FX28" s="8"/>
      <c r="FY28" s="8">
        <f>(DR28/$IF28)*100</f>
        <v>78.570144802226665</v>
      </c>
      <c r="FZ28" s="8"/>
      <c r="GA28" s="8">
        <f>(DT28/$IF28)*100</f>
        <v>105.93298712863761</v>
      </c>
      <c r="GB28" s="8"/>
      <c r="GC28" s="8">
        <f>(DV28/$IF28)*100</f>
        <v>137.93035107120164</v>
      </c>
      <c r="GD28" s="8"/>
      <c r="GE28" s="8">
        <f>(DX28/$IF28)*100</f>
        <v>64.400091438214574</v>
      </c>
      <c r="GF28" s="8"/>
      <c r="GG28" s="8">
        <f>(DZ28/$IF28)*100</f>
        <v>65.544973579846229</v>
      </c>
      <c r="GH28" s="8"/>
      <c r="GI28" s="8">
        <f>(EB28/$IF28)*100</f>
        <v>83.026360835330351</v>
      </c>
      <c r="GJ28" s="8"/>
      <c r="GK28" s="8">
        <f>(ED28/$IF28)*100</f>
        <v>67.697622473384186</v>
      </c>
      <c r="GL28" s="8"/>
      <c r="GM28" s="8">
        <f>(EF28/$IF28)*100</f>
        <v>41.624050301840811</v>
      </c>
      <c r="GN28" s="8"/>
      <c r="GO28" s="8">
        <f>(EH28/$IF28)*100</f>
        <v>18.630460497709272</v>
      </c>
      <c r="GP28" s="17"/>
      <c r="GQ28" s="30" t="s">
        <v>65</v>
      </c>
      <c r="GR28" s="8">
        <f>(EK28/$IF28)*100</f>
        <v>25.685912248009927</v>
      </c>
      <c r="GS28" s="8"/>
      <c r="GT28" s="8">
        <f>(EM28/$IF28)*100</f>
        <v>45.351033228308005</v>
      </c>
      <c r="GU28" s="8"/>
      <c r="GV28" s="8">
        <f>(EO28/$IF28)*100</f>
        <v>50.749181048660489</v>
      </c>
      <c r="GW28" s="8"/>
      <c r="GX28" s="8">
        <f>(EQ28/$IF28)*100</f>
        <v>62.169187938335966</v>
      </c>
      <c r="GY28" s="8"/>
      <c r="GZ28" s="8">
        <f>(ES28/$IF28)*100</f>
        <v>41.681585292981694</v>
      </c>
      <c r="HA28" s="8"/>
      <c r="HB28" s="8">
        <f>(EU28/$IF28)*100</f>
        <v>84.074532027194977</v>
      </c>
      <c r="HC28" s="8"/>
      <c r="HD28" s="8">
        <f>(EW28/$IF28)*100</f>
        <v>84.777087633118356</v>
      </c>
      <c r="HE28" s="8"/>
      <c r="HF28" s="8">
        <f>(EY28/$IF28)*100</f>
        <v>67.846885030369364</v>
      </c>
      <c r="HG28" s="8"/>
      <c r="HH28" s="8">
        <f>(FA28/$IF28)*100</f>
        <v>67.131919050382677</v>
      </c>
      <c r="HI28" s="8"/>
      <c r="HJ28" s="8">
        <f>(FC28/$IF28)*100</f>
        <v>73.180010846207594</v>
      </c>
      <c r="HK28" s="17"/>
      <c r="HL28" s="30" t="s">
        <v>65</v>
      </c>
      <c r="HM28" s="8">
        <f>(FF28/$IF28)*100</f>
        <v>83.67912300776392</v>
      </c>
      <c r="HN28" s="8"/>
      <c r="HO28" s="8">
        <f>(FH28/$IF28)*100</f>
        <v>100.52515814039869</v>
      </c>
      <c r="HP28" s="8"/>
      <c r="HQ28" s="8">
        <f>(FJ28/$IF28)*100</f>
        <v>66.127210865590087</v>
      </c>
      <c r="HR28" s="8"/>
      <c r="HS28" s="8">
        <f>(FL28/$IF28)*100</f>
        <v>118.42374618408122</v>
      </c>
      <c r="HT28" s="8"/>
      <c r="HU28" s="8">
        <f>(FN28/$IF28)*100</f>
        <v>66.929773591202974</v>
      </c>
      <c r="HV28" s="8"/>
      <c r="HW28" s="8">
        <f>(FP28/$IF28)*100</f>
        <v>80.300166622253045</v>
      </c>
      <c r="HX28" s="8"/>
      <c r="HY28" s="8">
        <f>(FR28/$IF28)*100</f>
        <v>29.689858290810012</v>
      </c>
      <c r="HZ28" s="8"/>
      <c r="IA28" s="8">
        <f>(FT28/$IF28)*100</f>
        <v>54.875588906968694</v>
      </c>
      <c r="IB28" s="17"/>
      <c r="IE28" s="10" t="s">
        <v>65</v>
      </c>
      <c r="IF28" s="10">
        <v>1168.4000000000001</v>
      </c>
      <c r="IH28" s="10" t="s">
        <v>65</v>
      </c>
      <c r="II28" s="10">
        <v>154.16726</v>
      </c>
      <c r="IJ28" s="10">
        <v>26.72627</v>
      </c>
      <c r="IK28" s="10">
        <v>40.102752017600004</v>
      </c>
      <c r="IM28" s="10">
        <v>1093.2919999999999</v>
      </c>
      <c r="IN28" s="10">
        <v>237.56338</v>
      </c>
      <c r="IO28" s="10">
        <v>396.52327174000004</v>
      </c>
    </row>
    <row r="29" spans="1:249" s="10" customFormat="1" ht="17.25" hidden="1" customHeight="1" thickBot="1" x14ac:dyDescent="0.25">
      <c r="A29" s="27" t="s">
        <v>66</v>
      </c>
      <c r="B29" s="28">
        <f t="shared" si="0"/>
        <v>184.50956222260004</v>
      </c>
      <c r="C29" s="28"/>
      <c r="D29" s="50">
        <v>296.89999999999998</v>
      </c>
      <c r="E29" s="50"/>
      <c r="F29" s="50">
        <v>109.9</v>
      </c>
      <c r="G29" s="50"/>
      <c r="H29" s="50">
        <v>131.30000000000001</v>
      </c>
      <c r="I29" s="50"/>
      <c r="J29" s="50">
        <v>121</v>
      </c>
      <c r="K29" s="50"/>
      <c r="L29" s="50">
        <v>154.4</v>
      </c>
      <c r="M29" s="50"/>
      <c r="N29" s="50">
        <v>85.6</v>
      </c>
      <c r="O29" s="50"/>
      <c r="P29" s="50">
        <v>149.5</v>
      </c>
      <c r="Q29" s="50"/>
      <c r="R29" s="50">
        <v>227.3</v>
      </c>
      <c r="S29" s="50"/>
      <c r="T29" s="50">
        <v>139.9</v>
      </c>
      <c r="U29" s="51"/>
      <c r="V29" s="27" t="s">
        <v>66</v>
      </c>
      <c r="W29" s="50">
        <v>344.1</v>
      </c>
      <c r="X29" s="50"/>
      <c r="Y29" s="50">
        <v>148.69999999999999</v>
      </c>
      <c r="Z29" s="50"/>
      <c r="AA29" s="50">
        <v>144.80000000000001</v>
      </c>
      <c r="AB29" s="50"/>
      <c r="AC29" s="50">
        <v>208.6</v>
      </c>
      <c r="AD29" s="50"/>
      <c r="AE29" s="50">
        <v>137.9</v>
      </c>
      <c r="AF29" s="50"/>
      <c r="AG29" s="28">
        <v>133.61619999999999</v>
      </c>
      <c r="AH29" s="50"/>
      <c r="AI29" s="50">
        <v>141.6</v>
      </c>
      <c r="AJ29" s="50"/>
      <c r="AK29" s="50">
        <v>103.6</v>
      </c>
      <c r="AL29" s="50"/>
      <c r="AM29" s="50">
        <v>143.4</v>
      </c>
      <c r="AN29" s="50"/>
      <c r="AO29" s="50">
        <v>235.4</v>
      </c>
      <c r="AP29" s="51"/>
      <c r="AQ29" s="27" t="s">
        <v>66</v>
      </c>
      <c r="AR29" s="28">
        <v>345.21981399999999</v>
      </c>
      <c r="AS29" s="50"/>
      <c r="AT29" s="50">
        <v>324.7</v>
      </c>
      <c r="AU29" s="50"/>
      <c r="AV29" s="50">
        <v>481.8</v>
      </c>
      <c r="AW29" s="50"/>
      <c r="AX29" s="50">
        <v>138.69999999999999</v>
      </c>
      <c r="AY29" s="50"/>
      <c r="AZ29" s="50">
        <v>276.39999999999998</v>
      </c>
      <c r="BA29" s="50"/>
      <c r="BB29" s="50">
        <v>296.2</v>
      </c>
      <c r="BC29" s="50"/>
      <c r="BD29" s="50">
        <v>249.4</v>
      </c>
      <c r="BE29" s="50"/>
      <c r="BF29" s="50">
        <v>140.6</v>
      </c>
      <c r="BG29" s="51"/>
      <c r="BH29" s="27" t="s">
        <v>66</v>
      </c>
      <c r="BI29" s="28">
        <f t="shared" si="1"/>
        <v>1488.6354305300003</v>
      </c>
      <c r="BJ29" s="28"/>
      <c r="BK29" s="50">
        <v>1633.2</v>
      </c>
      <c r="BL29" s="50"/>
      <c r="BM29" s="50">
        <v>2443.3000000000002</v>
      </c>
      <c r="BN29" s="50"/>
      <c r="BO29" s="50">
        <v>2035.5</v>
      </c>
      <c r="BP29" s="50"/>
      <c r="BQ29" s="50">
        <v>986.6</v>
      </c>
      <c r="BR29" s="50"/>
      <c r="BS29" s="50">
        <v>1417.6</v>
      </c>
      <c r="BT29" s="50"/>
      <c r="BU29" s="50">
        <v>475.4</v>
      </c>
      <c r="BV29" s="50"/>
      <c r="BW29" s="50">
        <v>1206.4000000000001</v>
      </c>
      <c r="BX29" s="50"/>
      <c r="BY29" s="50">
        <v>1349.5</v>
      </c>
      <c r="BZ29" s="50"/>
      <c r="CA29" s="50">
        <v>486.2</v>
      </c>
      <c r="CB29" s="51"/>
      <c r="CC29" s="27" t="s">
        <v>66</v>
      </c>
      <c r="CD29" s="50">
        <v>633.1</v>
      </c>
      <c r="CE29" s="50"/>
      <c r="CF29" s="50">
        <v>649.9</v>
      </c>
      <c r="CG29" s="50"/>
      <c r="CH29" s="50">
        <v>1274.9000000000001</v>
      </c>
      <c r="CI29" s="50"/>
      <c r="CJ29" s="50">
        <v>2660.6</v>
      </c>
      <c r="CK29" s="50"/>
      <c r="CL29" s="50">
        <v>586.20000000000005</v>
      </c>
      <c r="CM29" s="50"/>
      <c r="CN29" s="28">
        <v>1465.5260000000001</v>
      </c>
      <c r="CO29" s="50"/>
      <c r="CP29" s="50">
        <v>1544.5</v>
      </c>
      <c r="CQ29" s="50"/>
      <c r="CR29" s="50">
        <v>980.4</v>
      </c>
      <c r="CS29" s="50"/>
      <c r="CT29" s="50">
        <v>831.5</v>
      </c>
      <c r="CU29" s="50"/>
      <c r="CV29" s="50">
        <v>1750.1</v>
      </c>
      <c r="CW29" s="51"/>
      <c r="CX29" s="27" t="s">
        <v>66</v>
      </c>
      <c r="CY29" s="28">
        <v>3923.9834500000006</v>
      </c>
      <c r="CZ29" s="50"/>
      <c r="DA29" s="50">
        <v>4890.5</v>
      </c>
      <c r="DB29" s="50"/>
      <c r="DC29" s="50">
        <v>3772.4</v>
      </c>
      <c r="DD29" s="50"/>
      <c r="DE29" s="50">
        <v>2192.3000000000002</v>
      </c>
      <c r="DF29" s="50"/>
      <c r="DG29" s="50">
        <v>1790.1</v>
      </c>
      <c r="DH29" s="50"/>
      <c r="DI29" s="50">
        <v>3431.3</v>
      </c>
      <c r="DJ29" s="50"/>
      <c r="DK29" s="50">
        <v>1001.2</v>
      </c>
      <c r="DL29" s="50"/>
      <c r="DM29" s="50">
        <v>999.3</v>
      </c>
      <c r="DN29" s="52"/>
      <c r="DO29" s="30" t="s">
        <v>66</v>
      </c>
      <c r="DP29" s="28">
        <f t="shared" si="2"/>
        <v>806.80665684635267</v>
      </c>
      <c r="DQ29" s="28"/>
      <c r="DR29" s="28">
        <f t="shared" si="22"/>
        <v>550.08420343550017</v>
      </c>
      <c r="DS29" s="28"/>
      <c r="DT29" s="28">
        <f t="shared" si="22"/>
        <v>2223.2029117379439</v>
      </c>
      <c r="DU29" s="28"/>
      <c r="DV29" s="28">
        <f t="shared" si="22"/>
        <v>1550.2665651180503</v>
      </c>
      <c r="DW29" s="28"/>
      <c r="DX29" s="28">
        <f t="shared" si="22"/>
        <v>815.37190082644634</v>
      </c>
      <c r="DY29" s="28"/>
      <c r="DZ29" s="28">
        <f t="shared" si="22"/>
        <v>918.13471502590664</v>
      </c>
      <c r="EA29" s="28"/>
      <c r="EB29" s="28">
        <f t="shared" si="22"/>
        <v>555.37383177570086</v>
      </c>
      <c r="EC29" s="28"/>
      <c r="ED29" s="28">
        <f t="shared" si="22"/>
        <v>806.95652173913061</v>
      </c>
      <c r="EE29" s="28"/>
      <c r="EF29" s="28">
        <f t="shared" si="22"/>
        <v>593.70875494940606</v>
      </c>
      <c r="EG29" s="28"/>
      <c r="EH29" s="28">
        <f t="shared" si="22"/>
        <v>347.5339528234453</v>
      </c>
      <c r="EI29" s="29"/>
      <c r="EJ29" s="30" t="s">
        <v>66</v>
      </c>
      <c r="EK29" s="28">
        <f t="shared" si="3"/>
        <v>183.98721301947108</v>
      </c>
      <c r="EL29" s="8"/>
      <c r="EM29" s="28">
        <f t="shared" si="4"/>
        <v>437.05447209145933</v>
      </c>
      <c r="EN29" s="8"/>
      <c r="EO29" s="28">
        <f t="shared" si="5"/>
        <v>880.45580110497235</v>
      </c>
      <c r="EP29" s="8"/>
      <c r="EQ29" s="28">
        <f t="shared" si="6"/>
        <v>1275.4554170661554</v>
      </c>
      <c r="ER29" s="8"/>
      <c r="ES29" s="28">
        <f t="shared" si="7"/>
        <v>425.09064539521393</v>
      </c>
      <c r="ET29" s="8"/>
      <c r="EU29" s="28">
        <f t="shared" si="8"/>
        <v>1096.8176014585058</v>
      </c>
      <c r="EV29" s="8"/>
      <c r="EW29" s="28">
        <f t="shared" si="9"/>
        <v>1090.7485875706216</v>
      </c>
      <c r="EX29" s="8"/>
      <c r="EY29" s="28">
        <f t="shared" si="10"/>
        <v>946.33204633204639</v>
      </c>
      <c r="EZ29" s="8"/>
      <c r="FA29" s="28">
        <f t="shared" si="11"/>
        <v>579.84658298465831</v>
      </c>
      <c r="FB29" s="8"/>
      <c r="FC29" s="28">
        <f t="shared" si="12"/>
        <v>743.45794392523362</v>
      </c>
      <c r="FD29" s="52"/>
      <c r="FE29" s="30" t="s">
        <v>66</v>
      </c>
      <c r="FF29" s="8">
        <v>1136.6622919274271</v>
      </c>
      <c r="FG29" s="8"/>
      <c r="FH29" s="8">
        <v>1506.1595318755774</v>
      </c>
      <c r="FI29" s="8"/>
      <c r="FJ29" s="8">
        <v>782.98048982980481</v>
      </c>
      <c r="FK29" s="8"/>
      <c r="FL29" s="8">
        <v>1580.6056236481618</v>
      </c>
      <c r="FM29" s="8"/>
      <c r="FN29" s="8">
        <v>647.64833574529666</v>
      </c>
      <c r="FO29" s="8"/>
      <c r="FP29" s="8">
        <v>1158.4402430790008</v>
      </c>
      <c r="FQ29" s="8"/>
      <c r="FR29" s="8">
        <v>401.4434643143544</v>
      </c>
      <c r="FS29" s="8"/>
      <c r="FT29" s="8">
        <v>710.73968705547657</v>
      </c>
      <c r="FU29" s="17"/>
      <c r="FV29" s="27" t="s">
        <v>66</v>
      </c>
      <c r="FW29" s="8">
        <f>(DP29/$IF29)*100</f>
        <v>67.63405623659591</v>
      </c>
      <c r="FX29" s="8"/>
      <c r="FY29" s="8">
        <f>(DR29/$IF29)*100</f>
        <v>46.113186640581787</v>
      </c>
      <c r="FZ29" s="8"/>
      <c r="GA29" s="8">
        <f>(DT29/$IF29)*100</f>
        <v>186.36959608835139</v>
      </c>
      <c r="GB29" s="8"/>
      <c r="GC29" s="8">
        <f>(DV29/$IF29)*100</f>
        <v>129.95779739442116</v>
      </c>
      <c r="GD29" s="8"/>
      <c r="GE29" s="8">
        <f>(DX29/$IF29)*100</f>
        <v>68.352074845036995</v>
      </c>
      <c r="GF29" s="8"/>
      <c r="GG29" s="8">
        <f>(DZ29/$IF29)*100</f>
        <v>76.966612040062586</v>
      </c>
      <c r="GH29" s="8"/>
      <c r="GI29" s="8">
        <f>(EB29/$IF29)*100</f>
        <v>46.556612605893271</v>
      </c>
      <c r="GJ29" s="8"/>
      <c r="GK29" s="8">
        <f>(ED29/$IF29)*100</f>
        <v>67.646619309173488</v>
      </c>
      <c r="GL29" s="8"/>
      <c r="GM29" s="8">
        <f>(EF29/$IF29)*100</f>
        <v>49.77020328186822</v>
      </c>
      <c r="GN29" s="8"/>
      <c r="GO29" s="8">
        <f>(EH29/$IF29)*100</f>
        <v>29.133536157552626</v>
      </c>
      <c r="GP29" s="17"/>
      <c r="GQ29" s="30" t="s">
        <v>66</v>
      </c>
      <c r="GR29" s="8">
        <f>(EK29/$IF29)*100</f>
        <v>15.423523599586812</v>
      </c>
      <c r="GS29" s="8"/>
      <c r="GT29" s="8">
        <f>(EM29/$IF29)*100</f>
        <v>36.637980726922564</v>
      </c>
      <c r="GU29" s="8"/>
      <c r="GV29" s="8">
        <f>(EO29/$IF29)*100</f>
        <v>73.808014175955421</v>
      </c>
      <c r="GW29" s="8"/>
      <c r="GX29" s="8">
        <f>(EQ29/$IF29)*100</f>
        <v>106.92056476369815</v>
      </c>
      <c r="GY29" s="8"/>
      <c r="GZ29" s="8">
        <f>(ES29/$IF29)*100</f>
        <v>35.635061228536671</v>
      </c>
      <c r="HA29" s="8"/>
      <c r="HB29" s="8">
        <f>(EU29/$IF29)*100</f>
        <v>91.945477530262863</v>
      </c>
      <c r="HC29" s="8"/>
      <c r="HD29" s="8">
        <f>(EW29/$IF29)*100</f>
        <v>91.436716201745455</v>
      </c>
      <c r="HE29" s="8"/>
      <c r="HF29" s="8">
        <f>(EY29/$IF29)*100</f>
        <v>79.33037524788719</v>
      </c>
      <c r="HG29" s="8"/>
      <c r="HH29" s="8">
        <f>(FA29/$IF29)*100</f>
        <v>48.608146783859354</v>
      </c>
      <c r="HI29" s="8"/>
      <c r="HJ29" s="8">
        <f>(FC29/$IF29)*100</f>
        <v>62.323576487990074</v>
      </c>
      <c r="HK29" s="17"/>
      <c r="HL29" s="30" t="s">
        <v>66</v>
      </c>
      <c r="HM29" s="8">
        <f>(FF29/$IF29)*100</f>
        <v>95.28563097723422</v>
      </c>
      <c r="HN29" s="8"/>
      <c r="HO29" s="8">
        <f>(FH29/$IF29)*100</f>
        <v>126.26033463622912</v>
      </c>
      <c r="HP29" s="8"/>
      <c r="HQ29" s="8">
        <f>(FJ29/$IF29)*100</f>
        <v>65.636724774063609</v>
      </c>
      <c r="HR29" s="8"/>
      <c r="HS29" s="8">
        <f>(FL29/$IF29)*100</f>
        <v>132.5011001465472</v>
      </c>
      <c r="HT29" s="8"/>
      <c r="HU29" s="8">
        <f>(FN29/$IF29)*100</f>
        <v>54.291921849718882</v>
      </c>
      <c r="HV29" s="8"/>
      <c r="HW29" s="8">
        <f>(FP29/$IF29)*100</f>
        <v>97.111261889429173</v>
      </c>
      <c r="HX29" s="8"/>
      <c r="HY29" s="8">
        <f>(FR29/$IF29)*100</f>
        <v>33.652734035908658</v>
      </c>
      <c r="HZ29" s="8"/>
      <c r="IA29" s="8">
        <f>(FT29/$IF29)*100</f>
        <v>59.580827148585499</v>
      </c>
      <c r="IB29" s="17"/>
      <c r="IE29" s="10" t="s">
        <v>66</v>
      </c>
      <c r="IF29" s="10">
        <v>1192.9000000000001</v>
      </c>
      <c r="IH29" s="10" t="s">
        <v>66</v>
      </c>
      <c r="II29" s="10">
        <v>119.99803999999999</v>
      </c>
      <c r="IJ29" s="10">
        <v>25.399229999999999</v>
      </c>
      <c r="IK29" s="10">
        <v>39.112292222600004</v>
      </c>
      <c r="IM29" s="10">
        <v>784.44180000000006</v>
      </c>
      <c r="IN29" s="10">
        <v>280.68134000000003</v>
      </c>
      <c r="IO29" s="10">
        <v>423.51229053000003</v>
      </c>
    </row>
    <row r="30" spans="1:249" s="49" customFormat="1" ht="17.25" hidden="1" customHeight="1" x14ac:dyDescent="0.2">
      <c r="A30" s="53" t="s">
        <v>75</v>
      </c>
      <c r="B30" s="54">
        <f t="shared" si="0"/>
        <v>226.35742153746583</v>
      </c>
      <c r="C30" s="54"/>
      <c r="D30" s="54">
        <f>AVERAGE(D31:D34)</f>
        <v>331.80835000000002</v>
      </c>
      <c r="E30" s="54"/>
      <c r="F30" s="54">
        <f>AVERAGE(F31:F34)</f>
        <v>147.03812500000001</v>
      </c>
      <c r="G30" s="54"/>
      <c r="H30" s="54">
        <f>AVERAGE(H31:H34)</f>
        <v>156.56777499999998</v>
      </c>
      <c r="I30" s="54"/>
      <c r="J30" s="54">
        <f>AVERAGE(J31:J34)</f>
        <v>165.00624999999999</v>
      </c>
      <c r="K30" s="54"/>
      <c r="L30" s="54">
        <v>253.66019999999997</v>
      </c>
      <c r="M30" s="54"/>
      <c r="N30" s="54">
        <v>85.542200000000008</v>
      </c>
      <c r="O30" s="54"/>
      <c r="P30" s="54">
        <v>162.596</v>
      </c>
      <c r="Q30" s="54"/>
      <c r="R30" s="54">
        <v>215.69072500000001</v>
      </c>
      <c r="S30" s="54"/>
      <c r="T30" s="54">
        <v>148.38865000000001</v>
      </c>
      <c r="U30" s="55"/>
      <c r="V30" s="53" t="s">
        <v>76</v>
      </c>
      <c r="W30" s="54">
        <f>AVERAGE(W31:W34)</f>
        <v>317.74380000000002</v>
      </c>
      <c r="X30" s="54"/>
      <c r="Y30" s="54">
        <f>AVERAGE(Y31:Y34)</f>
        <v>172.21684999999999</v>
      </c>
      <c r="Z30" s="54"/>
      <c r="AA30" s="54">
        <v>196.3074</v>
      </c>
      <c r="AB30" s="54"/>
      <c r="AC30" s="54">
        <v>293.52980000000002</v>
      </c>
      <c r="AD30" s="54"/>
      <c r="AE30" s="54">
        <v>159.792125</v>
      </c>
      <c r="AF30" s="54"/>
      <c r="AG30" s="54">
        <v>140.60549753000001</v>
      </c>
      <c r="AH30" s="54"/>
      <c r="AI30" s="54">
        <v>147.3612</v>
      </c>
      <c r="AJ30" s="54"/>
      <c r="AK30" s="54">
        <v>115.20650000000001</v>
      </c>
      <c r="AL30" s="54"/>
      <c r="AM30" s="54">
        <v>167.91794999999999</v>
      </c>
      <c r="AN30" s="54"/>
      <c r="AO30" s="54">
        <v>248.83389999999997</v>
      </c>
      <c r="AP30" s="55"/>
      <c r="AQ30" s="53" t="s">
        <v>76</v>
      </c>
      <c r="AR30" s="54">
        <v>334.43166189199997</v>
      </c>
      <c r="AS30" s="54"/>
      <c r="AT30" s="54">
        <v>342.37662499999999</v>
      </c>
      <c r="AU30" s="54"/>
      <c r="AV30" s="54">
        <v>411.79739999999993</v>
      </c>
      <c r="AW30" s="54"/>
      <c r="AX30" s="54">
        <v>147.14109999999999</v>
      </c>
      <c r="AY30" s="54"/>
      <c r="AZ30" s="54">
        <v>216.16330000000002</v>
      </c>
      <c r="BA30" s="54"/>
      <c r="BB30" s="54">
        <v>303.45985000000002</v>
      </c>
      <c r="BC30" s="54"/>
      <c r="BD30" s="54">
        <v>285.2097</v>
      </c>
      <c r="BE30" s="54"/>
      <c r="BF30" s="54">
        <v>189.13905</v>
      </c>
      <c r="BG30" s="55"/>
      <c r="BH30" s="53" t="s">
        <v>76</v>
      </c>
      <c r="BI30" s="54">
        <f>(BK30*BK$8)+(BM30*BM$8)+(BO30*BO$8)+(BQ30*BQ$8)+(BS30*BS$8)+(BU30*BU$8)+(BW30*BW$8)+(BY30*BY$8)+(CA30*CA$8)+(CD30*CD$8)+(CF30*CF$8)+(CH30*CH$8)+(CJ30*CJ$8)+(CL30*CL$8)+(CN30*CN$8)+(CT30*CT$8)+(CV30*CV$8)+(CY30*CY$8)+(DK30*DK$8)+(DM30*DM$8)</f>
        <v>1787.5933768639406</v>
      </c>
      <c r="BJ30" s="54"/>
      <c r="BK30" s="54">
        <v>2657.3701000000001</v>
      </c>
      <c r="BL30" s="54"/>
      <c r="BM30" s="54">
        <v>2246.629375</v>
      </c>
      <c r="BN30" s="54"/>
      <c r="BO30" s="54">
        <v>2454.20525</v>
      </c>
      <c r="BP30" s="54"/>
      <c r="BQ30" s="54">
        <v>1218.5497500000001</v>
      </c>
      <c r="BR30" s="54"/>
      <c r="BS30" s="54">
        <v>2015.5078000000001</v>
      </c>
      <c r="BT30" s="54"/>
      <c r="BU30" s="54">
        <v>654.25239999999997</v>
      </c>
      <c r="BV30" s="54"/>
      <c r="BW30" s="54">
        <v>1311.5922</v>
      </c>
      <c r="BX30" s="54"/>
      <c r="BY30" s="54">
        <v>955.21687499999996</v>
      </c>
      <c r="BZ30" s="54"/>
      <c r="CA30" s="54">
        <v>435.20159999999998</v>
      </c>
      <c r="CB30" s="55"/>
      <c r="CC30" s="53" t="s">
        <v>76</v>
      </c>
      <c r="CD30" s="54">
        <v>822.51095000000009</v>
      </c>
      <c r="CE30" s="54"/>
      <c r="CF30" s="54">
        <v>775.83632499999987</v>
      </c>
      <c r="CG30" s="54"/>
      <c r="CH30" s="54">
        <v>1386.3236999999999</v>
      </c>
      <c r="CI30" s="54"/>
      <c r="CJ30" s="54">
        <v>3144.0043500000002</v>
      </c>
      <c r="CK30" s="54"/>
      <c r="CL30" s="54">
        <v>721.41375000000005</v>
      </c>
      <c r="CM30" s="54"/>
      <c r="CN30" s="54">
        <v>1407.6567429999998</v>
      </c>
      <c r="CO30" s="54"/>
      <c r="CP30" s="54">
        <v>1458.3437499999998</v>
      </c>
      <c r="CQ30" s="54"/>
      <c r="CR30" s="54">
        <v>1096.2936999999999</v>
      </c>
      <c r="CS30" s="54"/>
      <c r="CT30" s="54">
        <v>1187.625875</v>
      </c>
      <c r="CU30" s="54"/>
      <c r="CV30" s="54">
        <v>1998.77685</v>
      </c>
      <c r="CW30" s="55"/>
      <c r="CX30" s="53" t="s">
        <v>76</v>
      </c>
      <c r="CY30" s="54">
        <v>3605.9557062825002</v>
      </c>
      <c r="CZ30" s="54"/>
      <c r="DA30" s="54">
        <v>4540.8984999999993</v>
      </c>
      <c r="DB30" s="54"/>
      <c r="DC30" s="54">
        <v>3477.3144999999995</v>
      </c>
      <c r="DD30" s="54"/>
      <c r="DE30" s="54">
        <v>1934.1230500000001</v>
      </c>
      <c r="DF30" s="54"/>
      <c r="DG30" s="54">
        <v>1583.8903250000003</v>
      </c>
      <c r="DH30" s="54"/>
      <c r="DI30" s="54">
        <v>2735.7996000000003</v>
      </c>
      <c r="DJ30" s="54"/>
      <c r="DK30" s="54">
        <v>976.25750000000005</v>
      </c>
      <c r="DL30" s="54"/>
      <c r="DM30" s="54">
        <f>AVERAGE(DM31:DM34)</f>
        <v>1375.1877500000001</v>
      </c>
      <c r="DN30" s="55"/>
      <c r="DO30" s="53" t="s">
        <v>76</v>
      </c>
      <c r="DP30" s="56">
        <f t="shared" si="2"/>
        <v>789.72156721093631</v>
      </c>
      <c r="DQ30" s="56"/>
      <c r="DR30" s="56">
        <f t="shared" si="22"/>
        <v>800.87499304945152</v>
      </c>
      <c r="DS30" s="56"/>
      <c r="DT30" s="56">
        <f t="shared" si="22"/>
        <v>1527.9230301664959</v>
      </c>
      <c r="DU30" s="56"/>
      <c r="DV30" s="56">
        <f t="shared" si="22"/>
        <v>1567.5034342156298</v>
      </c>
      <c r="DW30" s="56"/>
      <c r="DX30" s="56">
        <f t="shared" si="22"/>
        <v>738.48702700655281</v>
      </c>
      <c r="DY30" s="56"/>
      <c r="DZ30" s="56">
        <f t="shared" si="22"/>
        <v>794.56997983917074</v>
      </c>
      <c r="EA30" s="56"/>
      <c r="EB30" s="56">
        <f t="shared" si="22"/>
        <v>764.82999034394709</v>
      </c>
      <c r="EC30" s="56"/>
      <c r="ED30" s="56">
        <f t="shared" si="22"/>
        <v>806.65711333612148</v>
      </c>
      <c r="EE30" s="56"/>
      <c r="EF30" s="56">
        <f t="shared" si="22"/>
        <v>442.86414031015926</v>
      </c>
      <c r="EG30" s="56"/>
      <c r="EH30" s="56">
        <f t="shared" si="22"/>
        <v>293.28496485411785</v>
      </c>
      <c r="EI30" s="57"/>
      <c r="EJ30" s="53" t="s">
        <v>77</v>
      </c>
      <c r="EK30" s="58">
        <f t="shared" si="3"/>
        <v>258.85979521866358</v>
      </c>
      <c r="EL30" s="58"/>
      <c r="EM30" s="58">
        <f t="shared" si="4"/>
        <v>450.49966074748198</v>
      </c>
      <c r="EN30" s="58"/>
      <c r="EO30" s="58">
        <f t="shared" si="5"/>
        <v>706.20042851160974</v>
      </c>
      <c r="EP30" s="58"/>
      <c r="EQ30" s="58">
        <f t="shared" si="6"/>
        <v>1071.1022696843727</v>
      </c>
      <c r="ER30" s="58"/>
      <c r="ES30" s="58">
        <f t="shared" si="7"/>
        <v>451.4701522368515</v>
      </c>
      <c r="ET30" s="58"/>
      <c r="EU30" s="58">
        <f t="shared" si="8"/>
        <v>1001.1391927969659</v>
      </c>
      <c r="EV30" s="58"/>
      <c r="EW30" s="58">
        <f t="shared" si="9"/>
        <v>989.63889409152466</v>
      </c>
      <c r="EX30" s="58"/>
      <c r="EY30" s="58">
        <f t="shared" si="10"/>
        <v>951.59014465329631</v>
      </c>
      <c r="EZ30" s="58"/>
      <c r="FA30" s="58">
        <f t="shared" si="11"/>
        <v>707.26558715134388</v>
      </c>
      <c r="FB30" s="58"/>
      <c r="FC30" s="58">
        <f t="shared" si="12"/>
        <v>803.25745406875842</v>
      </c>
      <c r="FD30" s="59"/>
      <c r="FE30" s="53" t="s">
        <v>77</v>
      </c>
      <c r="FF30" s="60">
        <f>(CY30/AR30)*100</f>
        <v>1078.2339464757356</v>
      </c>
      <c r="FG30" s="60"/>
      <c r="FH30" s="60">
        <f>(DA30/AT30)*100</f>
        <v>1326.2875349624117</v>
      </c>
      <c r="FI30" s="60"/>
      <c r="FJ30" s="60">
        <f>(DC30/AV30)*100</f>
        <v>844.42361705052042</v>
      </c>
      <c r="FK30" s="60"/>
      <c r="FL30" s="60">
        <f>(DE30/AX30)*100</f>
        <v>1314.4682553005246</v>
      </c>
      <c r="FM30" s="60"/>
      <c r="FN30" s="60">
        <f>(DG30/AZ30)*100</f>
        <v>732.72860147860445</v>
      </c>
      <c r="FO30" s="60"/>
      <c r="FP30" s="60">
        <f>(DI30/BB30)*100</f>
        <v>901.53593630261139</v>
      </c>
      <c r="FQ30" s="60"/>
      <c r="FR30" s="54">
        <f>AVERAGE(FR31:FR34)</f>
        <v>340.2778805928009</v>
      </c>
      <c r="FS30" s="60"/>
      <c r="FT30" s="54">
        <f>AVERAGE(FT31:FT34)</f>
        <v>720.15465822005785</v>
      </c>
      <c r="FU30" s="61"/>
      <c r="FV30" s="53" t="s">
        <v>76</v>
      </c>
      <c r="FW30" s="62">
        <v>69.80764910122177</v>
      </c>
      <c r="FX30" s="60"/>
      <c r="FY30" s="62" t="e">
        <f>AVERAGE(FY31:FY34)</f>
        <v>#REF!</v>
      </c>
      <c r="FZ30" s="60"/>
      <c r="GA30" s="62" t="e">
        <f>AVERAGE(GA31:GA34)</f>
        <v>#REF!</v>
      </c>
      <c r="GB30" s="60"/>
      <c r="GC30" s="62" t="e">
        <f>AVERAGE(GC31:GC34)</f>
        <v>#REF!</v>
      </c>
      <c r="GD30" s="60"/>
      <c r="GE30" s="62" t="e">
        <f>AVERAGE(GE31:GE34)</f>
        <v>#REF!</v>
      </c>
      <c r="GF30" s="60"/>
      <c r="GG30" s="62" t="e">
        <f>AVERAGE(GG31:GG34)</f>
        <v>#REF!</v>
      </c>
      <c r="GH30" s="60"/>
      <c r="GI30" s="62" t="e">
        <f>AVERAGE(GI31:GI34)</f>
        <v>#REF!</v>
      </c>
      <c r="GJ30" s="60"/>
      <c r="GK30" s="62" t="e">
        <f>AVERAGE(GK31:GK34)</f>
        <v>#REF!</v>
      </c>
      <c r="GL30" s="60"/>
      <c r="GM30" s="62" t="e">
        <f>AVERAGE(GM31:GM34)</f>
        <v>#REF!</v>
      </c>
      <c r="GN30" s="60"/>
      <c r="GO30" s="62" t="e">
        <f>AVERAGE(GO31:GO34)</f>
        <v>#REF!</v>
      </c>
      <c r="GP30" s="61"/>
      <c r="GQ30" s="53" t="s">
        <v>76</v>
      </c>
      <c r="GR30" s="62" t="e">
        <f>AVERAGE(GR31:GR34)</f>
        <v>#REF!</v>
      </c>
      <c r="GS30" s="60"/>
      <c r="GT30" s="62" t="e">
        <f>AVERAGE(GT31:GT34)</f>
        <v>#REF!</v>
      </c>
      <c r="GU30" s="60"/>
      <c r="GV30" s="62" t="e">
        <f>AVERAGE(GV31:GV34)</f>
        <v>#REF!</v>
      </c>
      <c r="GW30" s="60"/>
      <c r="GX30" s="62" t="e">
        <f>AVERAGE(GX31:GX34)</f>
        <v>#REF!</v>
      </c>
      <c r="GY30" s="60"/>
      <c r="GZ30" s="62" t="e">
        <f>AVERAGE(GZ31:GZ34)</f>
        <v>#REF!</v>
      </c>
      <c r="HA30" s="60"/>
      <c r="HB30" s="62" t="e">
        <f>AVERAGE(HB31:HB34)</f>
        <v>#REF!</v>
      </c>
      <c r="HC30" s="60"/>
      <c r="HD30" s="62" t="e">
        <f>AVERAGE(HD31:HD34)</f>
        <v>#REF!</v>
      </c>
      <c r="HE30" s="60"/>
      <c r="HF30" s="62" t="e">
        <f>AVERAGE(HF31:HF34)</f>
        <v>#REF!</v>
      </c>
      <c r="HG30" s="60"/>
      <c r="HH30" s="62" t="e">
        <f>AVERAGE(HH31:HH34)</f>
        <v>#REF!</v>
      </c>
      <c r="HI30" s="60"/>
      <c r="HJ30" s="62" t="e">
        <f>AVERAGE(HJ31:HJ34)</f>
        <v>#REF!</v>
      </c>
      <c r="HK30" s="61"/>
      <c r="HL30" s="53" t="s">
        <v>76</v>
      </c>
      <c r="HM30" s="62" t="e">
        <f>AVERAGE(HM31:HM34)</f>
        <v>#REF!</v>
      </c>
      <c r="HN30" s="60"/>
      <c r="HO30" s="62" t="e">
        <f>AVERAGE(HO31:HO34)</f>
        <v>#REF!</v>
      </c>
      <c r="HP30" s="60"/>
      <c r="HQ30" s="62" t="e">
        <f>AVERAGE(HQ31:HQ34)</f>
        <v>#REF!</v>
      </c>
      <c r="HR30" s="60"/>
      <c r="HS30" s="62" t="e">
        <f>AVERAGE(HS31:HS34)</f>
        <v>#REF!</v>
      </c>
      <c r="HT30" s="60"/>
      <c r="HU30" s="62" t="e">
        <f>AVERAGE(HU31:HU34)</f>
        <v>#REF!</v>
      </c>
      <c r="HV30" s="60"/>
      <c r="HW30" s="62" t="e">
        <f>AVERAGE(HW31:HW34)</f>
        <v>#REF!</v>
      </c>
      <c r="HX30" s="60"/>
      <c r="HY30" s="62" t="e">
        <f>AVERAGE(HY31:HY34)</f>
        <v>#REF!</v>
      </c>
      <c r="HZ30" s="60"/>
      <c r="IA30" s="62" t="e">
        <f>AVERAGE(IA31:IA34)</f>
        <v>#REF!</v>
      </c>
      <c r="IB30" s="61"/>
      <c r="IE30" s="49" t="s">
        <v>75</v>
      </c>
      <c r="IF30" s="49">
        <v>1233.5051635478683</v>
      </c>
      <c r="IH30" s="49">
        <v>2001</v>
      </c>
      <c r="II30" s="49">
        <v>155.27321993000001</v>
      </c>
      <c r="IJ30" s="49">
        <v>29.893538199999998</v>
      </c>
      <c r="IK30" s="49">
        <v>41.190663407465799</v>
      </c>
      <c r="IM30" s="49">
        <v>1066.0182004850001</v>
      </c>
      <c r="IN30" s="49">
        <v>301.76403160750004</v>
      </c>
      <c r="IO30" s="49">
        <v>419.81114477144052</v>
      </c>
    </row>
    <row r="31" spans="1:249" s="10" customFormat="1" ht="17.25" hidden="1" customHeight="1" x14ac:dyDescent="0.2">
      <c r="A31" s="27" t="s">
        <v>63</v>
      </c>
      <c r="B31" s="28">
        <f t="shared" si="0"/>
        <v>211.68426778699995</v>
      </c>
      <c r="C31" s="28"/>
      <c r="D31" s="50">
        <v>249.9</v>
      </c>
      <c r="E31" s="50"/>
      <c r="F31" s="50">
        <v>153.1</v>
      </c>
      <c r="G31" s="50"/>
      <c r="H31" s="50">
        <v>127.7</v>
      </c>
      <c r="I31" s="50"/>
      <c r="J31" s="50">
        <v>170.6</v>
      </c>
      <c r="K31" s="50"/>
      <c r="L31" s="50">
        <v>264</v>
      </c>
      <c r="M31" s="50"/>
      <c r="N31" s="50">
        <v>89.9</v>
      </c>
      <c r="O31" s="50"/>
      <c r="P31" s="50">
        <v>161.6</v>
      </c>
      <c r="Q31" s="50"/>
      <c r="R31" s="50">
        <v>177.7</v>
      </c>
      <c r="S31" s="50"/>
      <c r="T31" s="50">
        <v>141.5</v>
      </c>
      <c r="U31" s="51"/>
      <c r="V31" s="27" t="s">
        <v>63</v>
      </c>
      <c r="W31" s="50">
        <v>242.2</v>
      </c>
      <c r="X31" s="50"/>
      <c r="Y31" s="50">
        <v>164.9</v>
      </c>
      <c r="Z31" s="50"/>
      <c r="AA31" s="50">
        <v>179.7</v>
      </c>
      <c r="AB31" s="50"/>
      <c r="AC31" s="50">
        <v>232.7</v>
      </c>
      <c r="AD31" s="50"/>
      <c r="AE31" s="50">
        <v>122.6</v>
      </c>
      <c r="AF31" s="50"/>
      <c r="AG31" s="28">
        <v>124.46832000000001</v>
      </c>
      <c r="AH31" s="50"/>
      <c r="AI31" s="50">
        <v>132.19999999999999</v>
      </c>
      <c r="AJ31" s="50"/>
      <c r="AK31" s="50">
        <v>95.4</v>
      </c>
      <c r="AL31" s="50"/>
      <c r="AM31" s="50">
        <v>175.2</v>
      </c>
      <c r="AN31" s="50"/>
      <c r="AO31" s="50">
        <v>268.39999999999998</v>
      </c>
      <c r="AP31" s="51"/>
      <c r="AQ31" s="27" t="s">
        <v>63</v>
      </c>
      <c r="AR31" s="28">
        <v>374.19045</v>
      </c>
      <c r="AS31" s="50"/>
      <c r="AT31" s="50">
        <v>391.5</v>
      </c>
      <c r="AU31" s="50"/>
      <c r="AV31" s="50">
        <v>442.4</v>
      </c>
      <c r="AW31" s="50"/>
      <c r="AX31" s="50">
        <v>151</v>
      </c>
      <c r="AY31" s="50"/>
      <c r="AZ31" s="50">
        <v>225.3</v>
      </c>
      <c r="BA31" s="50"/>
      <c r="BB31" s="50">
        <v>378.8</v>
      </c>
      <c r="BC31" s="50"/>
      <c r="BD31" s="50">
        <v>251.5</v>
      </c>
      <c r="BE31" s="50"/>
      <c r="BF31" s="50">
        <v>190.9</v>
      </c>
      <c r="BG31" s="51"/>
      <c r="BH31" s="27" t="s">
        <v>63</v>
      </c>
      <c r="BI31" s="28">
        <f t="shared" si="1"/>
        <v>1504.7682180660001</v>
      </c>
      <c r="BJ31" s="28"/>
      <c r="BK31" s="50">
        <v>1513.8</v>
      </c>
      <c r="BL31" s="50"/>
      <c r="BM31" s="50">
        <v>2381.3000000000002</v>
      </c>
      <c r="BN31" s="50"/>
      <c r="BO31" s="50">
        <v>2238</v>
      </c>
      <c r="BP31" s="50"/>
      <c r="BQ31" s="50">
        <v>1132.8</v>
      </c>
      <c r="BR31" s="50"/>
      <c r="BS31" s="50">
        <v>1528.7</v>
      </c>
      <c r="BT31" s="50"/>
      <c r="BU31" s="50">
        <v>786.4</v>
      </c>
      <c r="BV31" s="50"/>
      <c r="BW31" s="50">
        <v>1438.8</v>
      </c>
      <c r="BX31" s="50"/>
      <c r="BY31" s="50">
        <v>817.4</v>
      </c>
      <c r="BZ31" s="50"/>
      <c r="CA31" s="50">
        <v>379.7</v>
      </c>
      <c r="CB31" s="51"/>
      <c r="CC31" s="27" t="s">
        <v>63</v>
      </c>
      <c r="CD31" s="50">
        <v>671.7</v>
      </c>
      <c r="CE31" s="50"/>
      <c r="CF31" s="50">
        <v>717.8</v>
      </c>
      <c r="CG31" s="50"/>
      <c r="CH31" s="50">
        <v>1251.0999999999999</v>
      </c>
      <c r="CI31" s="50"/>
      <c r="CJ31" s="50">
        <v>2883.3</v>
      </c>
      <c r="CK31" s="50"/>
      <c r="CL31" s="50">
        <v>624.4</v>
      </c>
      <c r="CM31" s="50"/>
      <c r="CN31" s="28">
        <v>1313.644</v>
      </c>
      <c r="CO31" s="50"/>
      <c r="CP31" s="50">
        <v>1343.8</v>
      </c>
      <c r="CQ31" s="50"/>
      <c r="CR31" s="50">
        <v>1128.4000000000001</v>
      </c>
      <c r="CS31" s="50"/>
      <c r="CT31" s="50">
        <v>1119</v>
      </c>
      <c r="CU31" s="50"/>
      <c r="CV31" s="50">
        <v>1882.7</v>
      </c>
      <c r="CW31" s="51"/>
      <c r="CX31" s="27" t="s">
        <v>63</v>
      </c>
      <c r="CY31" s="28">
        <v>3811.2200900000003</v>
      </c>
      <c r="CZ31" s="50"/>
      <c r="DA31" s="50">
        <v>4935.2</v>
      </c>
      <c r="DB31" s="50"/>
      <c r="DC31" s="50">
        <v>3720.1</v>
      </c>
      <c r="DD31" s="50"/>
      <c r="DE31" s="50">
        <v>1451.6</v>
      </c>
      <c r="DF31" s="50"/>
      <c r="DG31" s="50">
        <v>1370.3</v>
      </c>
      <c r="DH31" s="50"/>
      <c r="DI31" s="50">
        <v>2773.5</v>
      </c>
      <c r="DJ31" s="50"/>
      <c r="DK31" s="50">
        <v>720.6</v>
      </c>
      <c r="DL31" s="50"/>
      <c r="DM31" s="50">
        <v>1296.8</v>
      </c>
      <c r="DN31" s="52"/>
      <c r="DO31" s="27" t="s">
        <v>63</v>
      </c>
      <c r="DP31" s="28">
        <f t="shared" si="2"/>
        <v>710.85500769481916</v>
      </c>
      <c r="DQ31" s="28"/>
      <c r="DR31" s="28">
        <f t="shared" si="22"/>
        <v>605.76230492196873</v>
      </c>
      <c r="DS31" s="28"/>
      <c r="DT31" s="28">
        <f t="shared" si="22"/>
        <v>1555.3886348791641</v>
      </c>
      <c r="DU31" s="28"/>
      <c r="DV31" s="28">
        <f t="shared" si="22"/>
        <v>1752.5450274079872</v>
      </c>
      <c r="DW31" s="28"/>
      <c r="DX31" s="28">
        <f t="shared" si="22"/>
        <v>664.00937866354047</v>
      </c>
      <c r="DY31" s="28"/>
      <c r="DZ31" s="28">
        <f t="shared" si="22"/>
        <v>579.05303030303037</v>
      </c>
      <c r="EA31" s="28"/>
      <c r="EB31" s="28">
        <f t="shared" si="22"/>
        <v>874.74972191323684</v>
      </c>
      <c r="EC31" s="28"/>
      <c r="ED31" s="28">
        <f t="shared" si="22"/>
        <v>890.34653465346537</v>
      </c>
      <c r="EE31" s="28"/>
      <c r="EF31" s="28">
        <f t="shared" si="22"/>
        <v>459.98874507597077</v>
      </c>
      <c r="EG31" s="28"/>
      <c r="EH31" s="28">
        <f t="shared" si="22"/>
        <v>268.33922261484099</v>
      </c>
      <c r="EI31" s="29"/>
      <c r="EJ31" s="27" t="s">
        <v>63</v>
      </c>
      <c r="EK31" s="28">
        <f t="shared" si="3"/>
        <v>277.33278282411231</v>
      </c>
      <c r="EL31" s="8"/>
      <c r="EM31" s="28">
        <f t="shared" si="4"/>
        <v>435.29411764705878</v>
      </c>
      <c r="EN31" s="8"/>
      <c r="EO31" s="28">
        <f t="shared" si="5"/>
        <v>696.21591541457985</v>
      </c>
      <c r="EP31" s="8"/>
      <c r="EQ31" s="28">
        <f t="shared" si="6"/>
        <v>1239.0631714654064</v>
      </c>
      <c r="ER31" s="8"/>
      <c r="ES31" s="28">
        <f t="shared" si="7"/>
        <v>509.29853181076669</v>
      </c>
      <c r="ET31" s="8"/>
      <c r="EU31" s="28">
        <f t="shared" si="8"/>
        <v>1055.4042988609472</v>
      </c>
      <c r="EV31" s="8"/>
      <c r="EW31" s="28">
        <f t="shared" si="9"/>
        <v>1016.4901664145235</v>
      </c>
      <c r="EX31" s="8"/>
      <c r="EY31" s="28">
        <f t="shared" si="10"/>
        <v>1182.8092243186584</v>
      </c>
      <c r="EZ31" s="8"/>
      <c r="FA31" s="28">
        <f t="shared" si="11"/>
        <v>638.69863013698637</v>
      </c>
      <c r="FB31" s="8"/>
      <c r="FC31" s="28">
        <f t="shared" si="12"/>
        <v>701.45305514157985</v>
      </c>
      <c r="FD31" s="17"/>
      <c r="FE31" s="27" t="s">
        <v>63</v>
      </c>
      <c r="FF31" s="28">
        <f>(CY31/AR31)*100</f>
        <v>1018.5241472624435</v>
      </c>
      <c r="FG31" s="8"/>
      <c r="FH31" s="28">
        <f>(DA31/AT31)*100</f>
        <v>1260.5874840357599</v>
      </c>
      <c r="FI31" s="8"/>
      <c r="FJ31" s="28">
        <f>(DC31/AV31)*100</f>
        <v>840.89059674502721</v>
      </c>
      <c r="FK31" s="8"/>
      <c r="FL31" s="28">
        <f>(DE31/AX31)*100</f>
        <v>961.32450331125824</v>
      </c>
      <c r="FM31" s="8"/>
      <c r="FN31" s="28">
        <f>(DG31/AZ31)*100</f>
        <v>608.21127385707939</v>
      </c>
      <c r="FO31" s="8"/>
      <c r="FP31" s="28">
        <f>(DI31/BB31)*100</f>
        <v>732.18057022175287</v>
      </c>
      <c r="FQ31" s="8"/>
      <c r="FR31" s="28">
        <f>(DK31/BD31)*100</f>
        <v>286.52087475149108</v>
      </c>
      <c r="FS31" s="8"/>
      <c r="FT31" s="28">
        <f>(DM31/BF31)*100</f>
        <v>679.30853850183337</v>
      </c>
      <c r="FU31" s="17"/>
      <c r="FV31" s="27" t="s">
        <v>63</v>
      </c>
      <c r="FW31" s="8" t="e">
        <f>(DP31/$IF31)*100</f>
        <v>#REF!</v>
      </c>
      <c r="FX31" s="8"/>
      <c r="FY31" s="8" t="e">
        <f>(DR31/$IF31)*100</f>
        <v>#REF!</v>
      </c>
      <c r="FZ31" s="8"/>
      <c r="GA31" s="8" t="e">
        <f>(DT31/$IF31)*100</f>
        <v>#REF!</v>
      </c>
      <c r="GB31" s="8"/>
      <c r="GC31" s="8" t="e">
        <f>(DV31/$IF31)*100</f>
        <v>#REF!</v>
      </c>
      <c r="GD31" s="8"/>
      <c r="GE31" s="8" t="e">
        <f>(DX31/$IF31)*100</f>
        <v>#REF!</v>
      </c>
      <c r="GF31" s="8"/>
      <c r="GG31" s="8" t="e">
        <f>(DZ31/$IF31)*100</f>
        <v>#REF!</v>
      </c>
      <c r="GH31" s="8"/>
      <c r="GI31" s="8" t="e">
        <f>(EB31/$IF31)*100</f>
        <v>#REF!</v>
      </c>
      <c r="GJ31" s="8"/>
      <c r="GK31" s="8" t="e">
        <f>(ED31/$IF31)*100</f>
        <v>#REF!</v>
      </c>
      <c r="GL31" s="8"/>
      <c r="GM31" s="8" t="e">
        <f>(EF31/$IF31)*100</f>
        <v>#REF!</v>
      </c>
      <c r="GN31" s="8"/>
      <c r="GO31" s="8" t="e">
        <f>(EH31/$IF31)*100</f>
        <v>#REF!</v>
      </c>
      <c r="GP31" s="17"/>
      <c r="GQ31" s="27" t="s">
        <v>63</v>
      </c>
      <c r="GR31" s="8" t="e">
        <f>(EK31/$IF31)*100</f>
        <v>#REF!</v>
      </c>
      <c r="GS31" s="8"/>
      <c r="GT31" s="8" t="e">
        <f>(EM31/$IF31)*100</f>
        <v>#REF!</v>
      </c>
      <c r="GU31" s="8"/>
      <c r="GV31" s="8" t="e">
        <f>(EO31/$IF31)*100</f>
        <v>#REF!</v>
      </c>
      <c r="GW31" s="8"/>
      <c r="GX31" s="8" t="e">
        <f>(EQ31/$IF31)*100</f>
        <v>#REF!</v>
      </c>
      <c r="GY31" s="8"/>
      <c r="GZ31" s="8" t="e">
        <f>(ES31/$IF31)*100</f>
        <v>#REF!</v>
      </c>
      <c r="HA31" s="8"/>
      <c r="HB31" s="8" t="e">
        <f>(EU31/$IF31)*100</f>
        <v>#REF!</v>
      </c>
      <c r="HC31" s="8"/>
      <c r="HD31" s="8" t="e">
        <f>(EW31/$IF31)*100</f>
        <v>#REF!</v>
      </c>
      <c r="HE31" s="8"/>
      <c r="HF31" s="8" t="e">
        <f>(EY31/$IF31)*100</f>
        <v>#REF!</v>
      </c>
      <c r="HG31" s="8"/>
      <c r="HH31" s="8" t="e">
        <f>(FA31/$IF31)*100</f>
        <v>#REF!</v>
      </c>
      <c r="HI31" s="8"/>
      <c r="HJ31" s="8" t="e">
        <f>(FC31/$IF31)*100</f>
        <v>#REF!</v>
      </c>
      <c r="HK31" s="17"/>
      <c r="HL31" s="27" t="s">
        <v>63</v>
      </c>
      <c r="HM31" s="8" t="e">
        <f>(FF31/$IF31)*100</f>
        <v>#REF!</v>
      </c>
      <c r="HN31" s="8"/>
      <c r="HO31" s="8" t="e">
        <f>(FH31/$IF31)*100</f>
        <v>#REF!</v>
      </c>
      <c r="HP31" s="8"/>
      <c r="HQ31" s="8" t="e">
        <f>(FJ31/$IF31)*100</f>
        <v>#REF!</v>
      </c>
      <c r="HR31" s="8"/>
      <c r="HS31" s="8" t="e">
        <f>(FL31/$IF31)*100</f>
        <v>#REF!</v>
      </c>
      <c r="HT31" s="8"/>
      <c r="HU31" s="8" t="e">
        <f>(FN31/$IF31)*100</f>
        <v>#REF!</v>
      </c>
      <c r="HV31" s="8"/>
      <c r="HW31" s="8" t="e">
        <f>(FP31/$IF31)*100</f>
        <v>#REF!</v>
      </c>
      <c r="HX31" s="8"/>
      <c r="HY31" s="8" t="e">
        <f>(FR31/$IF31)*100</f>
        <v>#REF!</v>
      </c>
      <c r="HZ31" s="8"/>
      <c r="IA31" s="8" t="e">
        <f>(FT31/$IF31)*100</f>
        <v>#REF!</v>
      </c>
      <c r="IB31" s="17"/>
      <c r="IE31" s="10" t="s">
        <v>63</v>
      </c>
      <c r="IF31" s="10" t="e">
        <f>'[1]QEI-MFG'!AK143</f>
        <v>#REF!</v>
      </c>
      <c r="IH31" s="10" t="s">
        <v>63</v>
      </c>
      <c r="II31" s="10">
        <v>142.77494999999999</v>
      </c>
      <c r="IJ31" s="10">
        <v>26.055909999999997</v>
      </c>
      <c r="IK31" s="10">
        <v>42.853407787000002</v>
      </c>
      <c r="IM31" s="10">
        <v>819.42238999999995</v>
      </c>
      <c r="IN31" s="10">
        <v>270.99736000000001</v>
      </c>
      <c r="IO31" s="10">
        <v>414.34846806600001</v>
      </c>
    </row>
    <row r="32" spans="1:249" s="10" customFormat="1" ht="17.25" hidden="1" customHeight="1" x14ac:dyDescent="0.2">
      <c r="A32" s="27" t="s">
        <v>64</v>
      </c>
      <c r="B32" s="28">
        <f t="shared" si="0"/>
        <v>272.95337675319996</v>
      </c>
      <c r="C32" s="28"/>
      <c r="D32" s="50">
        <v>405.6</v>
      </c>
      <c r="E32" s="50"/>
      <c r="F32" s="50">
        <v>180.5</v>
      </c>
      <c r="G32" s="50"/>
      <c r="H32" s="50">
        <v>212.7</v>
      </c>
      <c r="I32" s="50"/>
      <c r="J32" s="50">
        <v>213.5</v>
      </c>
      <c r="K32" s="50"/>
      <c r="L32" s="50">
        <v>303.89999999999998</v>
      </c>
      <c r="M32" s="50"/>
      <c r="N32" s="50">
        <v>103.2</v>
      </c>
      <c r="O32" s="50"/>
      <c r="P32" s="50">
        <v>187.9</v>
      </c>
      <c r="Q32" s="50"/>
      <c r="R32" s="50">
        <v>287.10000000000002</v>
      </c>
      <c r="S32" s="50"/>
      <c r="T32" s="50">
        <v>168.3</v>
      </c>
      <c r="U32" s="51"/>
      <c r="V32" s="27" t="s">
        <v>64</v>
      </c>
      <c r="W32" s="50">
        <v>386</v>
      </c>
      <c r="X32" s="50"/>
      <c r="Y32" s="50">
        <v>208.3</v>
      </c>
      <c r="Z32" s="50"/>
      <c r="AA32" s="50">
        <v>277.10000000000002</v>
      </c>
      <c r="AB32" s="50"/>
      <c r="AC32" s="50">
        <v>365.2</v>
      </c>
      <c r="AD32" s="50"/>
      <c r="AE32" s="50">
        <v>200.8</v>
      </c>
      <c r="AF32" s="50"/>
      <c r="AG32" s="28">
        <v>161.38833</v>
      </c>
      <c r="AH32" s="50"/>
      <c r="AI32" s="50">
        <v>171.2</v>
      </c>
      <c r="AJ32" s="50"/>
      <c r="AK32" s="50">
        <v>124.5</v>
      </c>
      <c r="AL32" s="50"/>
      <c r="AM32" s="50">
        <v>178.8</v>
      </c>
      <c r="AN32" s="50"/>
      <c r="AO32" s="50">
        <v>245.4</v>
      </c>
      <c r="AP32" s="51"/>
      <c r="AQ32" s="27" t="s">
        <v>64</v>
      </c>
      <c r="AR32" s="28">
        <v>346.73797800000006</v>
      </c>
      <c r="AS32" s="50"/>
      <c r="AT32" s="50">
        <v>365.5</v>
      </c>
      <c r="AU32" s="50"/>
      <c r="AV32" s="50">
        <v>396.9</v>
      </c>
      <c r="AW32" s="50"/>
      <c r="AX32" s="50">
        <v>141.9</v>
      </c>
      <c r="AY32" s="50"/>
      <c r="AZ32" s="50">
        <v>221.9</v>
      </c>
      <c r="BA32" s="50"/>
      <c r="BB32" s="50">
        <v>333.4</v>
      </c>
      <c r="BC32" s="50"/>
      <c r="BD32" s="50">
        <v>314.10000000000002</v>
      </c>
      <c r="BE32" s="50"/>
      <c r="BF32" s="50">
        <v>212.3</v>
      </c>
      <c r="BG32" s="51"/>
      <c r="BH32" s="27" t="s">
        <v>64</v>
      </c>
      <c r="BI32" s="28">
        <f t="shared" si="1"/>
        <v>2255.47407617</v>
      </c>
      <c r="BJ32" s="28"/>
      <c r="BK32" s="50">
        <v>3844.5</v>
      </c>
      <c r="BL32" s="50"/>
      <c r="BM32" s="50">
        <v>2412.3000000000002</v>
      </c>
      <c r="BN32" s="50"/>
      <c r="BO32" s="50">
        <v>2678.5</v>
      </c>
      <c r="BP32" s="50"/>
      <c r="BQ32" s="50">
        <v>1608.2</v>
      </c>
      <c r="BR32" s="50"/>
      <c r="BS32" s="50">
        <v>2631.5</v>
      </c>
      <c r="BT32" s="50"/>
      <c r="BU32" s="50">
        <v>756.9</v>
      </c>
      <c r="BV32" s="50"/>
      <c r="BW32" s="50">
        <v>1318.2</v>
      </c>
      <c r="BX32" s="50"/>
      <c r="BY32" s="50">
        <v>888.2</v>
      </c>
      <c r="BZ32" s="50"/>
      <c r="CA32" s="50">
        <v>525.5</v>
      </c>
      <c r="CB32" s="51"/>
      <c r="CC32" s="27" t="s">
        <v>64</v>
      </c>
      <c r="CD32" s="50">
        <v>1053.8</v>
      </c>
      <c r="CE32" s="50"/>
      <c r="CF32" s="50">
        <v>812.8</v>
      </c>
      <c r="CG32" s="50"/>
      <c r="CH32" s="50">
        <v>1931.1</v>
      </c>
      <c r="CI32" s="50"/>
      <c r="CJ32" s="50">
        <v>4144.3999999999996</v>
      </c>
      <c r="CK32" s="50"/>
      <c r="CL32" s="50">
        <v>805.5</v>
      </c>
      <c r="CM32" s="50"/>
      <c r="CN32" s="28">
        <v>1496.192</v>
      </c>
      <c r="CO32" s="50"/>
      <c r="CP32" s="50">
        <v>1544.1</v>
      </c>
      <c r="CQ32" s="50"/>
      <c r="CR32" s="50">
        <v>1201.9000000000001</v>
      </c>
      <c r="CS32" s="50"/>
      <c r="CT32" s="50">
        <v>1325.5</v>
      </c>
      <c r="CU32" s="50"/>
      <c r="CV32" s="50">
        <v>2434.9</v>
      </c>
      <c r="CW32" s="51"/>
      <c r="CX32" s="27" t="s">
        <v>64</v>
      </c>
      <c r="CY32" s="28">
        <v>3852.9420500000006</v>
      </c>
      <c r="CZ32" s="50"/>
      <c r="DA32" s="50">
        <v>4738.3</v>
      </c>
      <c r="DB32" s="50"/>
      <c r="DC32" s="50">
        <v>3830.2</v>
      </c>
      <c r="DD32" s="50"/>
      <c r="DE32" s="50">
        <v>1922.4</v>
      </c>
      <c r="DF32" s="50"/>
      <c r="DG32" s="50">
        <v>1948.5</v>
      </c>
      <c r="DH32" s="50"/>
      <c r="DI32" s="50">
        <v>2577.3000000000002</v>
      </c>
      <c r="DJ32" s="50"/>
      <c r="DK32" s="50">
        <v>1187.7</v>
      </c>
      <c r="DL32" s="50"/>
      <c r="DM32" s="50">
        <v>1946.3</v>
      </c>
      <c r="DN32" s="52"/>
      <c r="DO32" s="27" t="s">
        <v>64</v>
      </c>
      <c r="DP32" s="28">
        <f t="shared" si="2"/>
        <v>826.32210049900334</v>
      </c>
      <c r="DQ32" s="28"/>
      <c r="DR32" s="28">
        <f t="shared" si="22"/>
        <v>947.85502958579877</v>
      </c>
      <c r="DS32" s="28"/>
      <c r="DT32" s="28">
        <f t="shared" si="22"/>
        <v>1336.454293628809</v>
      </c>
      <c r="DU32" s="28"/>
      <c r="DV32" s="28">
        <f t="shared" si="22"/>
        <v>1259.2853784673248</v>
      </c>
      <c r="DW32" s="28"/>
      <c r="DX32" s="28">
        <f t="shared" si="22"/>
        <v>753.25526932084313</v>
      </c>
      <c r="DY32" s="28"/>
      <c r="DZ32" s="28">
        <f t="shared" si="22"/>
        <v>865.90983876275095</v>
      </c>
      <c r="EA32" s="28"/>
      <c r="EB32" s="28">
        <f t="shared" si="22"/>
        <v>733.43023255813944</v>
      </c>
      <c r="EC32" s="28"/>
      <c r="ED32" s="28">
        <f t="shared" si="22"/>
        <v>701.54337413517828</v>
      </c>
      <c r="EE32" s="28"/>
      <c r="EF32" s="28">
        <f t="shared" si="22"/>
        <v>309.36955764541972</v>
      </c>
      <c r="EG32" s="28"/>
      <c r="EH32" s="28">
        <f t="shared" si="22"/>
        <v>312.24004753416517</v>
      </c>
      <c r="EI32" s="29"/>
      <c r="EJ32" s="27" t="s">
        <v>64</v>
      </c>
      <c r="EK32" s="28">
        <f t="shared" si="3"/>
        <v>273.00518134715026</v>
      </c>
      <c r="EL32" s="8"/>
      <c r="EM32" s="28">
        <f t="shared" si="4"/>
        <v>390.20643302928465</v>
      </c>
      <c r="EN32" s="8"/>
      <c r="EO32" s="28">
        <f t="shared" si="5"/>
        <v>696.89642728256945</v>
      </c>
      <c r="EP32" s="8"/>
      <c r="EQ32" s="28">
        <f t="shared" si="6"/>
        <v>1134.8302300109528</v>
      </c>
      <c r="ER32" s="8"/>
      <c r="ES32" s="28">
        <f t="shared" si="7"/>
        <v>401.14541832669318</v>
      </c>
      <c r="ET32" s="8"/>
      <c r="EU32" s="28">
        <f t="shared" si="8"/>
        <v>927.0757061554574</v>
      </c>
      <c r="EV32" s="8"/>
      <c r="EW32" s="28">
        <f t="shared" si="9"/>
        <v>901.92757009345803</v>
      </c>
      <c r="EX32" s="8"/>
      <c r="EY32" s="28">
        <f t="shared" si="10"/>
        <v>965.38152610441784</v>
      </c>
      <c r="EZ32" s="8"/>
      <c r="FA32" s="28">
        <f t="shared" si="11"/>
        <v>741.33109619686797</v>
      </c>
      <c r="FB32" s="8"/>
      <c r="FC32" s="28">
        <f t="shared" si="12"/>
        <v>992.21678891605552</v>
      </c>
      <c r="FD32" s="17"/>
      <c r="FE32" s="27" t="s">
        <v>64</v>
      </c>
      <c r="FF32" s="28">
        <f t="shared" ref="FF32:FT34" si="25">(CY32/AR32)*100</f>
        <v>1111.1970117100932</v>
      </c>
      <c r="FG32" s="8"/>
      <c r="FH32" s="28">
        <f t="shared" si="25"/>
        <v>1296.388508891929</v>
      </c>
      <c r="FI32" s="8"/>
      <c r="FJ32" s="28">
        <f t="shared" si="25"/>
        <v>965.02897455278412</v>
      </c>
      <c r="FK32" s="8"/>
      <c r="FL32" s="28">
        <f t="shared" si="25"/>
        <v>1354.7568710359408</v>
      </c>
      <c r="FM32" s="8"/>
      <c r="FN32" s="28">
        <f t="shared" si="25"/>
        <v>878.09824245155482</v>
      </c>
      <c r="FO32" s="8"/>
      <c r="FP32" s="28">
        <f t="shared" si="25"/>
        <v>773.03539292141579</v>
      </c>
      <c r="FQ32" s="8"/>
      <c r="FR32" s="28">
        <f t="shared" si="25"/>
        <v>378.1279847182426</v>
      </c>
      <c r="FS32" s="8"/>
      <c r="FT32" s="28">
        <f t="shared" si="25"/>
        <v>916.76872350447468</v>
      </c>
      <c r="FU32" s="17"/>
      <c r="FV32" s="27" t="s">
        <v>64</v>
      </c>
      <c r="FW32" s="8" t="e">
        <f>(DP32/$IF32)*100</f>
        <v>#REF!</v>
      </c>
      <c r="FX32" s="8"/>
      <c r="FY32" s="8" t="e">
        <f>(DR32/$IF32)*100</f>
        <v>#REF!</v>
      </c>
      <c r="FZ32" s="8"/>
      <c r="GA32" s="8" t="e">
        <f>(DT32/$IF32)*100</f>
        <v>#REF!</v>
      </c>
      <c r="GB32" s="8"/>
      <c r="GC32" s="8" t="e">
        <f>(DV32/$IF32)*100</f>
        <v>#REF!</v>
      </c>
      <c r="GD32" s="8"/>
      <c r="GE32" s="8" t="e">
        <f>(DX32/$IF32)*100</f>
        <v>#REF!</v>
      </c>
      <c r="GF32" s="8"/>
      <c r="GG32" s="8" t="e">
        <f>(DZ32/$IF32)*100</f>
        <v>#REF!</v>
      </c>
      <c r="GH32" s="8"/>
      <c r="GI32" s="8" t="e">
        <f>(EB32/$IF32)*100</f>
        <v>#REF!</v>
      </c>
      <c r="GJ32" s="8"/>
      <c r="GK32" s="8" t="e">
        <f>(ED32/$IF32)*100</f>
        <v>#REF!</v>
      </c>
      <c r="GL32" s="8"/>
      <c r="GM32" s="8" t="e">
        <f>(EF32/$IF32)*100</f>
        <v>#REF!</v>
      </c>
      <c r="GN32" s="8"/>
      <c r="GO32" s="8" t="e">
        <f>(EH32/$IF32)*100</f>
        <v>#REF!</v>
      </c>
      <c r="GP32" s="17"/>
      <c r="GQ32" s="27" t="s">
        <v>64</v>
      </c>
      <c r="GR32" s="8" t="e">
        <f>(EK32/$IF32)*100</f>
        <v>#REF!</v>
      </c>
      <c r="GS32" s="8"/>
      <c r="GT32" s="8" t="e">
        <f>(EM32/$IF32)*100</f>
        <v>#REF!</v>
      </c>
      <c r="GU32" s="8"/>
      <c r="GV32" s="8" t="e">
        <f>(EO32/$IF32)*100</f>
        <v>#REF!</v>
      </c>
      <c r="GW32" s="8"/>
      <c r="GX32" s="8" t="e">
        <f>(EQ32/$IF32)*100</f>
        <v>#REF!</v>
      </c>
      <c r="GY32" s="8"/>
      <c r="GZ32" s="8" t="e">
        <f>(ES32/$IF32)*100</f>
        <v>#REF!</v>
      </c>
      <c r="HA32" s="8"/>
      <c r="HB32" s="8" t="e">
        <f>(EU32/$IF32)*100</f>
        <v>#REF!</v>
      </c>
      <c r="HC32" s="8"/>
      <c r="HD32" s="8" t="e">
        <f>(EW32/$IF32)*100</f>
        <v>#REF!</v>
      </c>
      <c r="HE32" s="8"/>
      <c r="HF32" s="8" t="e">
        <f>(EY32/$IF32)*100</f>
        <v>#REF!</v>
      </c>
      <c r="HG32" s="8"/>
      <c r="HH32" s="8" t="e">
        <f>(FA32/$IF32)*100</f>
        <v>#REF!</v>
      </c>
      <c r="HI32" s="8"/>
      <c r="HJ32" s="8" t="e">
        <f>(FC32/$IF32)*100</f>
        <v>#REF!</v>
      </c>
      <c r="HK32" s="17"/>
      <c r="HL32" s="27" t="s">
        <v>64</v>
      </c>
      <c r="HM32" s="8" t="e">
        <f>(FF32/$IF32)*100</f>
        <v>#REF!</v>
      </c>
      <c r="HN32" s="8"/>
      <c r="HO32" s="8" t="e">
        <f>(FH32/$IF32)*100</f>
        <v>#REF!</v>
      </c>
      <c r="HP32" s="8"/>
      <c r="HQ32" s="8" t="e">
        <f>(FJ32/$IF32)*100</f>
        <v>#REF!</v>
      </c>
      <c r="HR32" s="8"/>
      <c r="HS32" s="8" t="e">
        <f>(FL32/$IF32)*100</f>
        <v>#REF!</v>
      </c>
      <c r="HT32" s="8"/>
      <c r="HU32" s="8" t="e">
        <f>(FN32/$IF32)*100</f>
        <v>#REF!</v>
      </c>
      <c r="HV32" s="8"/>
      <c r="HW32" s="8" t="e">
        <f>(FP32/$IF32)*100</f>
        <v>#REF!</v>
      </c>
      <c r="HX32" s="8"/>
      <c r="HY32" s="8" t="e">
        <f>(FR32/$IF32)*100</f>
        <v>#REF!</v>
      </c>
      <c r="HZ32" s="8"/>
      <c r="IA32" s="8" t="e">
        <f>(FT32/$IF32)*100</f>
        <v>#REF!</v>
      </c>
      <c r="IB32" s="17"/>
      <c r="IE32" s="10" t="s">
        <v>64</v>
      </c>
      <c r="IF32" s="10" t="e">
        <f>'[1]QEI-MFG'!AK144</f>
        <v>#REF!</v>
      </c>
      <c r="IH32" s="10" t="s">
        <v>64</v>
      </c>
      <c r="II32" s="10">
        <v>190.11780999999999</v>
      </c>
      <c r="IJ32" s="10">
        <v>39.313520000000004</v>
      </c>
      <c r="IK32" s="10">
        <v>43.522046753200009</v>
      </c>
      <c r="IM32" s="10">
        <v>1402.0411600000002</v>
      </c>
      <c r="IN32" s="10">
        <v>386.21315000000004</v>
      </c>
      <c r="IO32" s="10">
        <v>467.21976617000007</v>
      </c>
    </row>
    <row r="33" spans="1:249" s="10" customFormat="1" ht="17.25" hidden="1" customHeight="1" x14ac:dyDescent="0.2">
      <c r="A33" s="27" t="s">
        <v>65</v>
      </c>
      <c r="B33" s="28">
        <f t="shared" si="0"/>
        <v>228.25790504240004</v>
      </c>
      <c r="C33" s="28"/>
      <c r="D33" s="50">
        <v>349.3</v>
      </c>
      <c r="E33" s="50"/>
      <c r="F33" s="50">
        <v>147.4</v>
      </c>
      <c r="G33" s="50"/>
      <c r="H33" s="50">
        <v>148.4</v>
      </c>
      <c r="I33" s="50"/>
      <c r="J33" s="50">
        <v>151.9</v>
      </c>
      <c r="K33" s="50"/>
      <c r="L33" s="50">
        <v>287.39999999999998</v>
      </c>
      <c r="M33" s="50"/>
      <c r="N33" s="50">
        <v>61.5</v>
      </c>
      <c r="O33" s="50"/>
      <c r="P33" s="50">
        <v>146.6</v>
      </c>
      <c r="Q33" s="50"/>
      <c r="R33" s="50">
        <v>176.8</v>
      </c>
      <c r="S33" s="50"/>
      <c r="T33" s="50">
        <v>136.30000000000001</v>
      </c>
      <c r="U33" s="51"/>
      <c r="V33" s="27" t="s">
        <v>65</v>
      </c>
      <c r="W33" s="50">
        <v>273.89999999999998</v>
      </c>
      <c r="X33" s="50"/>
      <c r="Y33" s="50">
        <v>151.80000000000001</v>
      </c>
      <c r="Z33" s="50"/>
      <c r="AA33" s="50">
        <v>176.1</v>
      </c>
      <c r="AB33" s="50"/>
      <c r="AC33" s="50">
        <v>352.6</v>
      </c>
      <c r="AD33" s="50"/>
      <c r="AE33" s="50">
        <v>175.8</v>
      </c>
      <c r="AF33" s="50"/>
      <c r="AG33" s="28">
        <v>147.44426000000001</v>
      </c>
      <c r="AH33" s="50"/>
      <c r="AI33" s="50">
        <v>151.1</v>
      </c>
      <c r="AJ33" s="50"/>
      <c r="AK33" s="50">
        <v>133.69999999999999</v>
      </c>
      <c r="AL33" s="50"/>
      <c r="AM33" s="50">
        <v>170.4</v>
      </c>
      <c r="AN33" s="50"/>
      <c r="AO33" s="50">
        <v>219.3</v>
      </c>
      <c r="AP33" s="51"/>
      <c r="AQ33" s="27" t="s">
        <v>65</v>
      </c>
      <c r="AR33" s="28">
        <v>288.326596</v>
      </c>
      <c r="AS33" s="50"/>
      <c r="AT33" s="50">
        <v>321.89999999999998</v>
      </c>
      <c r="AU33" s="50"/>
      <c r="AV33" s="50">
        <v>291.39999999999998</v>
      </c>
      <c r="AW33" s="50"/>
      <c r="AX33" s="50">
        <v>155.30000000000001</v>
      </c>
      <c r="AY33" s="50"/>
      <c r="AZ33" s="50">
        <v>165.1</v>
      </c>
      <c r="BA33" s="50"/>
      <c r="BB33" s="50">
        <v>224.1</v>
      </c>
      <c r="BC33" s="50"/>
      <c r="BD33" s="50">
        <v>300.39999999999998</v>
      </c>
      <c r="BE33" s="50"/>
      <c r="BF33" s="50">
        <v>194.9</v>
      </c>
      <c r="BG33" s="51"/>
      <c r="BH33" s="27" t="s">
        <v>65</v>
      </c>
      <c r="BI33" s="28">
        <f t="shared" si="1"/>
        <v>1826.2197320279997</v>
      </c>
      <c r="BJ33" s="28"/>
      <c r="BK33" s="50">
        <v>3397.9</v>
      </c>
      <c r="BL33" s="50"/>
      <c r="BM33" s="50">
        <v>1810.7</v>
      </c>
      <c r="BN33" s="50"/>
      <c r="BO33" s="50">
        <v>2657.2</v>
      </c>
      <c r="BP33" s="50"/>
      <c r="BQ33" s="50">
        <v>1131.8</v>
      </c>
      <c r="BR33" s="50"/>
      <c r="BS33" s="50">
        <v>2360.9</v>
      </c>
      <c r="BT33" s="50"/>
      <c r="BU33" s="50">
        <v>586.9</v>
      </c>
      <c r="BV33" s="50"/>
      <c r="BW33" s="50">
        <v>1232.3</v>
      </c>
      <c r="BX33" s="50"/>
      <c r="BY33" s="50">
        <v>813</v>
      </c>
      <c r="BZ33" s="50"/>
      <c r="CA33" s="50">
        <v>314.39999999999998</v>
      </c>
      <c r="CB33" s="51"/>
      <c r="CC33" s="27" t="s">
        <v>65</v>
      </c>
      <c r="CD33" s="50">
        <v>869.4</v>
      </c>
      <c r="CE33" s="50"/>
      <c r="CF33" s="50">
        <v>892.3</v>
      </c>
      <c r="CG33" s="50"/>
      <c r="CH33" s="50">
        <v>1021.9</v>
      </c>
      <c r="CI33" s="50"/>
      <c r="CJ33" s="50">
        <v>2544.5</v>
      </c>
      <c r="CK33" s="50"/>
      <c r="CL33" s="50">
        <v>854.9</v>
      </c>
      <c r="CM33" s="50"/>
      <c r="CN33" s="28">
        <v>1416.6</v>
      </c>
      <c r="CO33" s="50"/>
      <c r="CP33" s="50">
        <v>1478.2</v>
      </c>
      <c r="CQ33" s="50"/>
      <c r="CR33" s="50">
        <v>1038.2</v>
      </c>
      <c r="CS33" s="50"/>
      <c r="CT33" s="50">
        <v>1400.5</v>
      </c>
      <c r="CU33" s="50"/>
      <c r="CV33" s="50">
        <v>1797.9</v>
      </c>
      <c r="CW33" s="51"/>
      <c r="CX33" s="27" t="s">
        <v>65</v>
      </c>
      <c r="CY33" s="28">
        <v>2931.0282200000001</v>
      </c>
      <c r="CZ33" s="50"/>
      <c r="DA33" s="50">
        <v>3853.9</v>
      </c>
      <c r="DB33" s="50"/>
      <c r="DC33" s="50">
        <v>2416.8000000000002</v>
      </c>
      <c r="DD33" s="50"/>
      <c r="DE33" s="50">
        <v>2139.5</v>
      </c>
      <c r="DF33" s="50"/>
      <c r="DG33" s="50">
        <v>1382.4</v>
      </c>
      <c r="DH33" s="50"/>
      <c r="DI33" s="50">
        <v>2270.9</v>
      </c>
      <c r="DJ33" s="50"/>
      <c r="DK33" s="50">
        <v>970.5</v>
      </c>
      <c r="DL33" s="50"/>
      <c r="DM33" s="50">
        <v>1188.4000000000001</v>
      </c>
      <c r="DN33" s="52"/>
      <c r="DO33" s="27" t="s">
        <v>65</v>
      </c>
      <c r="DP33" s="28">
        <f t="shared" si="2"/>
        <v>800.06855915407198</v>
      </c>
      <c r="DQ33" s="28"/>
      <c r="DR33" s="28">
        <f t="shared" ref="DR33:DR34" si="26">(BK33/D33)*100</f>
        <v>972.77411966790726</v>
      </c>
      <c r="DS33" s="28"/>
      <c r="DT33" s="28">
        <f t="shared" ref="DT33:DT34" si="27">(BM33/F33)*100</f>
        <v>1228.4260515603798</v>
      </c>
      <c r="DU33" s="28"/>
      <c r="DV33" s="28">
        <f t="shared" ref="DV33:DV34" si="28">(BO33/H33)*100</f>
        <v>1790.566037735849</v>
      </c>
      <c r="DW33" s="28"/>
      <c r="DX33" s="28">
        <f t="shared" ref="DX33:DX34" si="29">(BQ33/J33)*100</f>
        <v>745.0954575378538</v>
      </c>
      <c r="DY33" s="28"/>
      <c r="DZ33" s="28">
        <f t="shared" ref="DZ33:DZ34" si="30">(BS33/L33)*100</f>
        <v>821.46833681280464</v>
      </c>
      <c r="EA33" s="28"/>
      <c r="EB33" s="28">
        <f t="shared" ref="EB33:EB34" si="31">(BU33/N33)*100</f>
        <v>954.30894308943084</v>
      </c>
      <c r="EC33" s="28"/>
      <c r="ED33" s="28">
        <f t="shared" ref="ED33:ED34" si="32">(BW33/P33)*100</f>
        <v>840.5866302864938</v>
      </c>
      <c r="EE33" s="28"/>
      <c r="EF33" s="28">
        <f t="shared" ref="EF33:EF34" si="33">(BY33/R33)*100</f>
        <v>459.84162895927597</v>
      </c>
      <c r="EG33" s="28"/>
      <c r="EH33" s="28">
        <f t="shared" ref="EH33:EH34" si="34">(CA33/T33)*100</f>
        <v>230.66764490095375</v>
      </c>
      <c r="EI33" s="29"/>
      <c r="EJ33" s="27" t="s">
        <v>65</v>
      </c>
      <c r="EK33" s="28">
        <f t="shared" si="3"/>
        <v>317.41511500547648</v>
      </c>
      <c r="EL33" s="8"/>
      <c r="EM33" s="28">
        <f t="shared" si="4"/>
        <v>587.81291172595513</v>
      </c>
      <c r="EN33" s="8"/>
      <c r="EO33" s="28">
        <f t="shared" si="5"/>
        <v>580.2952867688814</v>
      </c>
      <c r="EP33" s="8"/>
      <c r="EQ33" s="28">
        <f t="shared" si="6"/>
        <v>721.63925127623361</v>
      </c>
      <c r="ER33" s="8"/>
      <c r="ES33" s="28">
        <f t="shared" si="7"/>
        <v>486.29124004550624</v>
      </c>
      <c r="ET33" s="8"/>
      <c r="EU33" s="28">
        <f t="shared" si="8"/>
        <v>960.76985296002681</v>
      </c>
      <c r="EV33" s="8"/>
      <c r="EW33" s="28">
        <f t="shared" si="9"/>
        <v>978.29252150893456</v>
      </c>
      <c r="EX33" s="8"/>
      <c r="EY33" s="28">
        <f t="shared" si="10"/>
        <v>776.51458489154834</v>
      </c>
      <c r="EZ33" s="8"/>
      <c r="FA33" s="28">
        <f t="shared" si="11"/>
        <v>821.88967136150245</v>
      </c>
      <c r="FB33" s="8"/>
      <c r="FC33" s="28">
        <f t="shared" si="12"/>
        <v>819.8358413132695</v>
      </c>
      <c r="FD33" s="17"/>
      <c r="FE33" s="27" t="s">
        <v>65</v>
      </c>
      <c r="FF33" s="28">
        <f t="shared" si="25"/>
        <v>1016.5653327381565</v>
      </c>
      <c r="FG33" s="8"/>
      <c r="FH33" s="28">
        <f t="shared" si="25"/>
        <v>1197.2351662006836</v>
      </c>
      <c r="FI33" s="8"/>
      <c r="FJ33" s="28">
        <f t="shared" si="25"/>
        <v>829.37542896362402</v>
      </c>
      <c r="FK33" s="8"/>
      <c r="FL33" s="28">
        <f t="shared" si="25"/>
        <v>1377.6561493882805</v>
      </c>
      <c r="FM33" s="8"/>
      <c r="FN33" s="28">
        <f t="shared" si="25"/>
        <v>837.31072077528768</v>
      </c>
      <c r="FO33" s="8"/>
      <c r="FP33" s="28">
        <f t="shared" si="25"/>
        <v>1013.3422579205712</v>
      </c>
      <c r="FQ33" s="8"/>
      <c r="FR33" s="28">
        <f t="shared" si="25"/>
        <v>323.06924101198405</v>
      </c>
      <c r="FS33" s="8"/>
      <c r="FT33" s="28">
        <f t="shared" si="25"/>
        <v>609.74858902001029</v>
      </c>
      <c r="FU33" s="17"/>
      <c r="FV33" s="27" t="s">
        <v>65</v>
      </c>
      <c r="FW33" s="8" t="e">
        <f>(DP33/$IF33)*100</f>
        <v>#REF!</v>
      </c>
      <c r="FX33" s="8"/>
      <c r="FY33" s="8" t="e">
        <f>(DR33/$IF33)*100</f>
        <v>#REF!</v>
      </c>
      <c r="FZ33" s="8"/>
      <c r="GA33" s="8" t="e">
        <f>(DT33/$IF33)*100</f>
        <v>#REF!</v>
      </c>
      <c r="GB33" s="8"/>
      <c r="GC33" s="8" t="e">
        <f>(DV33/$IF33)*100</f>
        <v>#REF!</v>
      </c>
      <c r="GD33" s="8"/>
      <c r="GE33" s="8" t="e">
        <f>(DX33/$IF33)*100</f>
        <v>#REF!</v>
      </c>
      <c r="GF33" s="8"/>
      <c r="GG33" s="8" t="e">
        <f>(DZ33/$IF33)*100</f>
        <v>#REF!</v>
      </c>
      <c r="GH33" s="8"/>
      <c r="GI33" s="8" t="e">
        <f>(EB33/$IF33)*100</f>
        <v>#REF!</v>
      </c>
      <c r="GJ33" s="8"/>
      <c r="GK33" s="8" t="e">
        <f>(ED33/$IF33)*100</f>
        <v>#REF!</v>
      </c>
      <c r="GL33" s="8"/>
      <c r="GM33" s="8" t="e">
        <f>(EF33/$IF33)*100</f>
        <v>#REF!</v>
      </c>
      <c r="GN33" s="8"/>
      <c r="GO33" s="8" t="e">
        <f>(EH33/$IF33)*100</f>
        <v>#REF!</v>
      </c>
      <c r="GP33" s="17"/>
      <c r="GQ33" s="30" t="s">
        <v>65</v>
      </c>
      <c r="GR33" s="8" t="e">
        <f>(EK33/$IF33)*100</f>
        <v>#REF!</v>
      </c>
      <c r="GS33" s="8"/>
      <c r="GT33" s="8" t="e">
        <f>(EM33/$IF33)*100</f>
        <v>#REF!</v>
      </c>
      <c r="GU33" s="8"/>
      <c r="GV33" s="8" t="e">
        <f>(EO33/$IF33)*100</f>
        <v>#REF!</v>
      </c>
      <c r="GW33" s="8"/>
      <c r="GX33" s="8" t="e">
        <f>(EQ33/$IF33)*100</f>
        <v>#REF!</v>
      </c>
      <c r="GY33" s="8"/>
      <c r="GZ33" s="8" t="e">
        <f>(ES33/$IF33)*100</f>
        <v>#REF!</v>
      </c>
      <c r="HA33" s="8"/>
      <c r="HB33" s="8" t="e">
        <f>(EU33/$IF33)*100</f>
        <v>#REF!</v>
      </c>
      <c r="HC33" s="8"/>
      <c r="HD33" s="8" t="e">
        <f>(EW33/$IF33)*100</f>
        <v>#REF!</v>
      </c>
      <c r="HE33" s="8"/>
      <c r="HF33" s="8" t="e">
        <f>(EY33/$IF33)*100</f>
        <v>#REF!</v>
      </c>
      <c r="HG33" s="8"/>
      <c r="HH33" s="8" t="e">
        <f>(FA33/$IF33)*100</f>
        <v>#REF!</v>
      </c>
      <c r="HI33" s="8"/>
      <c r="HJ33" s="8" t="e">
        <f>(FC33/$IF33)*100</f>
        <v>#REF!</v>
      </c>
      <c r="HK33" s="17"/>
      <c r="HL33" s="30" t="s">
        <v>65</v>
      </c>
      <c r="HM33" s="8" t="e">
        <f>(FF33/$IF33)*100</f>
        <v>#REF!</v>
      </c>
      <c r="HN33" s="8"/>
      <c r="HO33" s="8" t="e">
        <f>(FH33/$IF33)*100</f>
        <v>#REF!</v>
      </c>
      <c r="HP33" s="8"/>
      <c r="HQ33" s="8" t="e">
        <f>(FJ33/$IF33)*100</f>
        <v>#REF!</v>
      </c>
      <c r="HR33" s="8"/>
      <c r="HS33" s="8" t="e">
        <f>(FL33/$IF33)*100</f>
        <v>#REF!</v>
      </c>
      <c r="HT33" s="8"/>
      <c r="HU33" s="8" t="e">
        <f>(FN33/$IF33)*100</f>
        <v>#REF!</v>
      </c>
      <c r="HV33" s="8"/>
      <c r="HW33" s="8" t="e">
        <f>(FP33/$IF33)*100</f>
        <v>#REF!</v>
      </c>
      <c r="HX33" s="8"/>
      <c r="HY33" s="8" t="e">
        <f>(FR33/$IF33)*100</f>
        <v>#REF!</v>
      </c>
      <c r="HZ33" s="8"/>
      <c r="IA33" s="8" t="e">
        <f>(FT33/$IF33)*100</f>
        <v>#REF!</v>
      </c>
      <c r="IB33" s="17"/>
      <c r="IE33" s="10" t="s">
        <v>65</v>
      </c>
      <c r="IF33" s="10" t="e">
        <f>'[1]QEI-MFG'!AK145</f>
        <v>#REF!</v>
      </c>
      <c r="IH33" s="10" t="s">
        <v>65</v>
      </c>
      <c r="II33" s="10">
        <v>161.73891</v>
      </c>
      <c r="IJ33" s="10">
        <v>27.869840000000003</v>
      </c>
      <c r="IK33" s="10">
        <v>38.649155042399997</v>
      </c>
      <c r="IM33" s="10">
        <v>1198.3043699999998</v>
      </c>
      <c r="IN33" s="10">
        <v>252.90386000000001</v>
      </c>
      <c r="IO33" s="10">
        <v>375.011502028</v>
      </c>
    </row>
    <row r="34" spans="1:249" s="10" customFormat="1" ht="17.25" hidden="1" customHeight="1" thickBot="1" x14ac:dyDescent="0.25">
      <c r="A34" s="27" t="s">
        <v>66</v>
      </c>
      <c r="B34" s="28">
        <f t="shared" si="0"/>
        <v>192.5341365672632</v>
      </c>
      <c r="C34" s="28"/>
      <c r="D34" s="50">
        <v>322.43340000000001</v>
      </c>
      <c r="E34" s="50"/>
      <c r="F34" s="50">
        <v>107.1525</v>
      </c>
      <c r="G34" s="50"/>
      <c r="H34" s="50">
        <v>137.47110000000001</v>
      </c>
      <c r="I34" s="50"/>
      <c r="J34" s="50">
        <v>124.02500000000001</v>
      </c>
      <c r="K34" s="50"/>
      <c r="L34" s="50">
        <v>159.3408</v>
      </c>
      <c r="M34" s="50"/>
      <c r="N34" s="50">
        <v>87.568799999999982</v>
      </c>
      <c r="O34" s="50"/>
      <c r="P34" s="50">
        <v>154.28399999999999</v>
      </c>
      <c r="Q34" s="50"/>
      <c r="R34" s="50">
        <v>221.16290000000001</v>
      </c>
      <c r="S34" s="50"/>
      <c r="T34" s="50">
        <v>147.4546</v>
      </c>
      <c r="U34" s="51"/>
      <c r="V34" s="27" t="s">
        <v>66</v>
      </c>
      <c r="W34" s="50">
        <v>368.87520000000006</v>
      </c>
      <c r="X34" s="50"/>
      <c r="Y34" s="50">
        <v>163.8674</v>
      </c>
      <c r="Z34" s="50"/>
      <c r="AA34" s="50">
        <v>152.32960000000003</v>
      </c>
      <c r="AB34" s="50"/>
      <c r="AC34" s="50">
        <v>223.61920000000001</v>
      </c>
      <c r="AD34" s="50"/>
      <c r="AE34" s="50">
        <v>139.96850000000001</v>
      </c>
      <c r="AF34" s="50"/>
      <c r="AG34" s="28">
        <v>129.12108011999999</v>
      </c>
      <c r="AH34" s="50"/>
      <c r="AI34" s="50">
        <v>134.94479999999999</v>
      </c>
      <c r="AJ34" s="50"/>
      <c r="AK34" s="50">
        <v>107.22599999999998</v>
      </c>
      <c r="AL34" s="50"/>
      <c r="AM34" s="50">
        <v>147.27179999999998</v>
      </c>
      <c r="AN34" s="50"/>
      <c r="AO34" s="50">
        <v>262.23560000000003</v>
      </c>
      <c r="AP34" s="51"/>
      <c r="AQ34" s="27" t="s">
        <v>66</v>
      </c>
      <c r="AR34" s="28">
        <v>328.47162356799998</v>
      </c>
      <c r="AS34" s="50"/>
      <c r="AT34" s="50">
        <v>290.60649999999998</v>
      </c>
      <c r="AU34" s="50"/>
      <c r="AV34" s="50">
        <v>516.4896</v>
      </c>
      <c r="AW34" s="50"/>
      <c r="AX34" s="50">
        <v>140.36439999999999</v>
      </c>
      <c r="AY34" s="50"/>
      <c r="AZ34" s="50">
        <v>252.35319999999999</v>
      </c>
      <c r="BA34" s="50"/>
      <c r="BB34" s="50">
        <v>277.5394</v>
      </c>
      <c r="BC34" s="50"/>
      <c r="BD34" s="50">
        <v>274.83880000000005</v>
      </c>
      <c r="BE34" s="50"/>
      <c r="BF34" s="50">
        <v>158.4562</v>
      </c>
      <c r="BG34" s="51"/>
      <c r="BH34" s="27" t="s">
        <v>66</v>
      </c>
      <c r="BI34" s="28">
        <f t="shared" si="1"/>
        <v>1563.9114811917623</v>
      </c>
      <c r="BJ34" s="28"/>
      <c r="BK34" s="50">
        <v>1873.2804000000001</v>
      </c>
      <c r="BL34" s="50"/>
      <c r="BM34" s="50">
        <v>2382.2175000000002</v>
      </c>
      <c r="BN34" s="50"/>
      <c r="BO34" s="50">
        <v>2243.1210000000001</v>
      </c>
      <c r="BP34" s="50"/>
      <c r="BQ34" s="50">
        <v>1001.3989999999999</v>
      </c>
      <c r="BR34" s="50"/>
      <c r="BS34" s="50">
        <v>1540.9311999999998</v>
      </c>
      <c r="BT34" s="50"/>
      <c r="BU34" s="50">
        <v>486.80959999999999</v>
      </c>
      <c r="BV34" s="50"/>
      <c r="BW34" s="50">
        <v>1257.0688000000002</v>
      </c>
      <c r="BX34" s="50"/>
      <c r="BY34" s="50">
        <v>1302.2674999999999</v>
      </c>
      <c r="BZ34" s="50"/>
      <c r="CA34" s="50">
        <v>521.20640000000003</v>
      </c>
      <c r="CB34" s="51"/>
      <c r="CC34" s="27" t="s">
        <v>66</v>
      </c>
      <c r="CD34" s="50">
        <v>695.14380000000006</v>
      </c>
      <c r="CE34" s="50"/>
      <c r="CF34" s="50">
        <v>680.44529999999997</v>
      </c>
      <c r="CG34" s="50"/>
      <c r="CH34" s="50">
        <v>1341.1948000000002</v>
      </c>
      <c r="CI34" s="50"/>
      <c r="CJ34" s="50">
        <v>3003.8173999999999</v>
      </c>
      <c r="CK34" s="50"/>
      <c r="CL34" s="50">
        <v>600.85500000000002</v>
      </c>
      <c r="CM34" s="50"/>
      <c r="CN34" s="28">
        <v>1404.1909719999999</v>
      </c>
      <c r="CO34" s="50"/>
      <c r="CP34" s="50">
        <v>1467.2750000000001</v>
      </c>
      <c r="CQ34" s="50"/>
      <c r="CR34" s="50">
        <v>1016.6747999999999</v>
      </c>
      <c r="CS34" s="50"/>
      <c r="CT34" s="50">
        <v>905.50349999999992</v>
      </c>
      <c r="CU34" s="50"/>
      <c r="CV34" s="50">
        <v>1879.6074000000001</v>
      </c>
      <c r="CW34" s="51"/>
      <c r="CX34" s="27" t="s">
        <v>66</v>
      </c>
      <c r="CY34" s="28">
        <v>3828.6324651300001</v>
      </c>
      <c r="CZ34" s="50"/>
      <c r="DA34" s="50">
        <v>4636.1939999999995</v>
      </c>
      <c r="DB34" s="50"/>
      <c r="DC34" s="50">
        <v>3942.1579999999999</v>
      </c>
      <c r="DD34" s="50"/>
      <c r="DE34" s="50">
        <v>2222.9922000000001</v>
      </c>
      <c r="DF34" s="50"/>
      <c r="DG34" s="50">
        <v>1634.3613</v>
      </c>
      <c r="DH34" s="50"/>
      <c r="DI34" s="50">
        <v>3321.4983999999999</v>
      </c>
      <c r="DJ34" s="50"/>
      <c r="DK34" s="50">
        <v>1026.23</v>
      </c>
      <c r="DL34" s="50"/>
      <c r="DM34" s="50">
        <v>1069.251</v>
      </c>
      <c r="DN34" s="52"/>
      <c r="DO34" s="30" t="s">
        <v>66</v>
      </c>
      <c r="DP34" s="28">
        <f t="shared" si="2"/>
        <v>812.27750521289931</v>
      </c>
      <c r="DQ34" s="28"/>
      <c r="DR34" s="28">
        <f t="shared" si="26"/>
        <v>580.98211909808356</v>
      </c>
      <c r="DS34" s="28"/>
      <c r="DT34" s="28">
        <f t="shared" si="27"/>
        <v>2223.2029117379439</v>
      </c>
      <c r="DU34" s="28"/>
      <c r="DV34" s="28">
        <f t="shared" si="28"/>
        <v>1631.703681719285</v>
      </c>
      <c r="DW34" s="28"/>
      <c r="DX34" s="28">
        <f t="shared" si="29"/>
        <v>807.41705301350532</v>
      </c>
      <c r="DY34" s="28"/>
      <c r="DZ34" s="28">
        <f t="shared" si="30"/>
        <v>967.06631321042687</v>
      </c>
      <c r="EA34" s="28"/>
      <c r="EB34" s="28">
        <f t="shared" si="31"/>
        <v>555.91671919679163</v>
      </c>
      <c r="EC34" s="28"/>
      <c r="ED34" s="28">
        <f t="shared" si="32"/>
        <v>814.77586788001372</v>
      </c>
      <c r="EE34" s="28"/>
      <c r="EF34" s="28">
        <f t="shared" si="33"/>
        <v>588.82728522731429</v>
      </c>
      <c r="EG34" s="28"/>
      <c r="EH34" s="28">
        <f t="shared" si="34"/>
        <v>353.46906776729924</v>
      </c>
      <c r="EI34" s="29"/>
      <c r="EJ34" s="27" t="s">
        <v>66</v>
      </c>
      <c r="EK34" s="28">
        <f t="shared" si="3"/>
        <v>188.44958945464481</v>
      </c>
      <c r="EL34" s="8"/>
      <c r="EM34" s="28">
        <f t="shared" si="4"/>
        <v>415.24140860232109</v>
      </c>
      <c r="EN34" s="8"/>
      <c r="EO34" s="28">
        <f t="shared" si="5"/>
        <v>880.45580110497235</v>
      </c>
      <c r="EP34" s="8"/>
      <c r="EQ34" s="28">
        <f t="shared" si="6"/>
        <v>1343.2734756228444</v>
      </c>
      <c r="ER34" s="8"/>
      <c r="ES34" s="28">
        <f t="shared" si="7"/>
        <v>429.27873057152146</v>
      </c>
      <c r="ET34" s="8"/>
      <c r="EU34" s="28">
        <f t="shared" si="8"/>
        <v>1087.4994003264228</v>
      </c>
      <c r="EV34" s="8"/>
      <c r="EW34" s="28">
        <f t="shared" si="9"/>
        <v>1087.3149613768001</v>
      </c>
      <c r="EX34" s="8"/>
      <c r="EY34" s="28">
        <f t="shared" si="10"/>
        <v>948.1607072911421</v>
      </c>
      <c r="EZ34" s="8"/>
      <c r="FA34" s="28">
        <f t="shared" si="11"/>
        <v>614.8519268454653</v>
      </c>
      <c r="FB34" s="8"/>
      <c r="FC34" s="28">
        <f t="shared" si="12"/>
        <v>716.76286514874403</v>
      </c>
      <c r="FD34" s="52"/>
      <c r="FE34" s="27" t="s">
        <v>66</v>
      </c>
      <c r="FF34" s="28">
        <f t="shared" si="25"/>
        <v>1165.590020696993</v>
      </c>
      <c r="FG34" s="8"/>
      <c r="FH34" s="28">
        <f t="shared" si="25"/>
        <v>1595.351101919606</v>
      </c>
      <c r="FI34" s="8"/>
      <c r="FJ34" s="28">
        <f t="shared" si="25"/>
        <v>763.2598991344646</v>
      </c>
      <c r="FK34" s="8"/>
      <c r="FL34" s="28">
        <f t="shared" si="25"/>
        <v>1583.7293501771107</v>
      </c>
      <c r="FM34" s="8"/>
      <c r="FN34" s="28">
        <f t="shared" si="25"/>
        <v>647.64833574529666</v>
      </c>
      <c r="FO34" s="8"/>
      <c r="FP34" s="28">
        <f t="shared" si="25"/>
        <v>1196.766441089085</v>
      </c>
      <c r="FQ34" s="8"/>
      <c r="FR34" s="28">
        <f t="shared" si="25"/>
        <v>373.39342188948569</v>
      </c>
      <c r="FS34" s="8"/>
      <c r="FT34" s="28">
        <f t="shared" si="25"/>
        <v>674.79278185391297</v>
      </c>
      <c r="FU34" s="17"/>
      <c r="FV34" s="27" t="s">
        <v>66</v>
      </c>
      <c r="FW34" s="8" t="e">
        <f>(DP34/$IF34)*100</f>
        <v>#REF!</v>
      </c>
      <c r="FX34" s="8"/>
      <c r="FY34" s="8" t="e">
        <f>(DR34/$IF34)*100</f>
        <v>#REF!</v>
      </c>
      <c r="FZ34" s="8"/>
      <c r="GA34" s="8" t="e">
        <f>(DT34/$IF34)*100</f>
        <v>#REF!</v>
      </c>
      <c r="GB34" s="8"/>
      <c r="GC34" s="8" t="e">
        <f>(DV34/$IF34)*100</f>
        <v>#REF!</v>
      </c>
      <c r="GD34" s="8"/>
      <c r="GE34" s="8" t="e">
        <f>(DX34/$IF34)*100</f>
        <v>#REF!</v>
      </c>
      <c r="GF34" s="8"/>
      <c r="GG34" s="8" t="e">
        <f>(DZ34/$IF34)*100</f>
        <v>#REF!</v>
      </c>
      <c r="GH34" s="8"/>
      <c r="GI34" s="8" t="e">
        <f>(EB34/$IF34)*100</f>
        <v>#REF!</v>
      </c>
      <c r="GJ34" s="8"/>
      <c r="GK34" s="8" t="e">
        <f>(ED34/$IF34)*100</f>
        <v>#REF!</v>
      </c>
      <c r="GL34" s="8"/>
      <c r="GM34" s="8" t="e">
        <f>(EF34/$IF34)*100</f>
        <v>#REF!</v>
      </c>
      <c r="GN34" s="8"/>
      <c r="GO34" s="8" t="e">
        <f>(EH34/$IF34)*100</f>
        <v>#REF!</v>
      </c>
      <c r="GP34" s="17"/>
      <c r="GQ34" s="30" t="s">
        <v>66</v>
      </c>
      <c r="GR34" s="8" t="e">
        <f>(EK34/$IF34)*100</f>
        <v>#REF!</v>
      </c>
      <c r="GS34" s="8"/>
      <c r="GT34" s="8" t="e">
        <f>(EM34/$IF34)*100</f>
        <v>#REF!</v>
      </c>
      <c r="GU34" s="8"/>
      <c r="GV34" s="8" t="e">
        <f>(EO34/$IF34)*100</f>
        <v>#REF!</v>
      </c>
      <c r="GW34" s="8"/>
      <c r="GX34" s="8" t="e">
        <f>(EQ34/$IF34)*100</f>
        <v>#REF!</v>
      </c>
      <c r="GY34" s="8"/>
      <c r="GZ34" s="8" t="e">
        <f>(ES34/$IF34)*100</f>
        <v>#REF!</v>
      </c>
      <c r="HA34" s="8"/>
      <c r="HB34" s="8" t="e">
        <f>(EU34/$IF34)*100</f>
        <v>#REF!</v>
      </c>
      <c r="HC34" s="8"/>
      <c r="HD34" s="8" t="e">
        <f>(EW34/$IF34)*100</f>
        <v>#REF!</v>
      </c>
      <c r="HE34" s="8"/>
      <c r="HF34" s="8" t="e">
        <f>(EY34/$IF34)*100</f>
        <v>#REF!</v>
      </c>
      <c r="HG34" s="8"/>
      <c r="HH34" s="8" t="e">
        <f>(FA34/$IF34)*100</f>
        <v>#REF!</v>
      </c>
      <c r="HI34" s="8"/>
      <c r="HJ34" s="8" t="e">
        <f>(FC34/$IF34)*100</f>
        <v>#REF!</v>
      </c>
      <c r="HK34" s="17"/>
      <c r="HL34" s="30" t="s">
        <v>66</v>
      </c>
      <c r="HM34" s="8" t="e">
        <f>(FF34/$IF34)*100</f>
        <v>#REF!</v>
      </c>
      <c r="HN34" s="8"/>
      <c r="HO34" s="8" t="e">
        <f>(FH34/$IF34)*100</f>
        <v>#REF!</v>
      </c>
      <c r="HP34" s="8"/>
      <c r="HQ34" s="8" t="e">
        <f>(FJ34/$IF34)*100</f>
        <v>#REF!</v>
      </c>
      <c r="HR34" s="8"/>
      <c r="HS34" s="8" t="e">
        <f>(FL34/$IF34)*100</f>
        <v>#REF!</v>
      </c>
      <c r="HT34" s="8"/>
      <c r="HU34" s="8" t="e">
        <f>(FN34/$IF34)*100</f>
        <v>#REF!</v>
      </c>
      <c r="HV34" s="8"/>
      <c r="HW34" s="8" t="e">
        <f>(FP34/$IF34)*100</f>
        <v>#REF!</v>
      </c>
      <c r="HX34" s="8"/>
      <c r="HY34" s="8" t="e">
        <f>(FR34/$IF34)*100</f>
        <v>#REF!</v>
      </c>
      <c r="HZ34" s="8"/>
      <c r="IA34" s="8" t="e">
        <f>(FT34/$IF34)*100</f>
        <v>#REF!</v>
      </c>
      <c r="IB34" s="17"/>
      <c r="IE34" s="10" t="s">
        <v>66</v>
      </c>
      <c r="IF34" s="10" t="e">
        <f>'[1]QEI-MFG'!AK146</f>
        <v>#REF!</v>
      </c>
      <c r="IH34" s="10" t="s">
        <v>66</v>
      </c>
      <c r="II34" s="10">
        <v>126.46120972</v>
      </c>
      <c r="IJ34" s="10">
        <v>26.334882800000003</v>
      </c>
      <c r="IK34" s="10">
        <v>39.738044047263202</v>
      </c>
      <c r="IM34" s="10">
        <v>844.30488193999997</v>
      </c>
      <c r="IN34" s="10">
        <v>296.94175643</v>
      </c>
      <c r="IO34" s="10">
        <v>422.66484282176197</v>
      </c>
    </row>
    <row r="35" spans="1:249" s="49" customFormat="1" ht="17.25" hidden="1" customHeight="1" x14ac:dyDescent="0.2">
      <c r="A35" s="53">
        <v>2002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3">
        <v>2002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53">
        <v>2002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5"/>
      <c r="BH35" s="53">
        <v>2002</v>
      </c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5"/>
      <c r="CC35" s="53">
        <v>2002</v>
      </c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5"/>
      <c r="CX35" s="53">
        <v>2002</v>
      </c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5"/>
      <c r="DO35" s="53">
        <v>2002</v>
      </c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7"/>
      <c r="EJ35" s="53">
        <v>2002</v>
      </c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9"/>
      <c r="FE35" s="53">
        <v>2002</v>
      </c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54"/>
      <c r="FS35" s="60"/>
      <c r="FT35" s="54"/>
      <c r="FU35" s="61"/>
      <c r="FV35" s="53">
        <v>2002</v>
      </c>
      <c r="FW35" s="62"/>
      <c r="FX35" s="60"/>
      <c r="FY35" s="62"/>
      <c r="FZ35" s="60"/>
      <c r="GA35" s="62"/>
      <c r="GB35" s="60"/>
      <c r="GC35" s="62"/>
      <c r="GD35" s="60"/>
      <c r="GE35" s="62"/>
      <c r="GF35" s="60"/>
      <c r="GG35" s="62"/>
      <c r="GH35" s="60"/>
      <c r="GI35" s="62"/>
      <c r="GJ35" s="60"/>
      <c r="GK35" s="62"/>
      <c r="GL35" s="60"/>
      <c r="GM35" s="62"/>
      <c r="GN35" s="60"/>
      <c r="GO35" s="62"/>
      <c r="GP35" s="61"/>
      <c r="GQ35" s="53">
        <v>2002</v>
      </c>
      <c r="GR35" s="62"/>
      <c r="GS35" s="60"/>
      <c r="GT35" s="62"/>
      <c r="GU35" s="60"/>
      <c r="GV35" s="62"/>
      <c r="GW35" s="60"/>
      <c r="GX35" s="62"/>
      <c r="GY35" s="60"/>
      <c r="GZ35" s="62"/>
      <c r="HA35" s="60"/>
      <c r="HB35" s="62"/>
      <c r="HC35" s="60"/>
      <c r="HD35" s="62"/>
      <c r="HE35" s="60"/>
      <c r="HF35" s="62"/>
      <c r="HG35" s="60"/>
      <c r="HH35" s="62"/>
      <c r="HI35" s="60"/>
      <c r="HJ35" s="62"/>
      <c r="HK35" s="61"/>
      <c r="HL35" s="53">
        <v>2002</v>
      </c>
      <c r="HM35" s="62"/>
      <c r="HN35" s="60"/>
      <c r="HO35" s="62"/>
      <c r="HP35" s="60"/>
      <c r="HQ35" s="62"/>
      <c r="HR35" s="60"/>
      <c r="HS35" s="62"/>
      <c r="HT35" s="60"/>
      <c r="HU35" s="62"/>
      <c r="HV35" s="60"/>
      <c r="HW35" s="62"/>
      <c r="HX35" s="60"/>
      <c r="HY35" s="62"/>
      <c r="HZ35" s="60"/>
      <c r="IA35" s="62"/>
      <c r="IB35" s="61"/>
      <c r="IF35" s="10" t="e">
        <f>'[1]QEI-MFG'!AK147</f>
        <v>#REF!</v>
      </c>
    </row>
    <row r="36" spans="1:249" s="10" customFormat="1" ht="17.25" hidden="1" customHeight="1" x14ac:dyDescent="0.2">
      <c r="A36" s="27" t="s">
        <v>63</v>
      </c>
      <c r="B36" s="28">
        <f t="shared" si="0"/>
        <v>220.29959522639993</v>
      </c>
      <c r="C36" s="28"/>
      <c r="D36" s="50">
        <v>252.58699999999999</v>
      </c>
      <c r="E36" s="50">
        <v>0</v>
      </c>
      <c r="F36" s="50">
        <v>148.19999999999999</v>
      </c>
      <c r="G36" s="50">
        <v>0</v>
      </c>
      <c r="H36" s="50">
        <v>132.1</v>
      </c>
      <c r="I36" s="50">
        <v>0</v>
      </c>
      <c r="J36" s="50">
        <v>177.2</v>
      </c>
      <c r="K36" s="50">
        <v>0</v>
      </c>
      <c r="L36" s="50">
        <v>284.7</v>
      </c>
      <c r="M36" s="50">
        <v>0</v>
      </c>
      <c r="N36" s="50">
        <v>80</v>
      </c>
      <c r="O36" s="50">
        <v>0</v>
      </c>
      <c r="P36" s="50">
        <v>151.6</v>
      </c>
      <c r="Q36" s="50">
        <v>0</v>
      </c>
      <c r="R36" s="50">
        <v>152.5</v>
      </c>
      <c r="S36" s="50">
        <v>0</v>
      </c>
      <c r="T36" s="50">
        <v>145.179</v>
      </c>
      <c r="U36" s="51">
        <v>0</v>
      </c>
      <c r="V36" s="27" t="s">
        <v>63</v>
      </c>
      <c r="W36" s="50">
        <v>261.3</v>
      </c>
      <c r="X36" s="50"/>
      <c r="Y36" s="50">
        <v>144.1</v>
      </c>
      <c r="Z36" s="50"/>
      <c r="AA36" s="50">
        <v>197.9</v>
      </c>
      <c r="AB36" s="50"/>
      <c r="AC36" s="50">
        <v>200.1</v>
      </c>
      <c r="AD36" s="50"/>
      <c r="AE36" s="50">
        <v>128.5</v>
      </c>
      <c r="AF36" s="50"/>
      <c r="AG36" s="28">
        <v>123.70872</v>
      </c>
      <c r="AH36" s="50"/>
      <c r="AI36" s="50">
        <v>130.6</v>
      </c>
      <c r="AJ36" s="50"/>
      <c r="AK36" s="50">
        <v>97.8</v>
      </c>
      <c r="AL36" s="50"/>
      <c r="AM36" s="50">
        <v>173.1</v>
      </c>
      <c r="AN36" s="50"/>
      <c r="AO36" s="50">
        <v>256.3</v>
      </c>
      <c r="AP36" s="51"/>
      <c r="AQ36" s="27" t="s">
        <v>63</v>
      </c>
      <c r="AR36" s="28">
        <v>426.65541600000006</v>
      </c>
      <c r="AS36" s="50"/>
      <c r="AT36" s="50">
        <v>456</v>
      </c>
      <c r="AU36" s="50"/>
      <c r="AV36" s="50">
        <v>487.8</v>
      </c>
      <c r="AW36" s="50"/>
      <c r="AX36" s="50">
        <v>164.3</v>
      </c>
      <c r="AY36" s="50"/>
      <c r="AZ36" s="50">
        <v>247.5</v>
      </c>
      <c r="BA36" s="50"/>
      <c r="BB36" s="50">
        <v>401.1</v>
      </c>
      <c r="BC36" s="50"/>
      <c r="BD36" s="50">
        <v>274.10000000000002</v>
      </c>
      <c r="BE36" s="50"/>
      <c r="BF36" s="50">
        <v>195.8</v>
      </c>
      <c r="BG36" s="51"/>
      <c r="BH36" s="27" t="s">
        <v>63</v>
      </c>
      <c r="BI36" s="28">
        <f t="shared" si="1"/>
        <v>1568.8760288939998</v>
      </c>
      <c r="BJ36" s="28"/>
      <c r="BK36" s="50">
        <v>1628</v>
      </c>
      <c r="BL36" s="50"/>
      <c r="BM36" s="50">
        <v>2304.6999999999998</v>
      </c>
      <c r="BN36" s="50"/>
      <c r="BO36" s="50">
        <v>2315.8000000000002</v>
      </c>
      <c r="BP36" s="50"/>
      <c r="BQ36" s="50">
        <v>1176.5</v>
      </c>
      <c r="BR36" s="50"/>
      <c r="BS36" s="50">
        <v>1648.8</v>
      </c>
      <c r="BT36" s="50"/>
      <c r="BU36" s="50">
        <v>699.7</v>
      </c>
      <c r="BV36" s="50"/>
      <c r="BW36" s="50">
        <v>1349.4</v>
      </c>
      <c r="BX36" s="50"/>
      <c r="BY36" s="50">
        <v>701.3</v>
      </c>
      <c r="BZ36" s="50"/>
      <c r="CA36" s="50">
        <v>389.5</v>
      </c>
      <c r="CB36" s="51"/>
      <c r="CC36" s="27" t="s">
        <v>63</v>
      </c>
      <c r="CD36" s="50">
        <v>724.7</v>
      </c>
      <c r="CE36" s="50"/>
      <c r="CF36" s="50">
        <v>627.1</v>
      </c>
      <c r="CG36" s="50"/>
      <c r="CH36" s="50">
        <v>1377.6</v>
      </c>
      <c r="CI36" s="50"/>
      <c r="CJ36" s="50">
        <v>2479</v>
      </c>
      <c r="CK36" s="50"/>
      <c r="CL36" s="50">
        <v>654.29999999999995</v>
      </c>
      <c r="CM36" s="50"/>
      <c r="CN36" s="28">
        <v>1303.3419999999999</v>
      </c>
      <c r="CO36" s="50"/>
      <c r="CP36" s="50">
        <v>1157.4000000000001</v>
      </c>
      <c r="CQ36" s="50"/>
      <c r="CR36" s="50">
        <v>1327.1</v>
      </c>
      <c r="CS36" s="50"/>
      <c r="CT36" s="50">
        <v>1105.5</v>
      </c>
      <c r="CU36" s="50"/>
      <c r="CV36" s="50">
        <v>1797.6</v>
      </c>
      <c r="CW36" s="51"/>
      <c r="CX36" s="27" t="s">
        <v>63</v>
      </c>
      <c r="CY36" s="28">
        <v>4342.8403100000005</v>
      </c>
      <c r="CZ36" s="50"/>
      <c r="DA36" s="50">
        <v>5748.2</v>
      </c>
      <c r="DB36" s="50"/>
      <c r="DC36" s="50">
        <v>4101.7</v>
      </c>
      <c r="DD36" s="50"/>
      <c r="DE36" s="50">
        <v>1579.3</v>
      </c>
      <c r="DF36" s="50"/>
      <c r="DG36" s="50">
        <v>1505.6</v>
      </c>
      <c r="DH36" s="50"/>
      <c r="DI36" s="50">
        <v>2937</v>
      </c>
      <c r="DJ36" s="50"/>
      <c r="DK36" s="50">
        <v>785.3</v>
      </c>
      <c r="DL36" s="50"/>
      <c r="DM36" s="50">
        <v>1330.4</v>
      </c>
      <c r="DN36" s="52"/>
      <c r="DO36" s="27" t="s">
        <v>63</v>
      </c>
      <c r="DP36" s="28">
        <f>(BI36/B36)*100</f>
        <v>712.1556566101176</v>
      </c>
      <c r="DQ36" s="28"/>
      <c r="DR36" s="28">
        <f>(BK36/D36)*100</f>
        <v>644.53039942673217</v>
      </c>
      <c r="DS36" s="28"/>
      <c r="DT36" s="28">
        <f>(BM36/F36)*100</f>
        <v>1555.1282051282051</v>
      </c>
      <c r="DU36" s="28"/>
      <c r="DV36" s="28">
        <f>(BO36/H36)*100</f>
        <v>1753.065859197578</v>
      </c>
      <c r="DW36" s="28"/>
      <c r="DX36" s="28">
        <f>(BQ36/J36)*100</f>
        <v>663.93905191873591</v>
      </c>
      <c r="DY36" s="28"/>
      <c r="DZ36" s="28">
        <f>(BS36/L36)*100</f>
        <v>579.13593256059016</v>
      </c>
      <c r="EA36" s="28"/>
      <c r="EB36" s="28">
        <f>(BU36/N36)*100</f>
        <v>874.625</v>
      </c>
      <c r="EC36" s="28"/>
      <c r="ED36" s="28">
        <f>(BW36/P36)*100</f>
        <v>890.10554089709774</v>
      </c>
      <c r="EE36" s="28"/>
      <c r="EF36" s="28">
        <f>(BY36/R36)*100</f>
        <v>459.86885245901635</v>
      </c>
      <c r="EG36" s="28"/>
      <c r="EH36" s="28">
        <f>(CA36/T36)*100</f>
        <v>268.2894909043319</v>
      </c>
      <c r="EI36" s="29"/>
      <c r="EJ36" s="27" t="s">
        <v>63</v>
      </c>
      <c r="EK36" s="28">
        <f>(CD36/W36)*100</f>
        <v>277.34404898584006</v>
      </c>
      <c r="EL36" s="8"/>
      <c r="EM36" s="28">
        <f>(CF36/Y36)*100</f>
        <v>435.18390006939632</v>
      </c>
      <c r="EN36" s="8"/>
      <c r="EO36" s="28">
        <f>(CH36/AA36)*100</f>
        <v>696.10914603335004</v>
      </c>
      <c r="EP36" s="8"/>
      <c r="EQ36" s="28">
        <f>(CJ36/AC36)*100</f>
        <v>1238.8805597201399</v>
      </c>
      <c r="ER36" s="8"/>
      <c r="ES36" s="28">
        <f>(CL36/AE36)*100</f>
        <v>509.18287937743185</v>
      </c>
      <c r="ET36" s="8"/>
      <c r="EU36" s="28">
        <f>(CN36/AG36)*100</f>
        <v>1053.5570976726619</v>
      </c>
      <c r="EV36" s="8"/>
      <c r="EW36" s="28">
        <f>(CP36/AI36)*100</f>
        <v>886.21745788667693</v>
      </c>
      <c r="EX36" s="8"/>
      <c r="EY36" s="28">
        <f>(CR36/AK36)*100</f>
        <v>1356.9529652351739</v>
      </c>
      <c r="EZ36" s="8"/>
      <c r="FA36" s="28">
        <f>(CT36/AM36)*100</f>
        <v>638.64818024263434</v>
      </c>
      <c r="FB36" s="8"/>
      <c r="FC36" s="28">
        <f>(CV36/AO36)*100</f>
        <v>701.36558720249707</v>
      </c>
      <c r="FD36" s="17"/>
      <c r="FE36" s="27" t="s">
        <v>63</v>
      </c>
      <c r="FF36" s="28">
        <f>(CY36/AR36)*100</f>
        <v>1017.8800378804988</v>
      </c>
      <c r="FG36" s="8"/>
      <c r="FH36" s="28">
        <f>(DA36/AT36)*100</f>
        <v>1260.5701754385966</v>
      </c>
      <c r="FI36" s="8"/>
      <c r="FJ36" s="28">
        <f>(DC36/AV36)*100</f>
        <v>840.8569085690857</v>
      </c>
      <c r="FK36" s="8"/>
      <c r="FL36" s="28">
        <f>(DE36/AX36)*100</f>
        <v>961.22945830797312</v>
      </c>
      <c r="FM36" s="8"/>
      <c r="FN36" s="28">
        <f>(DG36/AZ36)*100</f>
        <v>608.32323232323222</v>
      </c>
      <c r="FO36" s="8"/>
      <c r="FP36" s="28">
        <f>(DI36/BB36)*100</f>
        <v>732.23635003739707</v>
      </c>
      <c r="FQ36" s="8"/>
      <c r="FR36" s="28">
        <f>(DK36/BD36)*100</f>
        <v>286.50127690623856</v>
      </c>
      <c r="FS36" s="8"/>
      <c r="FT36" s="28">
        <f>(DM36/BF36)*100</f>
        <v>679.46884576098057</v>
      </c>
      <c r="FU36" s="17"/>
      <c r="FV36" s="27" t="s">
        <v>63</v>
      </c>
      <c r="FW36" s="8" t="e">
        <f>(DP36/$IF36)*100</f>
        <v>#REF!</v>
      </c>
      <c r="FX36" s="8"/>
      <c r="FY36" s="8" t="e">
        <f>(DR36/$IF36)*100</f>
        <v>#REF!</v>
      </c>
      <c r="FZ36" s="8"/>
      <c r="GA36" s="8" t="e">
        <f>(DT36/$IF36)*100</f>
        <v>#REF!</v>
      </c>
      <c r="GB36" s="8"/>
      <c r="GC36" s="8" t="e">
        <f>(DV36/$IF36)*100</f>
        <v>#REF!</v>
      </c>
      <c r="GD36" s="8"/>
      <c r="GE36" s="8" t="e">
        <f>(DX36/$IF36)*100</f>
        <v>#REF!</v>
      </c>
      <c r="GF36" s="8"/>
      <c r="GG36" s="8" t="e">
        <f>(DZ36/$IF36)*100</f>
        <v>#REF!</v>
      </c>
      <c r="GH36" s="8"/>
      <c r="GI36" s="8" t="e">
        <f>(EB36/$IF36)*100</f>
        <v>#REF!</v>
      </c>
      <c r="GJ36" s="8"/>
      <c r="GK36" s="8" t="e">
        <f>(ED36/$IF36)*100</f>
        <v>#REF!</v>
      </c>
      <c r="GL36" s="8"/>
      <c r="GM36" s="8" t="e">
        <f>(EF36/$IF36)*100</f>
        <v>#REF!</v>
      </c>
      <c r="GN36" s="8"/>
      <c r="GO36" s="8" t="e">
        <f>(EH36/$IF36)*100</f>
        <v>#REF!</v>
      </c>
      <c r="GP36" s="17"/>
      <c r="GQ36" s="27" t="s">
        <v>63</v>
      </c>
      <c r="GR36" s="8" t="e">
        <f>(EK36/$IF36)*100</f>
        <v>#REF!</v>
      </c>
      <c r="GS36" s="8"/>
      <c r="GT36" s="8" t="e">
        <f>(EM36/$IF36)*100</f>
        <v>#REF!</v>
      </c>
      <c r="GU36" s="8"/>
      <c r="GV36" s="8" t="e">
        <f>(EO36/$IF36)*100</f>
        <v>#REF!</v>
      </c>
      <c r="GW36" s="8"/>
      <c r="GX36" s="8" t="e">
        <f>(EQ36/$IF36)*100</f>
        <v>#REF!</v>
      </c>
      <c r="GY36" s="8"/>
      <c r="GZ36" s="8" t="e">
        <f>(ES36/$IF36)*100</f>
        <v>#REF!</v>
      </c>
      <c r="HA36" s="8"/>
      <c r="HB36" s="8" t="e">
        <f>(EU36/$IF36)*100</f>
        <v>#REF!</v>
      </c>
      <c r="HC36" s="8"/>
      <c r="HD36" s="8" t="e">
        <f>(EW36/$IF36)*100</f>
        <v>#REF!</v>
      </c>
      <c r="HE36" s="8"/>
      <c r="HF36" s="8" t="e">
        <f>(EY36/$IF36)*100</f>
        <v>#REF!</v>
      </c>
      <c r="HG36" s="8"/>
      <c r="HH36" s="8" t="e">
        <f>(FA36/$IF36)*100</f>
        <v>#REF!</v>
      </c>
      <c r="HI36" s="8"/>
      <c r="HJ36" s="8" t="e">
        <f>(FC36/$IF36)*100</f>
        <v>#REF!</v>
      </c>
      <c r="HK36" s="17"/>
      <c r="HL36" s="27" t="s">
        <v>63</v>
      </c>
      <c r="HM36" s="8" t="e">
        <f>(FF36/$IF36)*100</f>
        <v>#REF!</v>
      </c>
      <c r="HN36" s="8"/>
      <c r="HO36" s="8" t="e">
        <f>(FH36/$IF36)*100</f>
        <v>#REF!</v>
      </c>
      <c r="HP36" s="8"/>
      <c r="HQ36" s="8" t="e">
        <f>(FJ36/$IF36)*100</f>
        <v>#REF!</v>
      </c>
      <c r="HR36" s="8"/>
      <c r="HS36" s="8" t="e">
        <f>(FL36/$IF36)*100</f>
        <v>#REF!</v>
      </c>
      <c r="HT36" s="8"/>
      <c r="HU36" s="8" t="e">
        <f>(FN36/$IF36)*100</f>
        <v>#REF!</v>
      </c>
      <c r="HV36" s="8"/>
      <c r="HW36" s="8" t="e">
        <f>(FP36/$IF36)*100</f>
        <v>#REF!</v>
      </c>
      <c r="HX36" s="8"/>
      <c r="HY36" s="8" t="e">
        <f>(FR36/$IF36)*100</f>
        <v>#REF!</v>
      </c>
      <c r="HZ36" s="8"/>
      <c r="IA36" s="8" t="e">
        <f>(FT36/$IF36)*100</f>
        <v>#REF!</v>
      </c>
      <c r="IB36" s="17"/>
      <c r="IF36" s="10" t="e">
        <f>'[1]QEI-MFG'!AK148</f>
        <v>#REF!</v>
      </c>
    </row>
    <row r="37" spans="1:249" s="10" customFormat="1" ht="17.25" hidden="1" customHeight="1" x14ac:dyDescent="0.2">
      <c r="A37" s="27" t="s">
        <v>64</v>
      </c>
      <c r="B37" s="28">
        <f t="shared" si="0"/>
        <v>289.99648204119995</v>
      </c>
      <c r="C37" s="28"/>
      <c r="D37" s="50">
        <v>427.7</v>
      </c>
      <c r="E37" s="50">
        <v>0</v>
      </c>
      <c r="F37" s="50">
        <v>188.2</v>
      </c>
      <c r="G37" s="50">
        <v>0</v>
      </c>
      <c r="H37" s="50">
        <v>234.93</v>
      </c>
      <c r="I37" s="50">
        <v>0</v>
      </c>
      <c r="J37" s="50">
        <v>239.9</v>
      </c>
      <c r="K37" s="50">
        <v>317.79000000000002</v>
      </c>
      <c r="L37" s="50">
        <v>317.79000000000002</v>
      </c>
      <c r="M37" s="50">
        <v>0</v>
      </c>
      <c r="N37" s="50">
        <v>100.71</v>
      </c>
      <c r="O37" s="50">
        <v>0</v>
      </c>
      <c r="P37" s="50">
        <v>174.6</v>
      </c>
      <c r="Q37" s="50">
        <v>0</v>
      </c>
      <c r="R37" s="50">
        <v>253.01</v>
      </c>
      <c r="S37" s="50"/>
      <c r="T37" s="50">
        <v>195.2</v>
      </c>
      <c r="U37" s="51"/>
      <c r="V37" s="27" t="s">
        <v>64</v>
      </c>
      <c r="W37" s="50">
        <v>339.5</v>
      </c>
      <c r="X37" s="50">
        <v>0</v>
      </c>
      <c r="Y37" s="50">
        <v>211.6</v>
      </c>
      <c r="Z37" s="50">
        <v>0</v>
      </c>
      <c r="AA37" s="50">
        <v>305.60000000000002</v>
      </c>
      <c r="AB37" s="50">
        <v>0</v>
      </c>
      <c r="AC37" s="50">
        <v>346.2</v>
      </c>
      <c r="AD37" s="50">
        <v>0</v>
      </c>
      <c r="AE37" s="50">
        <v>226.1</v>
      </c>
      <c r="AF37" s="50"/>
      <c r="AG37" s="28">
        <v>177.40591000000001</v>
      </c>
      <c r="AH37" s="50"/>
      <c r="AI37" s="50">
        <v>188.1</v>
      </c>
      <c r="AJ37" s="50"/>
      <c r="AK37" s="50">
        <v>137.19999999999999</v>
      </c>
      <c r="AL37" s="50"/>
      <c r="AM37" s="50">
        <v>200.9</v>
      </c>
      <c r="AN37" s="50"/>
      <c r="AO37" s="50">
        <v>207.53</v>
      </c>
      <c r="AP37" s="51"/>
      <c r="AQ37" s="27" t="s">
        <v>64</v>
      </c>
      <c r="AR37" s="28">
        <v>388.49167799999998</v>
      </c>
      <c r="AS37" s="50"/>
      <c r="AT37" s="50">
        <v>411.4</v>
      </c>
      <c r="AU37" s="50"/>
      <c r="AV37" s="50">
        <v>446.8</v>
      </c>
      <c r="AW37" s="50"/>
      <c r="AX37" s="50">
        <v>156.4</v>
      </c>
      <c r="AY37" s="50">
        <v>0</v>
      </c>
      <c r="AZ37" s="50">
        <v>241.3</v>
      </c>
      <c r="BA37" s="50"/>
      <c r="BB37" s="50">
        <v>352.9</v>
      </c>
      <c r="BC37" s="50"/>
      <c r="BD37" s="50">
        <v>364</v>
      </c>
      <c r="BE37" s="50"/>
      <c r="BF37" s="50">
        <v>230.9</v>
      </c>
      <c r="BG37" s="51"/>
      <c r="BH37" s="27" t="s">
        <v>64</v>
      </c>
      <c r="BI37" s="28">
        <f t="shared" si="1"/>
        <v>2415.2874766639998</v>
      </c>
      <c r="BJ37" s="28"/>
      <c r="BK37" s="50">
        <v>4146.5</v>
      </c>
      <c r="BL37" s="50"/>
      <c r="BM37" s="50">
        <v>2544.6999999999998</v>
      </c>
      <c r="BN37" s="50">
        <v>0</v>
      </c>
      <c r="BO37" s="50">
        <v>2881.5</v>
      </c>
      <c r="BP37" s="50">
        <v>0</v>
      </c>
      <c r="BQ37" s="50">
        <v>1722.2</v>
      </c>
      <c r="BR37" s="50">
        <v>0</v>
      </c>
      <c r="BS37" s="50">
        <v>2788.3</v>
      </c>
      <c r="BT37" s="50">
        <v>0</v>
      </c>
      <c r="BU37" s="50">
        <v>756.9</v>
      </c>
      <c r="BV37" s="50">
        <v>0</v>
      </c>
      <c r="BW37" s="50">
        <v>1453.4</v>
      </c>
      <c r="BX37" s="50">
        <v>0</v>
      </c>
      <c r="BY37" s="50">
        <v>902.3</v>
      </c>
      <c r="BZ37" s="50">
        <v>0</v>
      </c>
      <c r="CA37" s="50">
        <v>539.11</v>
      </c>
      <c r="CB37" s="51">
        <v>0</v>
      </c>
      <c r="CC37" s="27" t="s">
        <v>64</v>
      </c>
      <c r="CD37" s="50">
        <v>1080.0999999999999</v>
      </c>
      <c r="CE37" s="50">
        <v>0</v>
      </c>
      <c r="CF37" s="50">
        <v>832.4</v>
      </c>
      <c r="CG37" s="50">
        <v>2030.1</v>
      </c>
      <c r="CH37" s="50">
        <v>2030.1</v>
      </c>
      <c r="CI37" s="50">
        <v>0</v>
      </c>
      <c r="CJ37" s="50">
        <v>4778.1000000000004</v>
      </c>
      <c r="CK37" s="50">
        <v>0</v>
      </c>
      <c r="CL37" s="50">
        <v>842.3</v>
      </c>
      <c r="CM37" s="50">
        <v>0</v>
      </c>
      <c r="CN37" s="28">
        <v>1574.72</v>
      </c>
      <c r="CO37" s="50">
        <v>0</v>
      </c>
      <c r="CP37" s="50">
        <v>1272</v>
      </c>
      <c r="CQ37" s="50">
        <v>0</v>
      </c>
      <c r="CR37" s="50">
        <v>1624</v>
      </c>
      <c r="CS37" s="50">
        <v>0</v>
      </c>
      <c r="CT37" s="50">
        <v>1477.3</v>
      </c>
      <c r="CU37" s="50">
        <v>0</v>
      </c>
      <c r="CV37" s="50">
        <v>2494.6</v>
      </c>
      <c r="CW37" s="51">
        <v>0</v>
      </c>
      <c r="CX37" s="27" t="s">
        <v>64</v>
      </c>
      <c r="CY37" s="28">
        <v>4183.7063600000001</v>
      </c>
      <c r="CZ37" s="50"/>
      <c r="DA37" s="50">
        <v>5059.2</v>
      </c>
      <c r="DB37" s="50">
        <v>0</v>
      </c>
      <c r="DC37" s="50">
        <v>4261.1000000000004</v>
      </c>
      <c r="DD37" s="50">
        <v>0</v>
      </c>
      <c r="DE37" s="50">
        <v>2162.6999999999998</v>
      </c>
      <c r="DF37" s="50">
        <v>0</v>
      </c>
      <c r="DG37" s="50">
        <v>2148.4</v>
      </c>
      <c r="DH37" s="50">
        <v>0</v>
      </c>
      <c r="DI37" s="50">
        <v>2866.7</v>
      </c>
      <c r="DJ37" s="50">
        <v>0</v>
      </c>
      <c r="DK37" s="50">
        <v>1269.5999999999999</v>
      </c>
      <c r="DL37" s="50">
        <v>0</v>
      </c>
      <c r="DM37" s="50">
        <v>2099.1999999999998</v>
      </c>
      <c r="DN37" s="52"/>
      <c r="DO37" s="27" t="s">
        <v>64</v>
      </c>
      <c r="DP37" s="28">
        <f>(BI37/B37)*100</f>
        <v>832.86785400412487</v>
      </c>
      <c r="DQ37" s="28"/>
      <c r="DR37" s="28">
        <f>(BK37/D37)*100</f>
        <v>969.48795884966103</v>
      </c>
      <c r="DS37" s="28"/>
      <c r="DT37" s="28">
        <f>(BM37/F37)*100</f>
        <v>1352.1253985122212</v>
      </c>
      <c r="DU37" s="28"/>
      <c r="DV37" s="28">
        <f>(BO37/H37)*100</f>
        <v>1226.5355637849573</v>
      </c>
      <c r="DW37" s="28"/>
      <c r="DX37" s="28">
        <f>(BQ37/J37)*100</f>
        <v>717.88245102125882</v>
      </c>
      <c r="DY37" s="28"/>
      <c r="DZ37" s="28">
        <f>(BS37/L37)*100</f>
        <v>877.40331665565316</v>
      </c>
      <c r="EA37" s="28"/>
      <c r="EB37" s="28">
        <f>(BU37/N37)*100</f>
        <v>751.5638963360143</v>
      </c>
      <c r="EC37" s="28"/>
      <c r="ED37" s="28">
        <f>(BW37/P37)*100</f>
        <v>832.41695303550978</v>
      </c>
      <c r="EE37" s="28"/>
      <c r="EF37" s="28">
        <f>(BY37/R37)*100</f>
        <v>356.62622030749776</v>
      </c>
      <c r="EG37" s="28"/>
      <c r="EH37" s="28">
        <f>(CA37/T37)*100</f>
        <v>276.18340163934431</v>
      </c>
      <c r="EI37" s="29"/>
      <c r="EJ37" s="27" t="s">
        <v>64</v>
      </c>
      <c r="EK37" s="28">
        <f>(CD37/W37)*100</f>
        <v>318.14432989690721</v>
      </c>
      <c r="EL37" s="8"/>
      <c r="EM37" s="28">
        <f>(CF37/Y37)*100</f>
        <v>393.38374291115315</v>
      </c>
      <c r="EN37" s="8"/>
      <c r="EO37" s="28">
        <f>(CH37/AA37)*100</f>
        <v>664.29973821989518</v>
      </c>
      <c r="EP37" s="8"/>
      <c r="EQ37" s="28">
        <f>(CJ37/AC37)*100</f>
        <v>1380.1559792027731</v>
      </c>
      <c r="ER37" s="8"/>
      <c r="ES37" s="28">
        <f>(CL37/AE37)*100</f>
        <v>372.53427686864222</v>
      </c>
      <c r="ET37" s="8"/>
      <c r="EU37" s="28">
        <f>(CN37/AG37)*100</f>
        <v>887.63671965607</v>
      </c>
      <c r="EV37" s="8"/>
      <c r="EW37" s="28">
        <f>(CP37/AI37)*100</f>
        <v>676.2360446570973</v>
      </c>
      <c r="EX37" s="8"/>
      <c r="EY37" s="28">
        <f>(CR37/AK37)*100</f>
        <v>1183.6734693877552</v>
      </c>
      <c r="EZ37" s="8"/>
      <c r="FA37" s="28">
        <f>(CT37/AM37)*100</f>
        <v>735.34096565455445</v>
      </c>
      <c r="FB37" s="8"/>
      <c r="FC37" s="28">
        <f>(CV37/AO37)*100</f>
        <v>1202.0430781091889</v>
      </c>
      <c r="FD37" s="17"/>
      <c r="FE37" s="27" t="s">
        <v>64</v>
      </c>
      <c r="FF37" s="28">
        <f>(CY37/AR37)*100</f>
        <v>1076.9101622815201</v>
      </c>
      <c r="FG37" s="8"/>
      <c r="FH37" s="28">
        <f>(DA37/AT37)*100</f>
        <v>1229.7520661157025</v>
      </c>
      <c r="FI37" s="8"/>
      <c r="FJ37" s="28">
        <f>(DC37/AV37)*100</f>
        <v>953.69292748433304</v>
      </c>
      <c r="FK37" s="8"/>
      <c r="FL37" s="28">
        <f>(DE37/AX37)*100</f>
        <v>1382.8005115089513</v>
      </c>
      <c r="FM37" s="8"/>
      <c r="FN37" s="28">
        <f>(DG37/AZ37)*100</f>
        <v>890.3439701616245</v>
      </c>
      <c r="FO37" s="8"/>
      <c r="FP37" s="28">
        <f>(DI37/BB37)*100</f>
        <v>812.32643808444323</v>
      </c>
      <c r="FQ37" s="8"/>
      <c r="FR37" s="28">
        <f>(DK37/BD37)*100</f>
        <v>348.79120879120876</v>
      </c>
      <c r="FS37" s="8"/>
      <c r="FT37" s="28">
        <f>(DM37/BF37)*100</f>
        <v>909.13815504547415</v>
      </c>
      <c r="FU37" s="17"/>
      <c r="FV37" s="27" t="s">
        <v>64</v>
      </c>
      <c r="FW37" s="8" t="e">
        <f>(DP37/$IF37)*100</f>
        <v>#REF!</v>
      </c>
      <c r="FX37" s="8"/>
      <c r="FY37" s="8" t="e">
        <f>(DR37/$IF37)*100</f>
        <v>#REF!</v>
      </c>
      <c r="FZ37" s="8"/>
      <c r="GA37" s="8" t="e">
        <f>(DT37/$IF37)*100</f>
        <v>#REF!</v>
      </c>
      <c r="GB37" s="8"/>
      <c r="GC37" s="8" t="e">
        <f>(DV37/$IF37)*100</f>
        <v>#REF!</v>
      </c>
      <c r="GD37" s="8"/>
      <c r="GE37" s="8" t="e">
        <f>(DX37/$IF37)*100</f>
        <v>#REF!</v>
      </c>
      <c r="GF37" s="8"/>
      <c r="GG37" s="8" t="e">
        <f>(DZ37/$IF37)*100</f>
        <v>#REF!</v>
      </c>
      <c r="GH37" s="8"/>
      <c r="GI37" s="8" t="e">
        <f>(EB37/$IF37)*100</f>
        <v>#REF!</v>
      </c>
      <c r="GJ37" s="8"/>
      <c r="GK37" s="8" t="e">
        <f>(ED37/$IF37)*100</f>
        <v>#REF!</v>
      </c>
      <c r="GL37" s="8"/>
      <c r="GM37" s="8" t="e">
        <f>(EF37/$IF37)*100</f>
        <v>#REF!</v>
      </c>
      <c r="GN37" s="8"/>
      <c r="GO37" s="8" t="e">
        <f>(EH37/$IF37)*100</f>
        <v>#REF!</v>
      </c>
      <c r="GP37" s="17"/>
      <c r="GQ37" s="27" t="s">
        <v>64</v>
      </c>
      <c r="GR37" s="8" t="e">
        <f>(EK37/$IF37)*100</f>
        <v>#REF!</v>
      </c>
      <c r="GS37" s="8"/>
      <c r="GT37" s="8" t="e">
        <f>(EM37/$IF37)*100</f>
        <v>#REF!</v>
      </c>
      <c r="GU37" s="8"/>
      <c r="GV37" s="8" t="e">
        <f>(EO37/$IF37)*100</f>
        <v>#REF!</v>
      </c>
      <c r="GW37" s="8"/>
      <c r="GX37" s="8" t="e">
        <f>(EQ37/$IF37)*100</f>
        <v>#REF!</v>
      </c>
      <c r="GY37" s="8"/>
      <c r="GZ37" s="8" t="e">
        <f>(ES37/$IF37)*100</f>
        <v>#REF!</v>
      </c>
      <c r="HA37" s="8"/>
      <c r="HB37" s="8" t="e">
        <f>(EU37/$IF37)*100</f>
        <v>#REF!</v>
      </c>
      <c r="HC37" s="8"/>
      <c r="HD37" s="8" t="e">
        <f>(EW37/$IF37)*100</f>
        <v>#REF!</v>
      </c>
      <c r="HE37" s="8"/>
      <c r="HF37" s="8" t="e">
        <f>(EY37/$IF37)*100</f>
        <v>#REF!</v>
      </c>
      <c r="HG37" s="8"/>
      <c r="HH37" s="8" t="e">
        <f>(FA37/$IF37)*100</f>
        <v>#REF!</v>
      </c>
      <c r="HI37" s="8"/>
      <c r="HJ37" s="8" t="e">
        <f>(FC37/$IF37)*100</f>
        <v>#REF!</v>
      </c>
      <c r="HK37" s="17"/>
      <c r="HL37" s="27" t="s">
        <v>64</v>
      </c>
      <c r="HM37" s="8" t="e">
        <f>(FF37/$IF37)*100</f>
        <v>#REF!</v>
      </c>
      <c r="HN37" s="8"/>
      <c r="HO37" s="8" t="e">
        <f>(FH37/$IF37)*100</f>
        <v>#REF!</v>
      </c>
      <c r="HP37" s="8"/>
      <c r="HQ37" s="8" t="e">
        <f>(FJ37/$IF37)*100</f>
        <v>#REF!</v>
      </c>
      <c r="HR37" s="8"/>
      <c r="HS37" s="8" t="e">
        <f>(FL37/$IF37)*100</f>
        <v>#REF!</v>
      </c>
      <c r="HT37" s="8"/>
      <c r="HU37" s="8" t="e">
        <f>(FN37/$IF37)*100</f>
        <v>#REF!</v>
      </c>
      <c r="HV37" s="8"/>
      <c r="HW37" s="8" t="e">
        <f>(FP37/$IF37)*100</f>
        <v>#REF!</v>
      </c>
      <c r="HX37" s="8"/>
      <c r="HY37" s="8" t="e">
        <f>(FR37/$IF37)*100</f>
        <v>#REF!</v>
      </c>
      <c r="HZ37" s="8"/>
      <c r="IA37" s="8" t="e">
        <f>(FT37/$IF37)*100</f>
        <v>#REF!</v>
      </c>
      <c r="IB37" s="17"/>
      <c r="IF37" s="10" t="e">
        <f>'[1]QEI-MFG'!AK149</f>
        <v>#REF!</v>
      </c>
    </row>
    <row r="38" spans="1:249" s="10" customFormat="1" ht="17.25" hidden="1" customHeight="1" x14ac:dyDescent="0.2">
      <c r="A38" s="27" t="s">
        <v>65</v>
      </c>
      <c r="B38" s="28">
        <f t="shared" si="0"/>
        <v>233.83904819789998</v>
      </c>
      <c r="C38" s="28"/>
      <c r="D38" s="50">
        <v>357.4</v>
      </c>
      <c r="E38" s="50"/>
      <c r="F38" s="50">
        <v>147.6</v>
      </c>
      <c r="G38" s="50"/>
      <c r="H38" s="50">
        <v>148.69999999999999</v>
      </c>
      <c r="I38" s="50"/>
      <c r="J38" s="50">
        <v>159.9</v>
      </c>
      <c r="K38" s="50"/>
      <c r="L38" s="50">
        <v>291</v>
      </c>
      <c r="M38" s="50"/>
      <c r="N38" s="50">
        <v>62.8</v>
      </c>
      <c r="O38" s="50"/>
      <c r="P38" s="50">
        <v>139.80000000000001</v>
      </c>
      <c r="Q38" s="50"/>
      <c r="R38" s="50">
        <v>175.6</v>
      </c>
      <c r="S38" s="50"/>
      <c r="T38" s="50">
        <v>131.4</v>
      </c>
      <c r="U38" s="51"/>
      <c r="V38" s="27" t="s">
        <v>65</v>
      </c>
      <c r="W38" s="50">
        <v>258.10000000000002</v>
      </c>
      <c r="X38" s="50"/>
      <c r="Y38" s="50">
        <v>152</v>
      </c>
      <c r="Z38" s="50"/>
      <c r="AA38" s="50">
        <v>168.9</v>
      </c>
      <c r="AB38" s="50"/>
      <c r="AC38" s="50">
        <v>357.6</v>
      </c>
      <c r="AD38" s="50"/>
      <c r="AE38" s="50">
        <v>195.5</v>
      </c>
      <c r="AF38" s="50"/>
      <c r="AG38" s="28">
        <v>148.50175900000002</v>
      </c>
      <c r="AH38" s="50"/>
      <c r="AI38" s="50">
        <v>153</v>
      </c>
      <c r="AJ38" s="50"/>
      <c r="AK38" s="50">
        <v>131.59</v>
      </c>
      <c r="AL38" s="50"/>
      <c r="AM38" s="50">
        <v>179.4</v>
      </c>
      <c r="AN38" s="50"/>
      <c r="AO38" s="50">
        <v>222.1</v>
      </c>
      <c r="AP38" s="51"/>
      <c r="AQ38" s="27" t="s">
        <v>65</v>
      </c>
      <c r="AR38" s="28">
        <v>316.26443</v>
      </c>
      <c r="AS38" s="50"/>
      <c r="AT38" s="50">
        <v>361.6</v>
      </c>
      <c r="AU38" s="50"/>
      <c r="AV38" s="50">
        <v>306.89999999999998</v>
      </c>
      <c r="AW38" s="50"/>
      <c r="AX38" s="50">
        <v>160</v>
      </c>
      <c r="AY38" s="50"/>
      <c r="AZ38" s="50">
        <v>167.2</v>
      </c>
      <c r="BA38" s="50"/>
      <c r="BB38" s="50">
        <v>230.3</v>
      </c>
      <c r="BC38" s="50"/>
      <c r="BD38" s="50">
        <v>316.60000000000002</v>
      </c>
      <c r="BE38" s="50"/>
      <c r="BF38" s="50">
        <v>191.6</v>
      </c>
      <c r="BG38" s="51"/>
      <c r="BH38" s="27" t="s">
        <v>65</v>
      </c>
      <c r="BI38" s="28">
        <f t="shared" si="1"/>
        <v>1922.9693389660001</v>
      </c>
      <c r="BJ38" s="28"/>
      <c r="BK38" s="50">
        <v>3516.4</v>
      </c>
      <c r="BL38" s="50"/>
      <c r="BM38" s="50">
        <v>1831</v>
      </c>
      <c r="BN38" s="50"/>
      <c r="BO38" s="50">
        <v>2920.6</v>
      </c>
      <c r="BP38" s="50"/>
      <c r="BQ38" s="50">
        <v>1292.5999999999999</v>
      </c>
      <c r="BR38" s="50"/>
      <c r="BS38" s="50">
        <v>2369</v>
      </c>
      <c r="BT38" s="50"/>
      <c r="BU38" s="50">
        <v>605.70000000000005</v>
      </c>
      <c r="BV38" s="50"/>
      <c r="BW38" s="50">
        <v>1247.3</v>
      </c>
      <c r="BX38" s="50"/>
      <c r="BY38" s="50">
        <v>816</v>
      </c>
      <c r="BZ38" s="50"/>
      <c r="CA38" s="50">
        <v>319.5</v>
      </c>
      <c r="CB38" s="51"/>
      <c r="CC38" s="27" t="s">
        <v>65</v>
      </c>
      <c r="CD38" s="50">
        <v>878.1</v>
      </c>
      <c r="CE38" s="50"/>
      <c r="CF38" s="50">
        <v>858.5</v>
      </c>
      <c r="CG38" s="50"/>
      <c r="CH38" s="50">
        <v>1069.5999999999999</v>
      </c>
      <c r="CI38" s="50"/>
      <c r="CJ38" s="50">
        <v>2917.1</v>
      </c>
      <c r="CK38" s="50"/>
      <c r="CL38" s="50">
        <v>952.2</v>
      </c>
      <c r="CM38" s="50"/>
      <c r="CN38" s="28">
        <v>1416.8159999999998</v>
      </c>
      <c r="CO38" s="50"/>
      <c r="CP38" s="50">
        <v>1020.7</v>
      </c>
      <c r="CQ38" s="50"/>
      <c r="CR38" s="50">
        <v>1481.3</v>
      </c>
      <c r="CS38" s="50"/>
      <c r="CT38" s="50">
        <v>1573.5</v>
      </c>
      <c r="CU38" s="50"/>
      <c r="CV38" s="50">
        <v>1818.3</v>
      </c>
      <c r="CW38" s="51"/>
      <c r="CX38" s="27" t="s">
        <v>65</v>
      </c>
      <c r="CY38" s="28">
        <v>3239.36859</v>
      </c>
      <c r="CZ38" s="50"/>
      <c r="DA38" s="50">
        <v>4444.3</v>
      </c>
      <c r="DB38" s="50"/>
      <c r="DC38" s="50">
        <v>2448.6999999999998</v>
      </c>
      <c r="DD38" s="50"/>
      <c r="DE38" s="50">
        <v>2208.4</v>
      </c>
      <c r="DF38" s="50"/>
      <c r="DG38" s="50">
        <v>1457.3</v>
      </c>
      <c r="DH38" s="50"/>
      <c r="DI38" s="50">
        <v>2378.4</v>
      </c>
      <c r="DJ38" s="50"/>
      <c r="DK38" s="50">
        <v>1090.3</v>
      </c>
      <c r="DL38" s="50"/>
      <c r="DM38" s="50">
        <v>1318.1</v>
      </c>
      <c r="DN38" s="52"/>
      <c r="DO38" s="27" t="s">
        <v>65</v>
      </c>
      <c r="DP38" s="28">
        <f>(BI38/B38)*100</f>
        <v>822.347402534146</v>
      </c>
      <c r="DQ38" s="28"/>
      <c r="DR38" s="28">
        <f>(BK38/D38)*100</f>
        <v>983.88360380526035</v>
      </c>
      <c r="DS38" s="28"/>
      <c r="DT38" s="28">
        <f>(BM38/F38)*100</f>
        <v>1240.5149051490514</v>
      </c>
      <c r="DU38" s="28"/>
      <c r="DV38" s="28">
        <f>(BO38/H38)*100</f>
        <v>1964.0887693342299</v>
      </c>
      <c r="DW38" s="28"/>
      <c r="DX38" s="28">
        <f>(BQ38/J38)*100</f>
        <v>808.38023764853017</v>
      </c>
      <c r="DY38" s="28"/>
      <c r="DZ38" s="28">
        <f>(BS38/L38)*100</f>
        <v>814.08934707903779</v>
      </c>
      <c r="EA38" s="28"/>
      <c r="EB38" s="28">
        <f>(BU38/N38)*100</f>
        <v>964.49044585987269</v>
      </c>
      <c r="EC38" s="28"/>
      <c r="ED38" s="28">
        <f>(BW38/P38)*100</f>
        <v>892.20314735336183</v>
      </c>
      <c r="EE38" s="28"/>
      <c r="EF38" s="28">
        <f>(BY38/R38)*100</f>
        <v>464.69248291571751</v>
      </c>
      <c r="EG38" s="28"/>
      <c r="EH38" s="28">
        <f>(CA38/T38)*100</f>
        <v>243.15068493150682</v>
      </c>
      <c r="EI38" s="29"/>
      <c r="EJ38" s="27" t="s">
        <v>65</v>
      </c>
      <c r="EK38" s="28">
        <f>(CD38/W38)*100</f>
        <v>340.21697016660204</v>
      </c>
      <c r="EL38" s="8"/>
      <c r="EM38" s="28">
        <f>(CF38/Y38)*100</f>
        <v>564.8026315789474</v>
      </c>
      <c r="EN38" s="8"/>
      <c r="EO38" s="28">
        <f>(CH38/AA38)*100</f>
        <v>633.27412670219053</v>
      </c>
      <c r="EP38" s="8"/>
      <c r="EQ38" s="28">
        <f>(CJ38/AC38)*100</f>
        <v>815.74384787472025</v>
      </c>
      <c r="ER38" s="8"/>
      <c r="ES38" s="28">
        <f>(CL38/AE38)*100</f>
        <v>487.05882352941182</v>
      </c>
      <c r="ET38" s="8"/>
      <c r="EU38" s="28">
        <f>(CN38/AG38)*100</f>
        <v>954.0735473712466</v>
      </c>
      <c r="EV38" s="8"/>
      <c r="EW38" s="28">
        <f>(CP38/AI38)*100</f>
        <v>667.12418300653599</v>
      </c>
      <c r="EX38" s="8"/>
      <c r="EY38" s="28">
        <f>(CR38/AK38)*100</f>
        <v>1125.6934417508928</v>
      </c>
      <c r="EZ38" s="8"/>
      <c r="FA38" s="28">
        <f>(CT38/AM38)*100</f>
        <v>877.09030100334451</v>
      </c>
      <c r="FB38" s="8"/>
      <c r="FC38" s="28">
        <f>(CV38/AO38)*100</f>
        <v>818.68527690229621</v>
      </c>
      <c r="FD38" s="17"/>
      <c r="FE38" s="27" t="s">
        <v>65</v>
      </c>
      <c r="FF38" s="28">
        <f>(CY38/AR38)*100</f>
        <v>1024.2595381339595</v>
      </c>
      <c r="FG38" s="8"/>
      <c r="FH38" s="28">
        <f>(DA38/AT38)*100</f>
        <v>1229.0652654867256</v>
      </c>
      <c r="FI38" s="8"/>
      <c r="FJ38" s="28">
        <f>(DC38/AV38)*100</f>
        <v>797.88204626914307</v>
      </c>
      <c r="FK38" s="8"/>
      <c r="FL38" s="28">
        <f>(DE38/AX38)*100</f>
        <v>1380.25</v>
      </c>
      <c r="FM38" s="8"/>
      <c r="FN38" s="28">
        <f>(DG38/AZ38)*100</f>
        <v>871.59090909090912</v>
      </c>
      <c r="FO38" s="8"/>
      <c r="FP38" s="28">
        <f>(DI38/BB38)*100</f>
        <v>1032.7399044724273</v>
      </c>
      <c r="FQ38" s="8"/>
      <c r="FR38" s="28">
        <f>(DK38/BD38)*100</f>
        <v>344.37776373973463</v>
      </c>
      <c r="FS38" s="8"/>
      <c r="FT38" s="28">
        <f>(DM38/BF38)*100</f>
        <v>687.9436325678497</v>
      </c>
      <c r="FU38" s="17"/>
      <c r="FV38" s="27" t="s">
        <v>65</v>
      </c>
      <c r="FW38" s="8" t="e">
        <f>(DP38/$IF38)*100</f>
        <v>#REF!</v>
      </c>
      <c r="FX38" s="8"/>
      <c r="FY38" s="8" t="e">
        <f>(DR38/$IF38)*100</f>
        <v>#REF!</v>
      </c>
      <c r="FZ38" s="8"/>
      <c r="GA38" s="8" t="e">
        <f>(DT38/$IF38)*100</f>
        <v>#REF!</v>
      </c>
      <c r="GB38" s="8"/>
      <c r="GC38" s="8" t="e">
        <f>(DV38/$IF38)*100</f>
        <v>#REF!</v>
      </c>
      <c r="GD38" s="8"/>
      <c r="GE38" s="8" t="e">
        <f>(DX38/$IF38)*100</f>
        <v>#REF!</v>
      </c>
      <c r="GF38" s="8"/>
      <c r="GG38" s="8" t="e">
        <f>(DZ38/$IF38)*100</f>
        <v>#REF!</v>
      </c>
      <c r="GH38" s="8"/>
      <c r="GI38" s="8" t="e">
        <f>(EB38/$IF38)*100</f>
        <v>#REF!</v>
      </c>
      <c r="GJ38" s="8"/>
      <c r="GK38" s="8" t="e">
        <f>(ED38/$IF38)*100</f>
        <v>#REF!</v>
      </c>
      <c r="GL38" s="8"/>
      <c r="GM38" s="8" t="e">
        <f>(EF38/$IF38)*100</f>
        <v>#REF!</v>
      </c>
      <c r="GN38" s="8"/>
      <c r="GO38" s="8" t="e">
        <f>(EH38/$IF38)*100</f>
        <v>#REF!</v>
      </c>
      <c r="GP38" s="17"/>
      <c r="GQ38" s="30" t="s">
        <v>65</v>
      </c>
      <c r="GR38" s="8" t="e">
        <f>(EK38/$IF38)*100</f>
        <v>#REF!</v>
      </c>
      <c r="GS38" s="8"/>
      <c r="GT38" s="8" t="e">
        <f>(EM38/$IF38)*100</f>
        <v>#REF!</v>
      </c>
      <c r="GU38" s="8"/>
      <c r="GV38" s="8" t="e">
        <f>(EO38/$IF38)*100</f>
        <v>#REF!</v>
      </c>
      <c r="GW38" s="8"/>
      <c r="GX38" s="8" t="e">
        <f>(EQ38/$IF38)*100</f>
        <v>#REF!</v>
      </c>
      <c r="GY38" s="8"/>
      <c r="GZ38" s="8" t="e">
        <f>(ES38/$IF38)*100</f>
        <v>#REF!</v>
      </c>
      <c r="HA38" s="8"/>
      <c r="HB38" s="8" t="e">
        <f>(EU38/$IF38)*100</f>
        <v>#REF!</v>
      </c>
      <c r="HC38" s="8"/>
      <c r="HD38" s="8" t="e">
        <f>(EW38/$IF38)*100</f>
        <v>#REF!</v>
      </c>
      <c r="HE38" s="8"/>
      <c r="HF38" s="8" t="e">
        <f>(EY38/$IF38)*100</f>
        <v>#REF!</v>
      </c>
      <c r="HG38" s="8"/>
      <c r="HH38" s="8" t="e">
        <f>(FA38/$IF38)*100</f>
        <v>#REF!</v>
      </c>
      <c r="HI38" s="8"/>
      <c r="HJ38" s="8" t="e">
        <f>(FC38/$IF38)*100</f>
        <v>#REF!</v>
      </c>
      <c r="HK38" s="17"/>
      <c r="HL38" s="30" t="s">
        <v>65</v>
      </c>
      <c r="HM38" s="8" t="e">
        <f>(FF38/$IF38)*100</f>
        <v>#REF!</v>
      </c>
      <c r="HN38" s="8"/>
      <c r="HO38" s="8" t="e">
        <f>(FH38/$IF38)*100</f>
        <v>#REF!</v>
      </c>
      <c r="HP38" s="8"/>
      <c r="HQ38" s="8" t="e">
        <f>(FJ38/$IF38)*100</f>
        <v>#REF!</v>
      </c>
      <c r="HR38" s="8"/>
      <c r="HS38" s="8" t="e">
        <f>(FL38/$IF38)*100</f>
        <v>#REF!</v>
      </c>
      <c r="HT38" s="8"/>
      <c r="HU38" s="8" t="e">
        <f>(FN38/$IF38)*100</f>
        <v>#REF!</v>
      </c>
      <c r="HV38" s="8"/>
      <c r="HW38" s="8" t="e">
        <f>(FP38/$IF38)*100</f>
        <v>#REF!</v>
      </c>
      <c r="HX38" s="8"/>
      <c r="HY38" s="8" t="e">
        <f>(FR38/$IF38)*100</f>
        <v>#REF!</v>
      </c>
      <c r="HZ38" s="8"/>
      <c r="IA38" s="8" t="e">
        <f>(FT38/$IF38)*100</f>
        <v>#REF!</v>
      </c>
      <c r="IB38" s="17"/>
      <c r="IF38" s="10" t="e">
        <f>'[1]QEI-MFG'!AK150</f>
        <v>#REF!</v>
      </c>
    </row>
    <row r="39" spans="1:249" s="10" customFormat="1" ht="17.25" hidden="1" customHeight="1" thickBot="1" x14ac:dyDescent="0.25">
      <c r="A39" s="27" t="s">
        <v>66</v>
      </c>
      <c r="B39" s="28">
        <f t="shared" si="0"/>
        <v>189.52087566372359</v>
      </c>
      <c r="C39" s="28"/>
      <c r="D39" s="50">
        <v>305.61849818999997</v>
      </c>
      <c r="E39" s="50"/>
      <c r="F39" s="50">
        <v>88.864782825000006</v>
      </c>
      <c r="G39" s="50">
        <v>0</v>
      </c>
      <c r="H39" s="50">
        <v>134.581457478</v>
      </c>
      <c r="I39" s="50">
        <v>0</v>
      </c>
      <c r="J39" s="50">
        <v>128.9339095</v>
      </c>
      <c r="K39" s="50">
        <v>0</v>
      </c>
      <c r="L39" s="50">
        <v>146.76403065600002</v>
      </c>
      <c r="M39" s="50">
        <v>0</v>
      </c>
      <c r="N39" s="50">
        <v>89.720365415999979</v>
      </c>
      <c r="O39" s="50">
        <v>0</v>
      </c>
      <c r="P39" s="50">
        <v>155.24364647999997</v>
      </c>
      <c r="Q39" s="50">
        <v>0</v>
      </c>
      <c r="R39" s="50">
        <v>218.38951723400001</v>
      </c>
      <c r="S39" s="50">
        <v>0</v>
      </c>
      <c r="T39" s="50">
        <v>145.37549014000001</v>
      </c>
      <c r="U39" s="51">
        <v>0</v>
      </c>
      <c r="V39" s="27" t="s">
        <v>66</v>
      </c>
      <c r="W39" s="50">
        <v>535.9055793120001</v>
      </c>
      <c r="X39" s="50">
        <v>0</v>
      </c>
      <c r="Y39" s="50">
        <v>189.93378731800001</v>
      </c>
      <c r="Z39" s="50">
        <v>0</v>
      </c>
      <c r="AA39" s="50">
        <v>152.45451027200002</v>
      </c>
      <c r="AB39" s="50">
        <v>0</v>
      </c>
      <c r="AC39" s="50">
        <v>217.33773667200001</v>
      </c>
      <c r="AD39" s="50">
        <v>0</v>
      </c>
      <c r="AE39" s="50">
        <v>173.81428298500001</v>
      </c>
      <c r="AF39" s="50"/>
      <c r="AG39" s="28">
        <v>123.27784813206719</v>
      </c>
      <c r="AH39" s="50"/>
      <c r="AI39" s="50">
        <v>128.56326040799999</v>
      </c>
      <c r="AJ39" s="50">
        <v>0</v>
      </c>
      <c r="AK39" s="50">
        <v>103.40660987999999</v>
      </c>
      <c r="AL39" s="50">
        <v>0</v>
      </c>
      <c r="AM39" s="50">
        <v>162.80897489999998</v>
      </c>
      <c r="AN39" s="50"/>
      <c r="AO39" s="50">
        <v>266.82210064400005</v>
      </c>
      <c r="AP39" s="51"/>
      <c r="AQ39" s="27" t="s">
        <v>66</v>
      </c>
      <c r="AR39" s="28">
        <v>323.79249029163122</v>
      </c>
      <c r="AS39" s="50"/>
      <c r="AT39" s="50">
        <v>281.275125285</v>
      </c>
      <c r="AU39" s="50"/>
      <c r="AV39" s="50">
        <v>514.38232243200002</v>
      </c>
      <c r="AW39" s="50"/>
      <c r="AX39" s="50">
        <v>140.36439999999999</v>
      </c>
      <c r="AY39" s="50"/>
      <c r="AZ39" s="50">
        <v>240.04341090399998</v>
      </c>
      <c r="BA39" s="50"/>
      <c r="BB39" s="50">
        <v>372.94079335599997</v>
      </c>
      <c r="BC39" s="50"/>
      <c r="BD39" s="50">
        <v>292.79401880400007</v>
      </c>
      <c r="BE39" s="50"/>
      <c r="BF39" s="50">
        <v>150.71086094399999</v>
      </c>
      <c r="BG39" s="51"/>
      <c r="BH39" s="27" t="s">
        <v>66</v>
      </c>
      <c r="BI39" s="28">
        <f t="shared" si="1"/>
        <v>1623.3631492587779</v>
      </c>
      <c r="BJ39" s="28"/>
      <c r="BK39" s="50">
        <v>1950.3846212640003</v>
      </c>
      <c r="BL39" s="50">
        <v>0</v>
      </c>
      <c r="BM39" s="50">
        <v>1668.481314825</v>
      </c>
      <c r="BN39" s="50">
        <v>0</v>
      </c>
      <c r="BO39" s="50">
        <v>2212.9734537600002</v>
      </c>
      <c r="BP39" s="50">
        <v>0</v>
      </c>
      <c r="BQ39" s="50">
        <v>1155.7546418599998</v>
      </c>
      <c r="BR39" s="50">
        <v>0</v>
      </c>
      <c r="BS39" s="50">
        <v>1655.8384395839998</v>
      </c>
      <c r="BT39" s="50">
        <v>0</v>
      </c>
      <c r="BU39" s="50">
        <v>491.54138931199998</v>
      </c>
      <c r="BV39" s="50">
        <v>0</v>
      </c>
      <c r="BW39" s="50">
        <v>1358.9290848640003</v>
      </c>
      <c r="BX39" s="50">
        <v>0</v>
      </c>
      <c r="BY39" s="50">
        <v>1475.5862815749999</v>
      </c>
      <c r="BZ39" s="50">
        <v>0</v>
      </c>
      <c r="CA39" s="50">
        <v>556.69534377600007</v>
      </c>
      <c r="CB39" s="51">
        <v>0</v>
      </c>
      <c r="CC39" s="27" t="s">
        <v>66</v>
      </c>
      <c r="CD39" s="50">
        <v>1177.7890917780001</v>
      </c>
      <c r="CE39" s="50">
        <v>0</v>
      </c>
      <c r="CF39" s="50">
        <v>639.95880464999993</v>
      </c>
      <c r="CG39" s="50">
        <v>0</v>
      </c>
      <c r="CH39" s="50">
        <v>1294.6285165440001</v>
      </c>
      <c r="CI39" s="50">
        <v>0</v>
      </c>
      <c r="CJ39" s="50">
        <v>3248.8988616659999</v>
      </c>
      <c r="CK39" s="50">
        <v>0</v>
      </c>
      <c r="CL39" s="50">
        <v>649.24185315</v>
      </c>
      <c r="CM39" s="50">
        <v>0</v>
      </c>
      <c r="CN39" s="28">
        <v>1297.4425998499198</v>
      </c>
      <c r="CO39" s="50"/>
      <c r="CP39" s="50">
        <v>970.01959342799989</v>
      </c>
      <c r="CQ39" s="50">
        <v>0</v>
      </c>
      <c r="CR39" s="50">
        <v>1350.7440194999999</v>
      </c>
      <c r="CS39" s="50"/>
      <c r="CT39" s="50">
        <v>1055.2828339349999</v>
      </c>
      <c r="CU39" s="50">
        <v>0</v>
      </c>
      <c r="CV39" s="50">
        <v>2269.0244611319999</v>
      </c>
      <c r="CW39" s="51"/>
      <c r="CX39" s="27" t="s">
        <v>66</v>
      </c>
      <c r="CY39" s="28">
        <v>4176.9262948980531</v>
      </c>
      <c r="CZ39" s="50"/>
      <c r="DA39" s="50">
        <v>4983.769464179999</v>
      </c>
      <c r="DB39" s="50">
        <v>0</v>
      </c>
      <c r="DC39" s="50">
        <v>4361.4065032999997</v>
      </c>
      <c r="DD39" s="50">
        <v>0</v>
      </c>
      <c r="DE39" s="50">
        <v>2275.810494672</v>
      </c>
      <c r="DF39" s="50">
        <v>0</v>
      </c>
      <c r="DG39" s="50">
        <v>1761.808794174</v>
      </c>
      <c r="DH39" s="50">
        <v>0</v>
      </c>
      <c r="DI39" s="50">
        <v>4566.2299254</v>
      </c>
      <c r="DJ39" s="50">
        <v>0</v>
      </c>
      <c r="DK39" s="50">
        <v>1228.5204575999999</v>
      </c>
      <c r="DL39" s="50">
        <v>0</v>
      </c>
      <c r="DM39" s="50">
        <v>1122.00784434</v>
      </c>
      <c r="DN39" s="52"/>
      <c r="DO39" s="30" t="s">
        <v>66</v>
      </c>
      <c r="DP39" s="28">
        <f>(BI39/B39)*100</f>
        <v>856.56165505439765</v>
      </c>
      <c r="DQ39" s="28"/>
      <c r="DR39" s="28">
        <f>(BK39/D39)*100</f>
        <v>638.17623370803483</v>
      </c>
      <c r="DS39" s="28"/>
      <c r="DT39" s="28">
        <f>(BM39/F39)*100</f>
        <v>1877.5506581844841</v>
      </c>
      <c r="DU39" s="28"/>
      <c r="DV39" s="28">
        <f>(BO39/H39)*100</f>
        <v>1644.337559742771</v>
      </c>
      <c r="DW39" s="28"/>
      <c r="DX39" s="28">
        <f>(BQ39/J39)*100</f>
        <v>896.39307947921941</v>
      </c>
      <c r="DY39" s="28"/>
      <c r="DZ39" s="28">
        <f>(BS39/L39)*100</f>
        <v>1128.2317828031837</v>
      </c>
      <c r="EA39" s="28"/>
      <c r="EB39" s="28">
        <f>(BU39/N39)*100</f>
        <v>547.85932606594429</v>
      </c>
      <c r="EC39" s="28"/>
      <c r="ED39" s="28">
        <f>(BW39/P39)*100</f>
        <v>875.35246412745857</v>
      </c>
      <c r="EE39" s="28"/>
      <c r="EF39" s="28">
        <f>(BY39/R39)*100</f>
        <v>675.66717499262506</v>
      </c>
      <c r="EG39" s="28"/>
      <c r="EH39" s="28">
        <f>(CA39/T39)*100</f>
        <v>382.93617668280217</v>
      </c>
      <c r="EI39" s="29"/>
      <c r="EJ39" s="27" t="s">
        <v>66</v>
      </c>
      <c r="EK39" s="28">
        <f>(CD39/W39)*100</f>
        <v>219.77548606417855</v>
      </c>
      <c r="EL39" s="8"/>
      <c r="EM39" s="28">
        <f>(CF39/Y39)*100</f>
        <v>336.93784222737452</v>
      </c>
      <c r="EN39" s="8"/>
      <c r="EO39" s="28">
        <f>(CH39/AA39)*100</f>
        <v>849.19003985792415</v>
      </c>
      <c r="EP39" s="8"/>
      <c r="EQ39" s="28">
        <f>(CJ39/AC39)*100</f>
        <v>1494.8618272256817</v>
      </c>
      <c r="ER39" s="8"/>
      <c r="ES39" s="28">
        <f>(CL39/AE39)*100</f>
        <v>373.52618093303005</v>
      </c>
      <c r="ET39" s="8"/>
      <c r="EU39" s="28">
        <f>(CN39/AG39)*100</f>
        <v>1052.4539643650928</v>
      </c>
      <c r="EV39" s="8"/>
      <c r="EW39" s="28">
        <f>(CP39/AI39)*100</f>
        <v>754.5076177670112</v>
      </c>
      <c r="EX39" s="8"/>
      <c r="EY39" s="28">
        <f>(CR39/AK39)*100</f>
        <v>1306.2453367995474</v>
      </c>
      <c r="EZ39" s="8"/>
      <c r="FA39" s="28">
        <f>(CT39/AM39)*100</f>
        <v>648.17239625958734</v>
      </c>
      <c r="FB39" s="8"/>
      <c r="FC39" s="28">
        <f>(CV39/AO39)*100</f>
        <v>850.38850067348153</v>
      </c>
      <c r="FD39" s="17"/>
      <c r="FE39" s="27" t="s">
        <v>66</v>
      </c>
      <c r="FF39" s="28">
        <f>(CY39/AR39)*100</f>
        <v>1290.0009790640936</v>
      </c>
      <c r="FG39" s="8"/>
      <c r="FH39" s="28">
        <f>(DA39/AT39)*100</f>
        <v>1771.8486336572528</v>
      </c>
      <c r="FI39" s="8"/>
      <c r="FJ39" s="28">
        <f>(DC39/AV39)*100</f>
        <v>847.89198872139821</v>
      </c>
      <c r="FK39" s="8"/>
      <c r="FL39" s="28">
        <f>(DE39/AX39)*100</f>
        <v>1621.3587595373187</v>
      </c>
      <c r="FM39" s="8"/>
      <c r="FN39" s="28">
        <f>(DG39/AZ39)*100</f>
        <v>733.95424083462808</v>
      </c>
      <c r="FO39" s="8"/>
      <c r="FP39" s="28">
        <f>(DI39/BB39)*100</f>
        <v>1224.3846762671496</v>
      </c>
      <c r="FQ39" s="8"/>
      <c r="FR39" s="28">
        <f>(DK39/BD39)*100</f>
        <v>419.58523012807393</v>
      </c>
      <c r="FS39" s="8"/>
      <c r="FT39" s="28">
        <f>(DM39/BF39)*100</f>
        <v>744.47709827422943</v>
      </c>
      <c r="FU39" s="17"/>
      <c r="FV39" s="27" t="s">
        <v>66</v>
      </c>
      <c r="FW39" s="8" t="e">
        <f>(DP39/$IF39)*100</f>
        <v>#REF!</v>
      </c>
      <c r="FX39" s="8"/>
      <c r="FY39" s="8" t="e">
        <f>(DR39/$IF39)*100</f>
        <v>#REF!</v>
      </c>
      <c r="FZ39" s="8"/>
      <c r="GA39" s="8" t="e">
        <f>(DT39/$IF39)*100</f>
        <v>#REF!</v>
      </c>
      <c r="GB39" s="8"/>
      <c r="GC39" s="8" t="e">
        <f>(DV39/$IF39)*100</f>
        <v>#REF!</v>
      </c>
      <c r="GD39" s="8"/>
      <c r="GE39" s="8" t="e">
        <f>(DX39/$IF39)*100</f>
        <v>#REF!</v>
      </c>
      <c r="GF39" s="8"/>
      <c r="GG39" s="8" t="e">
        <f>(DZ39/$IF39)*100</f>
        <v>#REF!</v>
      </c>
      <c r="GH39" s="8"/>
      <c r="GI39" s="8" t="e">
        <f>(EB39/$IF39)*100</f>
        <v>#REF!</v>
      </c>
      <c r="GJ39" s="8"/>
      <c r="GK39" s="8" t="e">
        <f>(ED39/$IF39)*100</f>
        <v>#REF!</v>
      </c>
      <c r="GL39" s="8"/>
      <c r="GM39" s="8" t="e">
        <f>(EF39/$IF39)*100</f>
        <v>#REF!</v>
      </c>
      <c r="GN39" s="8"/>
      <c r="GO39" s="8" t="e">
        <f>(EH39/$IF39)*100</f>
        <v>#REF!</v>
      </c>
      <c r="GP39" s="17"/>
      <c r="GQ39" s="30" t="s">
        <v>66</v>
      </c>
      <c r="GR39" s="8" t="e">
        <f>(EK39/$IF39)*100</f>
        <v>#REF!</v>
      </c>
      <c r="GS39" s="8"/>
      <c r="GT39" s="8" t="e">
        <f>(EM39/$IF39)*100</f>
        <v>#REF!</v>
      </c>
      <c r="GU39" s="8"/>
      <c r="GV39" s="8" t="e">
        <f>(EO39/$IF39)*100</f>
        <v>#REF!</v>
      </c>
      <c r="GW39" s="8"/>
      <c r="GX39" s="8" t="e">
        <f>(EQ39/$IF39)*100</f>
        <v>#REF!</v>
      </c>
      <c r="GY39" s="8"/>
      <c r="GZ39" s="8" t="e">
        <f>(ES39/$IF39)*100</f>
        <v>#REF!</v>
      </c>
      <c r="HA39" s="8"/>
      <c r="HB39" s="8" t="e">
        <f>(EU39/$IF39)*100</f>
        <v>#REF!</v>
      </c>
      <c r="HC39" s="8"/>
      <c r="HD39" s="8" t="e">
        <f>(EW39/$IF39)*100</f>
        <v>#REF!</v>
      </c>
      <c r="HE39" s="8"/>
      <c r="HF39" s="8" t="e">
        <f>(EY39/$IF39)*100</f>
        <v>#REF!</v>
      </c>
      <c r="HG39" s="8"/>
      <c r="HH39" s="8" t="e">
        <f>(FA39/$IF39)*100</f>
        <v>#REF!</v>
      </c>
      <c r="HI39" s="8"/>
      <c r="HJ39" s="8" t="e">
        <f>(FC39/$IF39)*100</f>
        <v>#REF!</v>
      </c>
      <c r="HK39" s="17"/>
      <c r="HL39" s="30" t="s">
        <v>66</v>
      </c>
      <c r="HM39" s="8" t="e">
        <f>(FF39/$IF39)*100</f>
        <v>#REF!</v>
      </c>
      <c r="HN39" s="8"/>
      <c r="HO39" s="8" t="e">
        <f>(FH39/$IF39)*100</f>
        <v>#REF!</v>
      </c>
      <c r="HP39" s="8"/>
      <c r="HQ39" s="8" t="e">
        <f>(FJ39/$IF39)*100</f>
        <v>#REF!</v>
      </c>
      <c r="HR39" s="8"/>
      <c r="HS39" s="8" t="e">
        <f>(FL39/$IF39)*100</f>
        <v>#REF!</v>
      </c>
      <c r="HT39" s="8"/>
      <c r="HU39" s="8" t="e">
        <f>(FN39/$IF39)*100</f>
        <v>#REF!</v>
      </c>
      <c r="HV39" s="8"/>
      <c r="HW39" s="8" t="e">
        <f>(FP39/$IF39)*100</f>
        <v>#REF!</v>
      </c>
      <c r="HX39" s="8"/>
      <c r="HY39" s="8" t="e">
        <f>(FR39/$IF39)*100</f>
        <v>#REF!</v>
      </c>
      <c r="HZ39" s="8"/>
      <c r="IA39" s="8" t="e">
        <f>(FT39/$IF39)*100</f>
        <v>#REF!</v>
      </c>
      <c r="IB39" s="17"/>
      <c r="IF39" s="10" t="e">
        <f>'[1]QEI-MFG'!AK151</f>
        <v>#REF!</v>
      </c>
    </row>
    <row r="40" spans="1:249" s="49" customFormat="1" ht="17.25" hidden="1" customHeight="1" x14ac:dyDescent="0.2">
      <c r="A40" s="53">
        <v>2003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  <c r="V40" s="53">
        <v>2003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53">
        <v>2003</v>
      </c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5"/>
      <c r="BH40" s="53">
        <v>2003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5"/>
      <c r="CC40" s="53">
        <v>2003</v>
      </c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>
        <v>2003</v>
      </c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5"/>
      <c r="DO40" s="53">
        <v>2003</v>
      </c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7"/>
      <c r="EJ40" s="53">
        <v>2003</v>
      </c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9"/>
      <c r="FE40" s="53">
        <v>2003</v>
      </c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54"/>
      <c r="FS40" s="60"/>
      <c r="FT40" s="54"/>
      <c r="FU40" s="61"/>
      <c r="FV40" s="53">
        <v>2003</v>
      </c>
      <c r="FW40" s="62"/>
      <c r="FX40" s="60"/>
      <c r="FY40" s="62"/>
      <c r="FZ40" s="60"/>
      <c r="GA40" s="62"/>
      <c r="GB40" s="60"/>
      <c r="GC40" s="62"/>
      <c r="GD40" s="60"/>
      <c r="GE40" s="62"/>
      <c r="GF40" s="60"/>
      <c r="GG40" s="62"/>
      <c r="GH40" s="60"/>
      <c r="GI40" s="62"/>
      <c r="GJ40" s="60"/>
      <c r="GK40" s="62"/>
      <c r="GL40" s="60"/>
      <c r="GM40" s="62"/>
      <c r="GN40" s="60"/>
      <c r="GO40" s="62"/>
      <c r="GP40" s="61"/>
      <c r="GQ40" s="53">
        <v>2003</v>
      </c>
      <c r="GR40" s="62"/>
      <c r="GS40" s="60"/>
      <c r="GT40" s="62"/>
      <c r="GU40" s="60"/>
      <c r="GV40" s="62"/>
      <c r="GW40" s="60"/>
      <c r="GX40" s="62"/>
      <c r="GY40" s="60"/>
      <c r="GZ40" s="62"/>
      <c r="HA40" s="60"/>
      <c r="HB40" s="62"/>
      <c r="HC40" s="60"/>
      <c r="HD40" s="62"/>
      <c r="HE40" s="60"/>
      <c r="HF40" s="62"/>
      <c r="HG40" s="60"/>
      <c r="HH40" s="62"/>
      <c r="HI40" s="60"/>
      <c r="HJ40" s="62"/>
      <c r="HK40" s="61"/>
      <c r="HL40" s="53">
        <v>2003</v>
      </c>
      <c r="HM40" s="62"/>
      <c r="HN40" s="60"/>
      <c r="HO40" s="62"/>
      <c r="HP40" s="60"/>
      <c r="HQ40" s="62"/>
      <c r="HR40" s="60"/>
      <c r="HS40" s="62"/>
      <c r="HT40" s="60"/>
      <c r="HU40" s="62"/>
      <c r="HV40" s="60"/>
      <c r="HW40" s="62"/>
      <c r="HX40" s="60"/>
      <c r="HY40" s="62"/>
      <c r="HZ40" s="60"/>
      <c r="IA40" s="62"/>
      <c r="IB40" s="61"/>
      <c r="IF40" s="10" t="e">
        <f>'[1]QEI-MFG'!AK152</f>
        <v>#REF!</v>
      </c>
    </row>
    <row r="41" spans="1:249" s="10" customFormat="1" ht="17.25" hidden="1" customHeight="1" x14ac:dyDescent="0.2">
      <c r="A41" s="63" t="s">
        <v>63</v>
      </c>
      <c r="B41" s="28">
        <f t="shared" si="0"/>
        <v>221.72035648351945</v>
      </c>
      <c r="C41" s="28"/>
      <c r="D41" s="50">
        <v>258.75517454000004</v>
      </c>
      <c r="E41" s="50"/>
      <c r="F41" s="50">
        <v>118.99570799999999</v>
      </c>
      <c r="G41" s="50">
        <v>0</v>
      </c>
      <c r="H41" s="50">
        <v>124.48047200000001</v>
      </c>
      <c r="I41" s="50">
        <v>0</v>
      </c>
      <c r="J41" s="50">
        <v>178.22598799999997</v>
      </c>
      <c r="K41" s="50">
        <v>0</v>
      </c>
      <c r="L41" s="50">
        <v>283.38753299999996</v>
      </c>
      <c r="M41" s="50">
        <v>0</v>
      </c>
      <c r="N41" s="50">
        <v>80.535200000000003</v>
      </c>
      <c r="O41" s="50">
        <v>0</v>
      </c>
      <c r="P41" s="50">
        <v>160.35035199999999</v>
      </c>
      <c r="Q41" s="50">
        <v>0</v>
      </c>
      <c r="R41" s="50">
        <v>143.973725</v>
      </c>
      <c r="S41" s="50">
        <v>0</v>
      </c>
      <c r="T41" s="50">
        <v>134.27315351999999</v>
      </c>
      <c r="U41" s="51">
        <v>0</v>
      </c>
      <c r="V41" s="63" t="s">
        <v>63</v>
      </c>
      <c r="W41" s="50">
        <v>242.74508700000001</v>
      </c>
      <c r="X41" s="50">
        <v>0</v>
      </c>
      <c r="Y41" s="50">
        <v>142.22381799999999</v>
      </c>
      <c r="Z41" s="50">
        <v>0</v>
      </c>
      <c r="AA41" s="50">
        <v>191.79280600000001</v>
      </c>
      <c r="AB41" s="50">
        <v>0</v>
      </c>
      <c r="AC41" s="50">
        <v>177.96493799999999</v>
      </c>
      <c r="AD41" s="50">
        <v>0</v>
      </c>
      <c r="AE41" s="50">
        <v>166.69277</v>
      </c>
      <c r="AF41" s="50"/>
      <c r="AG41" s="28">
        <v>122.01002201759999</v>
      </c>
      <c r="AH41" s="50"/>
      <c r="AI41" s="50">
        <v>128.75200999999998</v>
      </c>
      <c r="AJ41" s="50">
        <v>0</v>
      </c>
      <c r="AK41" s="50">
        <v>96.66258599999999</v>
      </c>
      <c r="AL41" s="50">
        <v>0</v>
      </c>
      <c r="AM41" s="50">
        <v>200.91717</v>
      </c>
      <c r="AN41" s="50"/>
      <c r="AO41" s="50">
        <v>254.02918200000002</v>
      </c>
      <c r="AP41" s="51"/>
      <c r="AQ41" s="63" t="s">
        <v>63</v>
      </c>
      <c r="AR41" s="28">
        <v>421.00305689910005</v>
      </c>
      <c r="AS41" s="50"/>
      <c r="AT41" s="50">
        <v>458.90472</v>
      </c>
      <c r="AU41" s="50"/>
      <c r="AV41" s="50">
        <v>419.44946399999998</v>
      </c>
      <c r="AW41" s="50"/>
      <c r="AX41" s="50">
        <v>159.25599000000003</v>
      </c>
      <c r="AY41" s="50"/>
      <c r="AZ41" s="50">
        <v>272.31187499999999</v>
      </c>
      <c r="BA41" s="50"/>
      <c r="BB41" s="50">
        <v>539.34312599999998</v>
      </c>
      <c r="BC41" s="50"/>
      <c r="BD41" s="50">
        <v>300.72059200000007</v>
      </c>
      <c r="BE41" s="50"/>
      <c r="BF41" s="50">
        <v>183.43522999999999</v>
      </c>
      <c r="BG41" s="51"/>
      <c r="BH41" s="63" t="s">
        <v>63</v>
      </c>
      <c r="BI41" s="28">
        <f t="shared" si="1"/>
        <v>1574.9239604247884</v>
      </c>
      <c r="BJ41" s="28"/>
      <c r="BK41" s="50">
        <v>1517.3936799999999</v>
      </c>
      <c r="BL41" s="50">
        <v>0</v>
      </c>
      <c r="BM41" s="50">
        <v>2788.3643419999999</v>
      </c>
      <c r="BN41" s="50">
        <v>0</v>
      </c>
      <c r="BO41" s="50">
        <v>2324.8547780000004</v>
      </c>
      <c r="BP41" s="50">
        <v>0</v>
      </c>
      <c r="BQ41" s="50">
        <v>1333.49216</v>
      </c>
      <c r="BR41" s="50">
        <v>0</v>
      </c>
      <c r="BS41" s="50">
        <v>1767.8763359999998</v>
      </c>
      <c r="BT41" s="50">
        <v>0</v>
      </c>
      <c r="BU41" s="50">
        <v>749.24575700000003</v>
      </c>
      <c r="BV41" s="50">
        <v>0</v>
      </c>
      <c r="BW41" s="50">
        <v>1556.5868760000001</v>
      </c>
      <c r="BX41" s="50">
        <v>0</v>
      </c>
      <c r="BY41" s="50">
        <v>697.12726499999997</v>
      </c>
      <c r="BZ41" s="50">
        <v>0</v>
      </c>
      <c r="CA41" s="50">
        <v>398.91811000000001</v>
      </c>
      <c r="CB41" s="51">
        <v>0</v>
      </c>
      <c r="CC41" s="63" t="s">
        <v>63</v>
      </c>
      <c r="CD41" s="50">
        <v>701.24146100000007</v>
      </c>
      <c r="CE41" s="50">
        <v>0</v>
      </c>
      <c r="CF41" s="50">
        <v>579.87936999999999</v>
      </c>
      <c r="CG41" s="50">
        <v>0</v>
      </c>
      <c r="CH41" s="50">
        <v>985.24574399999995</v>
      </c>
      <c r="CI41" s="50">
        <v>0</v>
      </c>
      <c r="CJ41" s="50">
        <v>2543.0325699999999</v>
      </c>
      <c r="CK41" s="50">
        <v>0</v>
      </c>
      <c r="CL41" s="50">
        <v>713.72352599999988</v>
      </c>
      <c r="CM41" s="50">
        <v>0</v>
      </c>
      <c r="CN41" s="28">
        <v>1271.5883029199999</v>
      </c>
      <c r="CO41" s="50"/>
      <c r="CP41" s="50">
        <v>1182.8165040000001</v>
      </c>
      <c r="CQ41" s="50">
        <v>0</v>
      </c>
      <c r="CR41" s="50">
        <v>1286.039526</v>
      </c>
      <c r="CS41" s="50"/>
      <c r="CT41" s="50">
        <v>1274.6193899999998</v>
      </c>
      <c r="CU41" s="50">
        <v>0</v>
      </c>
      <c r="CV41" s="50">
        <v>1740.8677439999999</v>
      </c>
      <c r="CW41" s="51"/>
      <c r="CX41" s="63" t="s">
        <v>63</v>
      </c>
      <c r="CY41" s="28">
        <v>4161.0167229209001</v>
      </c>
      <c r="CZ41" s="50"/>
      <c r="DA41" s="50">
        <v>5558.1645079999998</v>
      </c>
      <c r="DB41" s="50">
        <v>0</v>
      </c>
      <c r="DC41" s="50">
        <v>3648.0109629999997</v>
      </c>
      <c r="DD41" s="50">
        <v>0</v>
      </c>
      <c r="DE41" s="50">
        <v>1479.993616</v>
      </c>
      <c r="DF41" s="50">
        <v>0</v>
      </c>
      <c r="DG41" s="50">
        <v>1581.7080800000001</v>
      </c>
      <c r="DH41" s="50">
        <v>0</v>
      </c>
      <c r="DI41" s="50">
        <v>4186.9871999999996</v>
      </c>
      <c r="DJ41" s="50">
        <v>0</v>
      </c>
      <c r="DK41" s="50">
        <v>847.69208500000002</v>
      </c>
      <c r="DL41" s="50">
        <v>0</v>
      </c>
      <c r="DM41" s="50">
        <v>1463.4000879999999</v>
      </c>
      <c r="DN41" s="52"/>
      <c r="DO41" s="27" t="s">
        <v>63</v>
      </c>
      <c r="DP41" s="28">
        <f>(BI41/B41)*100</f>
        <v>710.31996583581758</v>
      </c>
      <c r="DQ41" s="28"/>
      <c r="DR41" s="28">
        <f>(BK41/D41)*100</f>
        <v>586.4206127268892</v>
      </c>
      <c r="DS41" s="28"/>
      <c r="DT41" s="28">
        <f>(BM41/F41)*100</f>
        <v>2343.2478270560819</v>
      </c>
      <c r="DU41" s="28"/>
      <c r="DV41" s="28">
        <f>(BO41/H41)*100</f>
        <v>1867.6461782696329</v>
      </c>
      <c r="DW41" s="28"/>
      <c r="DX41" s="28">
        <f>(BQ41/J41)*100</f>
        <v>748.20298373096978</v>
      </c>
      <c r="DY41" s="28"/>
      <c r="DZ41" s="28">
        <f>(BS41/L41)*100</f>
        <v>623.83701826431434</v>
      </c>
      <c r="EA41" s="28"/>
      <c r="EB41" s="28">
        <f>(BU41/N41)*100</f>
        <v>930.33326669580504</v>
      </c>
      <c r="EC41" s="28"/>
      <c r="ED41" s="28">
        <f>(BW41/P41)*100</f>
        <v>970.74116556975196</v>
      </c>
      <c r="EE41" s="28"/>
      <c r="EF41" s="28">
        <f>(BY41/R41)*100</f>
        <v>484.20450675982715</v>
      </c>
      <c r="EG41" s="28"/>
      <c r="EH41" s="28">
        <f>(CA41/T41)*100</f>
        <v>297.0944671680636</v>
      </c>
      <c r="EI41" s="29"/>
      <c r="EJ41" s="63" t="s">
        <v>63</v>
      </c>
      <c r="EK41" s="28">
        <f>(CD41/W41)*100</f>
        <v>288.87977493855522</v>
      </c>
      <c r="EL41" s="8"/>
      <c r="EM41" s="28">
        <f>(CF41/Y41)*100</f>
        <v>407.72310725057315</v>
      </c>
      <c r="EN41" s="8"/>
      <c r="EO41" s="28">
        <f>(CH41/AA41)*100</f>
        <v>513.70318029551117</v>
      </c>
      <c r="EP41" s="8"/>
      <c r="EQ41" s="28">
        <f>(CJ41/AC41)*100</f>
        <v>1428.9514544713295</v>
      </c>
      <c r="ER41" s="8"/>
      <c r="ES41" s="28">
        <f>(CL41/AE41)*100</f>
        <v>428.16705607567735</v>
      </c>
      <c r="ET41" s="8"/>
      <c r="EU41" s="28">
        <f>(CN41/AG41)*100</f>
        <v>1042.1998798890249</v>
      </c>
      <c r="EV41" s="8"/>
      <c r="EW41" s="28">
        <f>(CP41/AI41)*100</f>
        <v>918.67808821004053</v>
      </c>
      <c r="EX41" s="8"/>
      <c r="EY41" s="28">
        <f>(CR41/AK41)*100</f>
        <v>1330.4418795499637</v>
      </c>
      <c r="EZ41" s="8"/>
      <c r="FA41" s="28">
        <f>(CT41/AM41)*100</f>
        <v>634.40042978905171</v>
      </c>
      <c r="FB41" s="8"/>
      <c r="FC41" s="28">
        <f>(CV41/AO41)*100</f>
        <v>685.30226735918859</v>
      </c>
      <c r="FD41" s="17"/>
      <c r="FE41" s="63" t="s">
        <v>63</v>
      </c>
      <c r="FF41" s="28">
        <f>(CY41/AR41)*100</f>
        <v>988.35784081210431</v>
      </c>
      <c r="FG41" s="8"/>
      <c r="FH41" s="28">
        <f>(DA41/AT41)*100</f>
        <v>1211.1805056178109</v>
      </c>
      <c r="FI41" s="8"/>
      <c r="FJ41" s="28">
        <f>(DC41/AV41)*100</f>
        <v>869.71405999937087</v>
      </c>
      <c r="FK41" s="8"/>
      <c r="FL41" s="28">
        <f>(DE41/AX41)*100</f>
        <v>929.31739396427076</v>
      </c>
      <c r="FM41" s="8"/>
      <c r="FN41" s="28">
        <f>(DG41/AZ41)*100</f>
        <v>580.84432785019021</v>
      </c>
      <c r="FO41" s="8"/>
      <c r="FP41" s="28">
        <f>(DI41/BB41)*100</f>
        <v>776.3123321979632</v>
      </c>
      <c r="FQ41" s="8"/>
      <c r="FR41" s="28">
        <f>(DK41/BD41)*100</f>
        <v>281.8869434122422</v>
      </c>
      <c r="FS41" s="8"/>
      <c r="FT41" s="28">
        <f>(DM41/BF41)*100</f>
        <v>797.77482656957443</v>
      </c>
      <c r="FU41" s="17"/>
      <c r="FV41" s="63" t="s">
        <v>63</v>
      </c>
      <c r="FW41" s="8" t="e">
        <f>(DP41/$IF41)*100</f>
        <v>#REF!</v>
      </c>
      <c r="FX41" s="8"/>
      <c r="FY41" s="8" t="e">
        <f>(DR41/$IF41)*100</f>
        <v>#REF!</v>
      </c>
      <c r="FZ41" s="8"/>
      <c r="GA41" s="8" t="e">
        <f>(DT41/$IF41)*100</f>
        <v>#REF!</v>
      </c>
      <c r="GB41" s="8"/>
      <c r="GC41" s="8" t="e">
        <f>(DV41/$IF41)*100</f>
        <v>#REF!</v>
      </c>
      <c r="GD41" s="8"/>
      <c r="GE41" s="8" t="e">
        <f>(DX41/$IF41)*100</f>
        <v>#REF!</v>
      </c>
      <c r="GF41" s="8"/>
      <c r="GG41" s="8" t="e">
        <f>(DZ41/$IF41)*100</f>
        <v>#REF!</v>
      </c>
      <c r="GH41" s="8"/>
      <c r="GI41" s="8" t="e">
        <f>(EB41/$IF41)*100</f>
        <v>#REF!</v>
      </c>
      <c r="GJ41" s="8"/>
      <c r="GK41" s="8" t="e">
        <f>(ED41/$IF41)*100</f>
        <v>#REF!</v>
      </c>
      <c r="GL41" s="8"/>
      <c r="GM41" s="8" t="e">
        <f>(EF41/$IF41)*100</f>
        <v>#REF!</v>
      </c>
      <c r="GN41" s="8"/>
      <c r="GO41" s="8" t="e">
        <f>(EH41/$IF41)*100</f>
        <v>#REF!</v>
      </c>
      <c r="GP41" s="17"/>
      <c r="GQ41" s="27" t="s">
        <v>63</v>
      </c>
      <c r="GR41" s="8" t="e">
        <f>(EK41/$IF41)*100</f>
        <v>#REF!</v>
      </c>
      <c r="GS41" s="8"/>
      <c r="GT41" s="8" t="e">
        <f>(EM41/$IF41)*100</f>
        <v>#REF!</v>
      </c>
      <c r="GU41" s="8"/>
      <c r="GV41" s="8" t="e">
        <f>(EO41/$IF41)*100</f>
        <v>#REF!</v>
      </c>
      <c r="GW41" s="8"/>
      <c r="GX41" s="8" t="e">
        <f>(EQ41/$IF41)*100</f>
        <v>#REF!</v>
      </c>
      <c r="GY41" s="8"/>
      <c r="GZ41" s="8" t="e">
        <f>(ES41/$IF41)*100</f>
        <v>#REF!</v>
      </c>
      <c r="HA41" s="8"/>
      <c r="HB41" s="8" t="e">
        <f>(EU41/$IF41)*100</f>
        <v>#REF!</v>
      </c>
      <c r="HC41" s="8"/>
      <c r="HD41" s="8" t="e">
        <f>(EW41/$IF41)*100</f>
        <v>#REF!</v>
      </c>
      <c r="HE41" s="8"/>
      <c r="HF41" s="8" t="e">
        <f>(EY41/$IF41)*100</f>
        <v>#REF!</v>
      </c>
      <c r="HG41" s="8"/>
      <c r="HH41" s="8" t="e">
        <f>(FA41/$IF41)*100</f>
        <v>#REF!</v>
      </c>
      <c r="HI41" s="8"/>
      <c r="HJ41" s="8" t="e">
        <f>(FC41/$IF41)*100</f>
        <v>#REF!</v>
      </c>
      <c r="HK41" s="17"/>
      <c r="HL41" s="27" t="s">
        <v>63</v>
      </c>
      <c r="HM41" s="8" t="e">
        <f>(FF41/$IF41)*100</f>
        <v>#REF!</v>
      </c>
      <c r="HN41" s="8"/>
      <c r="HO41" s="8" t="e">
        <f>(FH41/$IF41)*100</f>
        <v>#REF!</v>
      </c>
      <c r="HP41" s="8"/>
      <c r="HQ41" s="8" t="e">
        <f>(FJ41/$IF41)*100</f>
        <v>#REF!</v>
      </c>
      <c r="HR41" s="8"/>
      <c r="HS41" s="8" t="e">
        <f>(FL41/$IF41)*100</f>
        <v>#REF!</v>
      </c>
      <c r="HT41" s="8"/>
      <c r="HU41" s="8" t="e">
        <f>(FN41/$IF41)*100</f>
        <v>#REF!</v>
      </c>
      <c r="HV41" s="8"/>
      <c r="HW41" s="8" t="e">
        <f>(FP41/$IF41)*100</f>
        <v>#REF!</v>
      </c>
      <c r="HX41" s="8"/>
      <c r="HY41" s="8" t="e">
        <f>(FR41/$IF41)*100</f>
        <v>#REF!</v>
      </c>
      <c r="HZ41" s="8"/>
      <c r="IA41" s="8" t="e">
        <f>(FT41/$IF41)*100</f>
        <v>#REF!</v>
      </c>
      <c r="IB41" s="17"/>
      <c r="IF41" s="10" t="e">
        <f>'[1]QEI-MFG'!AK153</f>
        <v>#REF!</v>
      </c>
    </row>
    <row r="42" spans="1:249" s="10" customFormat="1" ht="17.25" hidden="1" customHeight="1" x14ac:dyDescent="0.2">
      <c r="A42" s="63" t="s">
        <v>64</v>
      </c>
      <c r="B42" s="28">
        <f t="shared" si="0"/>
        <v>305.70011753476751</v>
      </c>
      <c r="C42" s="28"/>
      <c r="D42" s="50">
        <v>473.17306399999995</v>
      </c>
      <c r="E42" s="50"/>
      <c r="F42" s="50">
        <v>164.02194599999999</v>
      </c>
      <c r="G42" s="50">
        <v>0</v>
      </c>
      <c r="H42" s="50">
        <v>259.95944220000001</v>
      </c>
      <c r="I42" s="50">
        <v>0</v>
      </c>
      <c r="J42" s="50">
        <v>247.73753300000001</v>
      </c>
      <c r="K42" s="50">
        <v>0</v>
      </c>
      <c r="L42" s="50">
        <v>326.73896639999998</v>
      </c>
      <c r="M42" s="50">
        <v>0</v>
      </c>
      <c r="N42" s="50">
        <v>97.913283300000003</v>
      </c>
      <c r="O42" s="50">
        <v>0</v>
      </c>
      <c r="P42" s="50">
        <v>257.933088</v>
      </c>
      <c r="Q42" s="50">
        <v>0</v>
      </c>
      <c r="R42" s="50">
        <v>244.55187570000001</v>
      </c>
      <c r="S42" s="50">
        <v>0</v>
      </c>
      <c r="T42" s="50">
        <v>180.42140799999999</v>
      </c>
      <c r="U42" s="51">
        <v>0</v>
      </c>
      <c r="V42" s="63" t="s">
        <v>64</v>
      </c>
      <c r="W42" s="50">
        <v>280.92946000000001</v>
      </c>
      <c r="X42" s="50">
        <v>0</v>
      </c>
      <c r="Y42" s="50">
        <v>283.62229200000002</v>
      </c>
      <c r="Z42" s="50">
        <v>0</v>
      </c>
      <c r="AA42" s="50">
        <v>308.70795200000003</v>
      </c>
      <c r="AB42" s="50">
        <v>0</v>
      </c>
      <c r="AC42" s="50">
        <v>321.21474599999999</v>
      </c>
      <c r="AD42" s="50">
        <v>0</v>
      </c>
      <c r="AE42" s="50">
        <v>244.42314400000001</v>
      </c>
      <c r="AF42" s="50"/>
      <c r="AG42" s="28">
        <v>172.95764513169999</v>
      </c>
      <c r="AH42" s="50"/>
      <c r="AI42" s="50">
        <v>180.78479099999998</v>
      </c>
      <c r="AJ42" s="50">
        <v>0</v>
      </c>
      <c r="AK42" s="50">
        <v>143.53040799999999</v>
      </c>
      <c r="AL42" s="50">
        <v>0</v>
      </c>
      <c r="AM42" s="50">
        <v>230.436318</v>
      </c>
      <c r="AN42" s="50"/>
      <c r="AO42" s="50">
        <v>193.39513170000001</v>
      </c>
      <c r="AP42" s="51"/>
      <c r="AQ42" s="63" t="s">
        <v>64</v>
      </c>
      <c r="AR42" s="28">
        <v>365.60693676777998</v>
      </c>
      <c r="AS42" s="50"/>
      <c r="AT42" s="50">
        <v>381.14564399999995</v>
      </c>
      <c r="AU42" s="50"/>
      <c r="AV42" s="50">
        <v>401.54362800000001</v>
      </c>
      <c r="AW42" s="50"/>
      <c r="AX42" s="50">
        <v>150.888464</v>
      </c>
      <c r="AY42" s="50"/>
      <c r="AZ42" s="50">
        <v>264.15352300000001</v>
      </c>
      <c r="BA42" s="50"/>
      <c r="BB42" s="50">
        <v>433.57646899999997</v>
      </c>
      <c r="BC42" s="50"/>
      <c r="BD42" s="50">
        <v>428.15864000000005</v>
      </c>
      <c r="BE42" s="50"/>
      <c r="BF42" s="50">
        <v>273.23551499999996</v>
      </c>
      <c r="BG42" s="51"/>
      <c r="BH42" s="63" t="s">
        <v>64</v>
      </c>
      <c r="BI42" s="28">
        <f t="shared" si="1"/>
        <v>2627.6599659929875</v>
      </c>
      <c r="BJ42" s="28"/>
      <c r="BK42" s="50">
        <v>4578.7311600000003</v>
      </c>
      <c r="BL42" s="50">
        <v>0</v>
      </c>
      <c r="BM42" s="50">
        <v>2713.4645039999996</v>
      </c>
      <c r="BN42" s="50">
        <v>0</v>
      </c>
      <c r="BO42" s="50">
        <v>3153.5136000000002</v>
      </c>
      <c r="BP42" s="50">
        <v>0</v>
      </c>
      <c r="BQ42" s="50">
        <v>1918.909684</v>
      </c>
      <c r="BR42" s="50">
        <v>0</v>
      </c>
      <c r="BS42" s="50">
        <v>3148.1301150000004</v>
      </c>
      <c r="BT42" s="50">
        <v>0</v>
      </c>
      <c r="BU42" s="50">
        <v>790.70315399999993</v>
      </c>
      <c r="BV42" s="50">
        <v>0</v>
      </c>
      <c r="BW42" s="50">
        <v>2341.2239239999999</v>
      </c>
      <c r="BX42" s="50">
        <v>0</v>
      </c>
      <c r="BY42" s="50">
        <v>874.77082699999994</v>
      </c>
      <c r="BZ42" s="50">
        <v>0</v>
      </c>
      <c r="CA42" s="50">
        <v>520.1387191</v>
      </c>
      <c r="CB42" s="51">
        <v>0</v>
      </c>
      <c r="CC42" s="63" t="s">
        <v>64</v>
      </c>
      <c r="CD42" s="50">
        <v>918.11740299999985</v>
      </c>
      <c r="CE42" s="50">
        <v>0</v>
      </c>
      <c r="CF42" s="50">
        <v>1316.590432</v>
      </c>
      <c r="CG42" s="50">
        <v>0</v>
      </c>
      <c r="CH42" s="50">
        <v>2308.3455059999997</v>
      </c>
      <c r="CI42" s="50">
        <v>0</v>
      </c>
      <c r="CJ42" s="50">
        <v>3679.6625910000002</v>
      </c>
      <c r="CK42" s="50">
        <v>0</v>
      </c>
      <c r="CL42" s="50">
        <v>1064.785122</v>
      </c>
      <c r="CM42" s="50">
        <v>0</v>
      </c>
      <c r="CN42" s="28">
        <v>1774.2453455999998</v>
      </c>
      <c r="CO42" s="50"/>
      <c r="CP42" s="50">
        <v>1244.5756799999999</v>
      </c>
      <c r="CQ42" s="50">
        <v>0</v>
      </c>
      <c r="CR42" s="50">
        <v>1860.47064</v>
      </c>
      <c r="CS42" s="50"/>
      <c r="CT42" s="50">
        <v>1742.2094359999999</v>
      </c>
      <c r="CU42" s="50">
        <v>0</v>
      </c>
      <c r="CV42" s="50">
        <v>2438.3218239999997</v>
      </c>
      <c r="CW42" s="51"/>
      <c r="CX42" s="63" t="s">
        <v>64</v>
      </c>
      <c r="CY42" s="28">
        <v>4018.4310247553003</v>
      </c>
      <c r="CZ42" s="50"/>
      <c r="DA42" s="50">
        <v>5013.7177919999995</v>
      </c>
      <c r="DB42" s="50">
        <v>0</v>
      </c>
      <c r="DC42" s="50">
        <v>3529.7674070000007</v>
      </c>
      <c r="DD42" s="50">
        <v>0</v>
      </c>
      <c r="DE42" s="50">
        <v>2786.011767</v>
      </c>
      <c r="DF42" s="50">
        <v>0</v>
      </c>
      <c r="DG42" s="50">
        <v>2324.0961520000001</v>
      </c>
      <c r="DH42" s="50">
        <v>0</v>
      </c>
      <c r="DI42" s="50">
        <v>3410.4556560000001</v>
      </c>
      <c r="DJ42" s="50">
        <v>0</v>
      </c>
      <c r="DK42" s="50">
        <v>1717.70532</v>
      </c>
      <c r="DL42" s="50">
        <v>0</v>
      </c>
      <c r="DM42" s="50">
        <v>2373.2715519999997</v>
      </c>
      <c r="DN42" s="52"/>
      <c r="DO42" s="27" t="s">
        <v>64</v>
      </c>
      <c r="DP42" s="28">
        <f>(BI42/B42)*100</f>
        <v>859.55477779433363</v>
      </c>
      <c r="DQ42" s="28"/>
      <c r="DR42" s="28">
        <f>(BK42/D42)*100</f>
        <v>967.66521773099078</v>
      </c>
      <c r="DS42" s="28"/>
      <c r="DT42" s="28">
        <f>(BM42/F42)*100</f>
        <v>1654.3301492106427</v>
      </c>
      <c r="DU42" s="28"/>
      <c r="DV42" s="28">
        <f>(BO42/H42)*100</f>
        <v>1213.079076225222</v>
      </c>
      <c r="DW42" s="28"/>
      <c r="DX42" s="28">
        <f>(BQ42/J42)*100</f>
        <v>774.57366300648505</v>
      </c>
      <c r="DY42" s="28"/>
      <c r="DZ42" s="28">
        <f>(BS42/L42)*100</f>
        <v>963.50005317272144</v>
      </c>
      <c r="EA42" s="28"/>
      <c r="EB42" s="28">
        <f>(BU42/N42)*100</f>
        <v>807.55452922290056</v>
      </c>
      <c r="EC42" s="28"/>
      <c r="ED42" s="28">
        <f>(BW42/P42)*100</f>
        <v>907.68654078223574</v>
      </c>
      <c r="EE42" s="28"/>
      <c r="EF42" s="28">
        <f>(BY42/R42)*100</f>
        <v>357.7035851784309</v>
      </c>
      <c r="EG42" s="28"/>
      <c r="EH42" s="28">
        <f>(CA42/T42)*100</f>
        <v>288.29102093028786</v>
      </c>
      <c r="EI42" s="29"/>
      <c r="EJ42" s="63" t="s">
        <v>64</v>
      </c>
      <c r="EK42" s="28">
        <f>(CD42/W42)*100</f>
        <v>326.814212720873</v>
      </c>
      <c r="EL42" s="8"/>
      <c r="EM42" s="28">
        <f>(CF42/Y42)*100</f>
        <v>464.20555405426313</v>
      </c>
      <c r="EN42" s="8"/>
      <c r="EO42" s="28">
        <f>(CH42/AA42)*100</f>
        <v>747.74410281468852</v>
      </c>
      <c r="EP42" s="8"/>
      <c r="EQ42" s="28">
        <f>(CJ42/AC42)*100</f>
        <v>1145.5459740942279</v>
      </c>
      <c r="ER42" s="8"/>
      <c r="ES42" s="28">
        <f>(CL42/AE42)*100</f>
        <v>435.63187371487209</v>
      </c>
      <c r="ET42" s="8"/>
      <c r="EU42" s="28">
        <f>(CN42/AG42)*100</f>
        <v>1025.8264930983457</v>
      </c>
      <c r="EV42" s="8"/>
      <c r="EW42" s="28">
        <f>(CP42/AI42)*100</f>
        <v>688.42941550321018</v>
      </c>
      <c r="EX42" s="8"/>
      <c r="EY42" s="28">
        <f>(CR42/AK42)*100</f>
        <v>1296.2205472167263</v>
      </c>
      <c r="EZ42" s="8"/>
      <c r="FA42" s="28">
        <f>(CT42/AM42)*100</f>
        <v>756.04811390885004</v>
      </c>
      <c r="FB42" s="8"/>
      <c r="FC42" s="28">
        <f>(CV42/AO42)*100</f>
        <v>1260.7979335190264</v>
      </c>
      <c r="FD42" s="17"/>
      <c r="FE42" s="63" t="s">
        <v>64</v>
      </c>
      <c r="FF42" s="28">
        <f>(CY42/AR42)*100</f>
        <v>1099.1123582831963</v>
      </c>
      <c r="FG42" s="8"/>
      <c r="FH42" s="28">
        <f>(DA42/AT42)*100</f>
        <v>1315.4335805553637</v>
      </c>
      <c r="FI42" s="8"/>
      <c r="FJ42" s="28">
        <f>(DC42/AV42)*100</f>
        <v>879.04953804920058</v>
      </c>
      <c r="FK42" s="8"/>
      <c r="FL42" s="28">
        <f>(DE42/AX42)*100</f>
        <v>1846.4047503326697</v>
      </c>
      <c r="FM42" s="8"/>
      <c r="FN42" s="28">
        <f>(DG42/AZ42)*100</f>
        <v>879.8278083158483</v>
      </c>
      <c r="FO42" s="8"/>
      <c r="FP42" s="28">
        <f>(DI42/BB42)*100</f>
        <v>786.58688832119253</v>
      </c>
      <c r="FQ42" s="8"/>
      <c r="FR42" s="28">
        <f>(DK42/BD42)*100</f>
        <v>401.18431803688458</v>
      </c>
      <c r="FS42" s="8"/>
      <c r="FT42" s="28">
        <f>(DM42/BF42)*100</f>
        <v>868.58092074890044</v>
      </c>
      <c r="FU42" s="17"/>
      <c r="FV42" s="63" t="s">
        <v>64</v>
      </c>
      <c r="FW42" s="8" t="e">
        <f>(DP42/$IF42)*100</f>
        <v>#REF!</v>
      </c>
      <c r="FX42" s="8"/>
      <c r="FY42" s="8" t="e">
        <f>(DR42/$IF42)*100</f>
        <v>#REF!</v>
      </c>
      <c r="FZ42" s="8"/>
      <c r="GA42" s="8" t="e">
        <f>(DT42/$IF42)*100</f>
        <v>#REF!</v>
      </c>
      <c r="GB42" s="8"/>
      <c r="GC42" s="8" t="e">
        <f>(DV42/$IF42)*100</f>
        <v>#REF!</v>
      </c>
      <c r="GD42" s="8"/>
      <c r="GE42" s="8" t="e">
        <f>(DX42/$IF42)*100</f>
        <v>#REF!</v>
      </c>
      <c r="GF42" s="8"/>
      <c r="GG42" s="8" t="e">
        <f>(DZ42/$IF42)*100</f>
        <v>#REF!</v>
      </c>
      <c r="GH42" s="8"/>
      <c r="GI42" s="8" t="e">
        <f>(EB42/$IF42)*100</f>
        <v>#REF!</v>
      </c>
      <c r="GJ42" s="8"/>
      <c r="GK42" s="8" t="e">
        <f>(ED42/$IF42)*100</f>
        <v>#REF!</v>
      </c>
      <c r="GL42" s="8"/>
      <c r="GM42" s="8" t="e">
        <f>(EF42/$IF42)*100</f>
        <v>#REF!</v>
      </c>
      <c r="GN42" s="8"/>
      <c r="GO42" s="8" t="e">
        <f>(EH42/$IF42)*100</f>
        <v>#REF!</v>
      </c>
      <c r="GP42" s="17"/>
      <c r="GQ42" s="27" t="s">
        <v>64</v>
      </c>
      <c r="GR42" s="8" t="e">
        <f>(EK42/$IF42)*100</f>
        <v>#REF!</v>
      </c>
      <c r="GS42" s="8"/>
      <c r="GT42" s="8" t="e">
        <f>(EM42/$IF42)*100</f>
        <v>#REF!</v>
      </c>
      <c r="GU42" s="8"/>
      <c r="GV42" s="8" t="e">
        <f>(EO42/$IF42)*100</f>
        <v>#REF!</v>
      </c>
      <c r="GW42" s="8"/>
      <c r="GX42" s="8" t="e">
        <f>(EQ42/$IF42)*100</f>
        <v>#REF!</v>
      </c>
      <c r="GY42" s="8"/>
      <c r="GZ42" s="8" t="e">
        <f>(ES42/$IF42)*100</f>
        <v>#REF!</v>
      </c>
      <c r="HA42" s="8"/>
      <c r="HB42" s="8" t="e">
        <f>(EU42/$IF42)*100</f>
        <v>#REF!</v>
      </c>
      <c r="HC42" s="8"/>
      <c r="HD42" s="8" t="e">
        <f>(EW42/$IF42)*100</f>
        <v>#REF!</v>
      </c>
      <c r="HE42" s="8"/>
      <c r="HF42" s="8" t="e">
        <f>(EY42/$IF42)*100</f>
        <v>#REF!</v>
      </c>
      <c r="HG42" s="8"/>
      <c r="HH42" s="8" t="e">
        <f>(FA42/$IF42)*100</f>
        <v>#REF!</v>
      </c>
      <c r="HI42" s="8"/>
      <c r="HJ42" s="8" t="e">
        <f>(FC42/$IF42)*100</f>
        <v>#REF!</v>
      </c>
      <c r="HK42" s="17"/>
      <c r="HL42" s="27" t="s">
        <v>64</v>
      </c>
      <c r="HM42" s="8" t="e">
        <f>(FF42/$IF42)*100</f>
        <v>#REF!</v>
      </c>
      <c r="HN42" s="8"/>
      <c r="HO42" s="8" t="e">
        <f>(FH42/$IF42)*100</f>
        <v>#REF!</v>
      </c>
      <c r="HP42" s="8"/>
      <c r="HQ42" s="8" t="e">
        <f>(FJ42/$IF42)*100</f>
        <v>#REF!</v>
      </c>
      <c r="HR42" s="8"/>
      <c r="HS42" s="8" t="e">
        <f>(FL42/$IF42)*100</f>
        <v>#REF!</v>
      </c>
      <c r="HT42" s="8"/>
      <c r="HU42" s="8" t="e">
        <f>(FN42/$IF42)*100</f>
        <v>#REF!</v>
      </c>
      <c r="HV42" s="8"/>
      <c r="HW42" s="8" t="e">
        <f>(FP42/$IF42)*100</f>
        <v>#REF!</v>
      </c>
      <c r="HX42" s="8"/>
      <c r="HY42" s="8" t="e">
        <f>(FR42/$IF42)*100</f>
        <v>#REF!</v>
      </c>
      <c r="HZ42" s="8"/>
      <c r="IA42" s="8" t="e">
        <f>(FT42/$IF42)*100</f>
        <v>#REF!</v>
      </c>
      <c r="IB42" s="17"/>
      <c r="IF42" s="10" t="e">
        <f>'[1]QEI-MFG'!AK154</f>
        <v>#REF!</v>
      </c>
    </row>
    <row r="43" spans="1:249" s="10" customFormat="1" ht="17.25" hidden="1" customHeight="1" x14ac:dyDescent="0.2">
      <c r="A43" s="63" t="s">
        <v>65</v>
      </c>
      <c r="B43" s="28">
        <f t="shared" si="0"/>
        <v>221.57809568006405</v>
      </c>
      <c r="C43" s="28"/>
      <c r="D43" s="50">
        <v>336.24906799999997</v>
      </c>
      <c r="E43" s="50"/>
      <c r="F43" s="50">
        <v>127.46293199999998</v>
      </c>
      <c r="G43" s="50">
        <v>0</v>
      </c>
      <c r="H43" s="50">
        <v>142.22708900000001</v>
      </c>
      <c r="I43" s="50">
        <v>0</v>
      </c>
      <c r="J43" s="50">
        <v>152.45185800000002</v>
      </c>
      <c r="K43" s="50">
        <v>0</v>
      </c>
      <c r="L43" s="50">
        <v>259.13549999999998</v>
      </c>
      <c r="M43" s="50">
        <v>0</v>
      </c>
      <c r="N43" s="50">
        <v>60.797935999999993</v>
      </c>
      <c r="O43" s="50">
        <v>0</v>
      </c>
      <c r="P43" s="50">
        <v>183.65386200000003</v>
      </c>
      <c r="Q43" s="50">
        <v>0</v>
      </c>
      <c r="R43" s="50">
        <v>159.10940399999998</v>
      </c>
      <c r="S43" s="50">
        <v>0</v>
      </c>
      <c r="T43" s="50">
        <v>130.619484</v>
      </c>
      <c r="U43" s="51">
        <v>0</v>
      </c>
      <c r="V43" s="63" t="s">
        <v>65</v>
      </c>
      <c r="W43" s="50">
        <v>130.55214200000003</v>
      </c>
      <c r="X43" s="50">
        <v>0</v>
      </c>
      <c r="Y43" s="50">
        <v>141.80536000000001</v>
      </c>
      <c r="Z43" s="50">
        <v>0</v>
      </c>
      <c r="AA43" s="50">
        <v>165.44261700000001</v>
      </c>
      <c r="AB43" s="50">
        <v>0</v>
      </c>
      <c r="AC43" s="50">
        <v>335.65051200000005</v>
      </c>
      <c r="AD43" s="50">
        <v>0</v>
      </c>
      <c r="AE43" s="50">
        <v>226.70962</v>
      </c>
      <c r="AF43" s="50"/>
      <c r="AG43" s="28">
        <v>148.92112276207001</v>
      </c>
      <c r="AH43" s="50"/>
      <c r="AI43" s="50">
        <v>152.17533</v>
      </c>
      <c r="AJ43" s="50">
        <v>0</v>
      </c>
      <c r="AK43" s="50">
        <v>136.6864807</v>
      </c>
      <c r="AL43" s="50">
        <v>0</v>
      </c>
      <c r="AM43" s="50">
        <v>199.7619</v>
      </c>
      <c r="AN43" s="50"/>
      <c r="AO43" s="50">
        <v>184.70502299999998</v>
      </c>
      <c r="AP43" s="51"/>
      <c r="AQ43" s="63" t="s">
        <v>65</v>
      </c>
      <c r="AR43" s="28">
        <v>319.12540045540004</v>
      </c>
      <c r="AS43" s="50"/>
      <c r="AT43" s="50">
        <v>365.89219200000002</v>
      </c>
      <c r="AU43" s="50"/>
      <c r="AV43" s="50">
        <v>302.25353399999995</v>
      </c>
      <c r="AW43" s="50"/>
      <c r="AX43" s="50">
        <v>155.08800000000002</v>
      </c>
      <c r="AY43" s="50"/>
      <c r="AZ43" s="50">
        <v>171.01383199999998</v>
      </c>
      <c r="BA43" s="50"/>
      <c r="BB43" s="50">
        <v>261.22238099999998</v>
      </c>
      <c r="BC43" s="50"/>
      <c r="BD43" s="50">
        <v>293.64333400000004</v>
      </c>
      <c r="BE43" s="50"/>
      <c r="BF43" s="50">
        <v>196.51262400000002</v>
      </c>
      <c r="BG43" s="51"/>
      <c r="BH43" s="63" t="s">
        <v>65</v>
      </c>
      <c r="BI43" s="28">
        <f t="shared" si="1"/>
        <v>1894.7477693112492</v>
      </c>
      <c r="BJ43" s="28"/>
      <c r="BK43" s="50">
        <v>3482.5019040000002</v>
      </c>
      <c r="BL43" s="50">
        <v>0</v>
      </c>
      <c r="BM43" s="50">
        <v>1684.4833800000001</v>
      </c>
      <c r="BN43" s="50">
        <v>0</v>
      </c>
      <c r="BO43" s="50">
        <v>2807.1931019999997</v>
      </c>
      <c r="BP43" s="50">
        <v>0</v>
      </c>
      <c r="BQ43" s="50">
        <v>1229.3789339999998</v>
      </c>
      <c r="BR43" s="50">
        <v>0</v>
      </c>
      <c r="BS43" s="50">
        <v>2156.0268999999998</v>
      </c>
      <c r="BT43" s="50">
        <v>0</v>
      </c>
      <c r="BU43" s="50">
        <v>578.12853600000005</v>
      </c>
      <c r="BV43" s="50">
        <v>0</v>
      </c>
      <c r="BW43" s="50">
        <v>1593.0390870000001</v>
      </c>
      <c r="BX43" s="50">
        <v>0</v>
      </c>
      <c r="BY43" s="50">
        <v>623.19551999999999</v>
      </c>
      <c r="BZ43" s="50">
        <v>0</v>
      </c>
      <c r="CA43" s="50">
        <v>296.98803000000004</v>
      </c>
      <c r="CB43" s="51">
        <v>0</v>
      </c>
      <c r="CC43" s="63" t="s">
        <v>65</v>
      </c>
      <c r="CD43" s="50">
        <v>452.160033</v>
      </c>
      <c r="CE43" s="50">
        <v>0</v>
      </c>
      <c r="CF43" s="50">
        <v>890.83110999999997</v>
      </c>
      <c r="CG43" s="50">
        <v>0</v>
      </c>
      <c r="CH43" s="50">
        <v>1127.5081439999999</v>
      </c>
      <c r="CI43" s="50">
        <v>0</v>
      </c>
      <c r="CJ43" s="50">
        <v>3099.7979729999997</v>
      </c>
      <c r="CK43" s="50">
        <v>0</v>
      </c>
      <c r="CL43" s="50">
        <v>1079.6614920000002</v>
      </c>
      <c r="CM43" s="50">
        <v>0</v>
      </c>
      <c r="CN43" s="28">
        <v>1469.8011191800001</v>
      </c>
      <c r="CO43" s="50"/>
      <c r="CP43" s="50">
        <v>1063.487744</v>
      </c>
      <c r="CQ43" s="50">
        <v>0</v>
      </c>
      <c r="CR43" s="50">
        <v>1535.9451570000001</v>
      </c>
      <c r="CS43" s="50"/>
      <c r="CT43" s="50">
        <v>1753.9017749999998</v>
      </c>
      <c r="CU43" s="50">
        <v>0</v>
      </c>
      <c r="CV43" s="50">
        <v>1643.7068340000001</v>
      </c>
      <c r="CW43" s="51"/>
      <c r="CX43" s="63" t="s">
        <v>65</v>
      </c>
      <c r="CY43" s="28">
        <v>3298.1438704491006</v>
      </c>
      <c r="CZ43" s="50"/>
      <c r="DA43" s="50">
        <v>4575.8068370000001</v>
      </c>
      <c r="DB43" s="50">
        <v>0</v>
      </c>
      <c r="DC43" s="50">
        <v>2389.9556870000001</v>
      </c>
      <c r="DD43" s="50">
        <v>0</v>
      </c>
      <c r="DE43" s="50">
        <v>2314.9111320000002</v>
      </c>
      <c r="DF43" s="50">
        <v>0</v>
      </c>
      <c r="DG43" s="50">
        <v>1460.724655</v>
      </c>
      <c r="DH43" s="50">
        <v>0</v>
      </c>
      <c r="DI43" s="50">
        <v>2637.5504639999999</v>
      </c>
      <c r="DJ43" s="50">
        <v>0</v>
      </c>
      <c r="DK43" s="50">
        <v>1083.987163</v>
      </c>
      <c r="DL43" s="50">
        <v>0</v>
      </c>
      <c r="DM43" s="50">
        <v>1385.9557879999998</v>
      </c>
      <c r="DN43" s="52"/>
      <c r="DO43" s="27" t="s">
        <v>65</v>
      </c>
      <c r="DP43" s="28">
        <f>(BI43/B43)*100</f>
        <v>855.11510670579548</v>
      </c>
      <c r="DQ43" s="28"/>
      <c r="DR43" s="28">
        <f>(BK43/D43)*100</f>
        <v>1035.6911692614717</v>
      </c>
      <c r="DS43" s="28"/>
      <c r="DT43" s="28">
        <f>(BM43/F43)*100</f>
        <v>1321.5476480644588</v>
      </c>
      <c r="DU43" s="28"/>
      <c r="DV43" s="28">
        <f>(BO43/H43)*100</f>
        <v>1973.7401093823973</v>
      </c>
      <c r="DW43" s="28"/>
      <c r="DX43" s="28">
        <f>(BQ43/J43)*100</f>
        <v>806.4046907188233</v>
      </c>
      <c r="DY43" s="28"/>
      <c r="DZ43" s="28">
        <f>(BS43/L43)*100</f>
        <v>832.00754045663371</v>
      </c>
      <c r="EA43" s="28"/>
      <c r="EB43" s="28">
        <f>(BU43/N43)*100</f>
        <v>950.90158323795754</v>
      </c>
      <c r="EC43" s="28"/>
      <c r="ED43" s="28">
        <f>(BW43/P43)*100</f>
        <v>867.41387828805898</v>
      </c>
      <c r="EE43" s="28"/>
      <c r="EF43" s="28">
        <f>(BY43/R43)*100</f>
        <v>391.67736433730846</v>
      </c>
      <c r="EG43" s="28"/>
      <c r="EH43" s="28">
        <f>(CA43/T43)*100</f>
        <v>227.36885869186256</v>
      </c>
      <c r="EI43" s="29"/>
      <c r="EJ43" s="63" t="s">
        <v>65</v>
      </c>
      <c r="EK43" s="28">
        <f>(CD43/W43)*100</f>
        <v>346.34440007885883</v>
      </c>
      <c r="EL43" s="8"/>
      <c r="EM43" s="28">
        <f>(CF43/Y43)*100</f>
        <v>628.20693801701145</v>
      </c>
      <c r="EN43" s="8"/>
      <c r="EO43" s="28">
        <f>(CH43/AA43)*100</f>
        <v>681.5100996619268</v>
      </c>
      <c r="EP43" s="8"/>
      <c r="EQ43" s="28">
        <f>(CJ43/AC43)*100</f>
        <v>923.51951276034379</v>
      </c>
      <c r="ER43" s="8"/>
      <c r="ES43" s="28">
        <f>(CL43/AE43)*100</f>
        <v>476.23100069595637</v>
      </c>
      <c r="ET43" s="8"/>
      <c r="EU43" s="28">
        <f>(CN43/AG43)*100</f>
        <v>986.96618177415212</v>
      </c>
      <c r="EV43" s="8"/>
      <c r="EW43" s="28">
        <f>(CP43/AI43)*100</f>
        <v>698.85686727277016</v>
      </c>
      <c r="EX43" s="8"/>
      <c r="EY43" s="28">
        <f>(CR43/AK43)*100</f>
        <v>1123.6993952394591</v>
      </c>
      <c r="EZ43" s="8"/>
      <c r="FA43" s="28">
        <f>(CT43/AM43)*100</f>
        <v>877.99614190694012</v>
      </c>
      <c r="FB43" s="8"/>
      <c r="FC43" s="28">
        <f>(CV43/AO43)*100</f>
        <v>889.9091141663215</v>
      </c>
      <c r="FD43" s="17"/>
      <c r="FE43" s="63" t="s">
        <v>65</v>
      </c>
      <c r="FF43" s="28">
        <f>(CY43/AR43)*100</f>
        <v>1033.4946280498405</v>
      </c>
      <c r="FG43" s="8"/>
      <c r="FH43" s="28">
        <f>(DA43/AT43)*100</f>
        <v>1250.5888174295887</v>
      </c>
      <c r="FI43" s="8"/>
      <c r="FJ43" s="28">
        <f>(DC43/AV43)*100</f>
        <v>790.71223928187408</v>
      </c>
      <c r="FK43" s="8"/>
      <c r="FL43" s="28">
        <f>(DE43/AX43)*100</f>
        <v>1492.6436165273908</v>
      </c>
      <c r="FM43" s="8"/>
      <c r="FN43" s="28">
        <f>(DG43/AZ43)*100</f>
        <v>854.15585272657961</v>
      </c>
      <c r="FO43" s="8"/>
      <c r="FP43" s="28">
        <f>(DI43/BB43)*100</f>
        <v>1009.6954380030708</v>
      </c>
      <c r="FQ43" s="8"/>
      <c r="FR43" s="28">
        <f>(DK43/BD43)*100</f>
        <v>369.15095201854638</v>
      </c>
      <c r="FS43" s="8"/>
      <c r="FT43" s="28">
        <f>(DM43/BF43)*100</f>
        <v>705.2757017788332</v>
      </c>
      <c r="FU43" s="17"/>
      <c r="FV43" s="63" t="s">
        <v>65</v>
      </c>
      <c r="FW43" s="8" t="e">
        <f>(DP43/$IF43)*100</f>
        <v>#REF!</v>
      </c>
      <c r="FX43" s="8"/>
      <c r="FY43" s="8" t="e">
        <f>(DR43/$IF43)*100</f>
        <v>#REF!</v>
      </c>
      <c r="FZ43" s="8"/>
      <c r="GA43" s="8" t="e">
        <f>(DT43/$IF43)*100</f>
        <v>#REF!</v>
      </c>
      <c r="GB43" s="8"/>
      <c r="GC43" s="8" t="e">
        <f>(DV43/$IF43)*100</f>
        <v>#REF!</v>
      </c>
      <c r="GD43" s="8"/>
      <c r="GE43" s="8" t="e">
        <f>(DX43/$IF43)*100</f>
        <v>#REF!</v>
      </c>
      <c r="GF43" s="8"/>
      <c r="GG43" s="8" t="e">
        <f>(DZ43/$IF43)*100</f>
        <v>#REF!</v>
      </c>
      <c r="GH43" s="8"/>
      <c r="GI43" s="8" t="e">
        <f>(EB43/$IF43)*100</f>
        <v>#REF!</v>
      </c>
      <c r="GJ43" s="8"/>
      <c r="GK43" s="8" t="e">
        <f>(ED43/$IF43)*100</f>
        <v>#REF!</v>
      </c>
      <c r="GL43" s="8"/>
      <c r="GM43" s="8" t="e">
        <f>(EF43/$IF43)*100</f>
        <v>#REF!</v>
      </c>
      <c r="GN43" s="8"/>
      <c r="GO43" s="8" t="e">
        <f>(EH43/$IF43)*100</f>
        <v>#REF!</v>
      </c>
      <c r="GP43" s="17"/>
      <c r="GQ43" s="30" t="s">
        <v>65</v>
      </c>
      <c r="GR43" s="8" t="e">
        <f>(EK43/$IF43)*100</f>
        <v>#REF!</v>
      </c>
      <c r="GS43" s="8"/>
      <c r="GT43" s="8" t="e">
        <f>(EM43/$IF43)*100</f>
        <v>#REF!</v>
      </c>
      <c r="GU43" s="8"/>
      <c r="GV43" s="8" t="e">
        <f>(EO43/$IF43)*100</f>
        <v>#REF!</v>
      </c>
      <c r="GW43" s="8"/>
      <c r="GX43" s="8" t="e">
        <f>(EQ43/$IF43)*100</f>
        <v>#REF!</v>
      </c>
      <c r="GY43" s="8"/>
      <c r="GZ43" s="8" t="e">
        <f>(ES43/$IF43)*100</f>
        <v>#REF!</v>
      </c>
      <c r="HA43" s="8"/>
      <c r="HB43" s="8" t="e">
        <f>(EU43/$IF43)*100</f>
        <v>#REF!</v>
      </c>
      <c r="HC43" s="8"/>
      <c r="HD43" s="8" t="e">
        <f>(EW43/$IF43)*100</f>
        <v>#REF!</v>
      </c>
      <c r="HE43" s="8"/>
      <c r="HF43" s="8" t="e">
        <f>(EY43/$IF43)*100</f>
        <v>#REF!</v>
      </c>
      <c r="HG43" s="8"/>
      <c r="HH43" s="8" t="e">
        <f>(FA43/$IF43)*100</f>
        <v>#REF!</v>
      </c>
      <c r="HI43" s="8"/>
      <c r="HJ43" s="8" t="e">
        <f>(FC43/$IF43)*100</f>
        <v>#REF!</v>
      </c>
      <c r="HK43" s="17"/>
      <c r="HL43" s="30" t="s">
        <v>65</v>
      </c>
      <c r="HM43" s="8" t="e">
        <f>(FF43/$IF43)*100</f>
        <v>#REF!</v>
      </c>
      <c r="HN43" s="8"/>
      <c r="HO43" s="8" t="e">
        <f>(FH43/$IF43)*100</f>
        <v>#REF!</v>
      </c>
      <c r="HP43" s="8"/>
      <c r="HQ43" s="8" t="e">
        <f>(FJ43/$IF43)*100</f>
        <v>#REF!</v>
      </c>
      <c r="HR43" s="8"/>
      <c r="HS43" s="8" t="e">
        <f>(FL43/$IF43)*100</f>
        <v>#REF!</v>
      </c>
      <c r="HT43" s="8"/>
      <c r="HU43" s="8" t="e">
        <f>(FN43/$IF43)*100</f>
        <v>#REF!</v>
      </c>
      <c r="HV43" s="8"/>
      <c r="HW43" s="8" t="e">
        <f>(FP43/$IF43)*100</f>
        <v>#REF!</v>
      </c>
      <c r="HX43" s="8"/>
      <c r="HY43" s="8" t="e">
        <f>(FR43/$IF43)*100</f>
        <v>#REF!</v>
      </c>
      <c r="HZ43" s="8"/>
      <c r="IA43" s="8" t="e">
        <f>(FT43/$IF43)*100</f>
        <v>#REF!</v>
      </c>
      <c r="IB43" s="17"/>
      <c r="IF43" s="10" t="e">
        <f>'[1]QEI-MFG'!AK155</f>
        <v>#REF!</v>
      </c>
    </row>
    <row r="44" spans="1:249" s="10" customFormat="1" ht="17.25" hidden="1" customHeight="1" thickBot="1" x14ac:dyDescent="0.25">
      <c r="A44" s="63" t="s">
        <v>66</v>
      </c>
      <c r="B44" s="28">
        <f t="shared" si="0"/>
        <v>182.33894618358627</v>
      </c>
      <c r="C44" s="28"/>
      <c r="D44" s="50">
        <v>311.30300225633397</v>
      </c>
      <c r="E44" s="50"/>
      <c r="F44" s="50">
        <v>77.331022662143255</v>
      </c>
      <c r="G44" s="50">
        <v>0</v>
      </c>
      <c r="H44" s="50">
        <v>117.220449463338</v>
      </c>
      <c r="I44" s="50">
        <v>0</v>
      </c>
      <c r="J44" s="50">
        <v>114.06525105646</v>
      </c>
      <c r="K44" s="50">
        <v>0</v>
      </c>
      <c r="L44" s="50">
        <v>126.2948513004077</v>
      </c>
      <c r="M44" s="50">
        <v>0</v>
      </c>
      <c r="N44" s="50">
        <v>89.489784076880866</v>
      </c>
      <c r="O44" s="50">
        <v>0</v>
      </c>
      <c r="P44" s="50">
        <v>144.04281738646796</v>
      </c>
      <c r="Q44" s="50">
        <v>0</v>
      </c>
      <c r="R44" s="50">
        <v>204.18109524275596</v>
      </c>
      <c r="S44" s="50">
        <v>0</v>
      </c>
      <c r="T44" s="50">
        <v>127.6236890390046</v>
      </c>
      <c r="U44" s="51">
        <v>0</v>
      </c>
      <c r="V44" s="63" t="s">
        <v>66</v>
      </c>
      <c r="W44" s="50">
        <v>561.42540299883751</v>
      </c>
      <c r="X44" s="50">
        <v>0</v>
      </c>
      <c r="Y44" s="50">
        <v>115.01060623466856</v>
      </c>
      <c r="Z44" s="50">
        <v>0</v>
      </c>
      <c r="AA44" s="50">
        <v>148.7712093038285</v>
      </c>
      <c r="AB44" s="50">
        <v>0</v>
      </c>
      <c r="AC44" s="50">
        <v>80.50841779540896</v>
      </c>
      <c r="AD44" s="50">
        <v>0</v>
      </c>
      <c r="AE44" s="50">
        <v>185.06528152261905</v>
      </c>
      <c r="AF44" s="50"/>
      <c r="AG44" s="28">
        <v>130.01638854204251</v>
      </c>
      <c r="AH44" s="50"/>
      <c r="AI44" s="50">
        <v>131.67192004466546</v>
      </c>
      <c r="AJ44" s="50">
        <v>0</v>
      </c>
      <c r="AK44" s="50">
        <v>123.7921889517432</v>
      </c>
      <c r="AL44" s="50">
        <v>0</v>
      </c>
      <c r="AM44" s="50">
        <v>164.23843769962198</v>
      </c>
      <c r="AN44" s="50"/>
      <c r="AO44" s="50">
        <v>225.05643723019475</v>
      </c>
      <c r="AP44" s="51"/>
      <c r="AQ44" s="63" t="s">
        <v>66</v>
      </c>
      <c r="AR44" s="28">
        <v>358.5073865693895</v>
      </c>
      <c r="AS44" s="50"/>
      <c r="AT44" s="50">
        <v>329.04126706089875</v>
      </c>
      <c r="AU44" s="50"/>
      <c r="AV44" s="50">
        <v>513.82678952377353</v>
      </c>
      <c r="AW44" s="50"/>
      <c r="AX44" s="50">
        <v>139.738374776</v>
      </c>
      <c r="AY44" s="50"/>
      <c r="AZ44" s="50">
        <v>289.16589451139453</v>
      </c>
      <c r="BA44" s="50"/>
      <c r="BB44" s="50">
        <v>372.84755815766096</v>
      </c>
      <c r="BC44" s="50"/>
      <c r="BD44" s="50">
        <v>283.4978087069731</v>
      </c>
      <c r="BE44" s="50"/>
      <c r="BF44" s="50">
        <v>146.22871993952543</v>
      </c>
      <c r="BG44" s="51"/>
      <c r="BH44" s="63" t="s">
        <v>66</v>
      </c>
      <c r="BI44" s="28">
        <f t="shared" si="1"/>
        <v>1675.7714677915249</v>
      </c>
      <c r="BJ44" s="28"/>
      <c r="BK44" s="50">
        <v>2409.3101226474196</v>
      </c>
      <c r="BL44" s="50">
        <v>0</v>
      </c>
      <c r="BM44" s="50">
        <v>1492.5900146161487</v>
      </c>
      <c r="BN44" s="50">
        <v>0</v>
      </c>
      <c r="BO44" s="50">
        <v>2141.2731138581762</v>
      </c>
      <c r="BP44" s="50">
        <v>0</v>
      </c>
      <c r="BQ44" s="50">
        <v>1017.6535197041484</v>
      </c>
      <c r="BR44" s="50">
        <v>0</v>
      </c>
      <c r="BS44" s="50">
        <v>1584.306218993971</v>
      </c>
      <c r="BT44" s="50">
        <v>0</v>
      </c>
      <c r="BU44" s="50">
        <v>495.85220729626622</v>
      </c>
      <c r="BV44" s="50">
        <v>0</v>
      </c>
      <c r="BW44" s="50">
        <v>1227.0178385962517</v>
      </c>
      <c r="BX44" s="50">
        <v>0</v>
      </c>
      <c r="BY44" s="50">
        <v>1526.3021820727326</v>
      </c>
      <c r="BZ44" s="50">
        <v>0</v>
      </c>
      <c r="CA44" s="50">
        <v>493.58279265211496</v>
      </c>
      <c r="CB44" s="51">
        <v>0</v>
      </c>
      <c r="CC44" s="63" t="s">
        <v>66</v>
      </c>
      <c r="CD44" s="50">
        <v>1167.4245477703537</v>
      </c>
      <c r="CE44" s="50">
        <v>0</v>
      </c>
      <c r="CF44" s="50">
        <v>785.7094224090373</v>
      </c>
      <c r="CG44" s="50">
        <v>0</v>
      </c>
      <c r="CH44" s="50">
        <v>1496.7718131171803</v>
      </c>
      <c r="CI44" s="50">
        <v>0</v>
      </c>
      <c r="CJ44" s="50">
        <v>1937.1559462683522</v>
      </c>
      <c r="CK44" s="50">
        <v>0</v>
      </c>
      <c r="CL44" s="50">
        <v>727.13139827240548</v>
      </c>
      <c r="CM44" s="50">
        <v>0</v>
      </c>
      <c r="CN44" s="28">
        <v>1190.6389727874111</v>
      </c>
      <c r="CO44" s="50"/>
      <c r="CP44" s="50">
        <v>1083.6767891899585</v>
      </c>
      <c r="CQ44" s="50">
        <v>0</v>
      </c>
      <c r="CR44" s="50">
        <v>1208.0514212800199</v>
      </c>
      <c r="CS44" s="50"/>
      <c r="CT44" s="50">
        <v>896.46276742778241</v>
      </c>
      <c r="CU44" s="50">
        <v>0</v>
      </c>
      <c r="CV44" s="50">
        <v>2098.6434143455981</v>
      </c>
      <c r="CW44" s="51"/>
      <c r="CX44" s="63" t="s">
        <v>66</v>
      </c>
      <c r="CY44" s="28">
        <v>4628.3311393327003</v>
      </c>
      <c r="CZ44" s="50"/>
      <c r="DA44" s="50">
        <v>5789.0469342022034</v>
      </c>
      <c r="DB44" s="50">
        <v>0</v>
      </c>
      <c r="DC44" s="50">
        <v>4375.8863728909555</v>
      </c>
      <c r="DD44" s="50">
        <v>0</v>
      </c>
      <c r="DE44" s="50">
        <v>2276.6070283451354</v>
      </c>
      <c r="DF44" s="50">
        <v>0</v>
      </c>
      <c r="DG44" s="50">
        <v>2182.7753874539353</v>
      </c>
      <c r="DH44" s="50">
        <v>0</v>
      </c>
      <c r="DI44" s="50">
        <v>4622.6228649786899</v>
      </c>
      <c r="DJ44" s="50">
        <v>0</v>
      </c>
      <c r="DK44" s="50">
        <v>1247.2062537600957</v>
      </c>
      <c r="DL44" s="50">
        <v>0</v>
      </c>
      <c r="DM44" s="50">
        <v>1184.335380093087</v>
      </c>
      <c r="DN44" s="52"/>
      <c r="DO44" s="30" t="s">
        <v>66</v>
      </c>
      <c r="DP44" s="28">
        <f>(BI44/B44)*100</f>
        <v>919.04198355094684</v>
      </c>
      <c r="DQ44" s="28"/>
      <c r="DR44" s="28">
        <f>(BK44/D44)*100</f>
        <v>773.94374779062969</v>
      </c>
      <c r="DS44" s="28"/>
      <c r="DT44" s="28">
        <f>(BM44/F44)*100</f>
        <v>1930.1309658572943</v>
      </c>
      <c r="DU44" s="28"/>
      <c r="DV44" s="28">
        <f>(BO44/H44)*100</f>
        <v>1826.706111144782</v>
      </c>
      <c r="DW44" s="28"/>
      <c r="DX44" s="28">
        <f>(BQ44/J44)*100</f>
        <v>892.16786907384301</v>
      </c>
      <c r="DY44" s="28"/>
      <c r="DZ44" s="28">
        <f>(BS44/L44)*100</f>
        <v>1254.4503617376338</v>
      </c>
      <c r="EA44" s="28"/>
      <c r="EB44" s="28">
        <f>(BU44/N44)*100</f>
        <v>554.08805866631496</v>
      </c>
      <c r="EC44" s="28"/>
      <c r="ED44" s="28">
        <f>(BW44/P44)*100</f>
        <v>851.84243189589495</v>
      </c>
      <c r="EE44" s="28"/>
      <c r="EF44" s="28">
        <f>(BY44/R44)*100</f>
        <v>747.52375103976897</v>
      </c>
      <c r="EG44" s="28"/>
      <c r="EH44" s="28">
        <f>(CA44/T44)*100</f>
        <v>386.74857024487454</v>
      </c>
      <c r="EI44" s="29"/>
      <c r="EJ44" s="63" t="s">
        <v>66</v>
      </c>
      <c r="EK44" s="28">
        <f>(CD44/W44)*100</f>
        <v>207.93938812433305</v>
      </c>
      <c r="EL44" s="8"/>
      <c r="EM44" s="28">
        <f>(CF44/Y44)*100</f>
        <v>683.1625778981371</v>
      </c>
      <c r="EN44" s="8"/>
      <c r="EO44" s="28">
        <f>(CH44/AA44)*100</f>
        <v>1006.0896998292144</v>
      </c>
      <c r="EP44" s="8"/>
      <c r="EQ44" s="28">
        <f>(CJ44/AC44)*100</f>
        <v>2406.1532934247025</v>
      </c>
      <c r="ER44" s="8"/>
      <c r="ES44" s="28">
        <f>(CL44/AE44)*100</f>
        <v>392.90535333799716</v>
      </c>
      <c r="ET44" s="8"/>
      <c r="EU44" s="28">
        <f>(CN44/AG44)*100</f>
        <v>915.76068689402371</v>
      </c>
      <c r="EV44" s="8"/>
      <c r="EW44" s="28">
        <f>(CP44/AI44)*100</f>
        <v>823.01282522678798</v>
      </c>
      <c r="EX44" s="8"/>
      <c r="EY44" s="28">
        <f>(CR44/AK44)*100</f>
        <v>975.87047414675237</v>
      </c>
      <c r="EZ44" s="8"/>
      <c r="FA44" s="28">
        <f>(CT44/AM44)*100</f>
        <v>545.83006267225699</v>
      </c>
      <c r="FB44" s="8"/>
      <c r="FC44" s="28">
        <f>(CV44/AO44)*100</f>
        <v>932.49650628701647</v>
      </c>
      <c r="FD44" s="17"/>
      <c r="FE44" s="63" t="s">
        <v>66</v>
      </c>
      <c r="FF44" s="28">
        <f>(CY44/AR44)*100</f>
        <v>1291.0002172122279</v>
      </c>
      <c r="FG44" s="8"/>
      <c r="FH44" s="28">
        <f>(DA44/AT44)*100</f>
        <v>1759.3680531052569</v>
      </c>
      <c r="FI44" s="8"/>
      <c r="FJ44" s="28">
        <f>(DC44/AV44)*100</f>
        <v>851.62674701072467</v>
      </c>
      <c r="FK44" s="8"/>
      <c r="FL44" s="28">
        <f>(DE44/AX44)*100</f>
        <v>1629.1924333559241</v>
      </c>
      <c r="FM44" s="8"/>
      <c r="FN44" s="28">
        <f>(DG44/AZ44)*100</f>
        <v>754.85229374722246</v>
      </c>
      <c r="FO44" s="8"/>
      <c r="FP44" s="28">
        <f>(DI44/BB44)*100</f>
        <v>1239.8157809642901</v>
      </c>
      <c r="FQ44" s="8"/>
      <c r="FR44" s="28">
        <f>(DK44/BD44)*100</f>
        <v>439.93505962129802</v>
      </c>
      <c r="FS44" s="8"/>
      <c r="FT44" s="28">
        <f>(DM44/BF44)*100</f>
        <v>809.91981642380676</v>
      </c>
      <c r="FU44" s="17"/>
      <c r="FV44" s="63" t="s">
        <v>66</v>
      </c>
      <c r="FW44" s="8" t="e">
        <f>(DP44/$IF44)*100</f>
        <v>#REF!</v>
      </c>
      <c r="FX44" s="8"/>
      <c r="FY44" s="8" t="e">
        <f>(DR44/$IF44)*100</f>
        <v>#REF!</v>
      </c>
      <c r="FZ44" s="8"/>
      <c r="GA44" s="8" t="e">
        <f>(DT44/$IF44)*100</f>
        <v>#REF!</v>
      </c>
      <c r="GB44" s="8"/>
      <c r="GC44" s="8" t="e">
        <f>(DV44/$IF44)*100</f>
        <v>#REF!</v>
      </c>
      <c r="GD44" s="8"/>
      <c r="GE44" s="8" t="e">
        <f>(DX44/$IF44)*100</f>
        <v>#REF!</v>
      </c>
      <c r="GF44" s="8"/>
      <c r="GG44" s="8" t="e">
        <f>(DZ44/$IF44)*100</f>
        <v>#REF!</v>
      </c>
      <c r="GH44" s="8"/>
      <c r="GI44" s="8" t="e">
        <f>(EB44/$IF44)*100</f>
        <v>#REF!</v>
      </c>
      <c r="GJ44" s="8"/>
      <c r="GK44" s="8" t="e">
        <f>(ED44/$IF44)*100</f>
        <v>#REF!</v>
      </c>
      <c r="GL44" s="8"/>
      <c r="GM44" s="8" t="e">
        <f>(EF44/$IF44)*100</f>
        <v>#REF!</v>
      </c>
      <c r="GN44" s="8"/>
      <c r="GO44" s="8" t="e">
        <f>(EH44/$IF44)*100</f>
        <v>#REF!</v>
      </c>
      <c r="GP44" s="17"/>
      <c r="GQ44" s="30" t="s">
        <v>66</v>
      </c>
      <c r="GR44" s="8" t="e">
        <f>(EK44/$IF44)*100</f>
        <v>#REF!</v>
      </c>
      <c r="GS44" s="8"/>
      <c r="GT44" s="8" t="e">
        <f>(EM44/$IF44)*100</f>
        <v>#REF!</v>
      </c>
      <c r="GU44" s="8"/>
      <c r="GV44" s="8" t="e">
        <f>(EO44/$IF44)*100</f>
        <v>#REF!</v>
      </c>
      <c r="GW44" s="8"/>
      <c r="GX44" s="8" t="e">
        <f>(EQ44/$IF44)*100</f>
        <v>#REF!</v>
      </c>
      <c r="GY44" s="8"/>
      <c r="GZ44" s="8" t="e">
        <f>(ES44/$IF44)*100</f>
        <v>#REF!</v>
      </c>
      <c r="HA44" s="8"/>
      <c r="HB44" s="8" t="e">
        <f>(EU44/$IF44)*100</f>
        <v>#REF!</v>
      </c>
      <c r="HC44" s="8"/>
      <c r="HD44" s="8" t="e">
        <f>(EW44/$IF44)*100</f>
        <v>#REF!</v>
      </c>
      <c r="HE44" s="8"/>
      <c r="HF44" s="8" t="e">
        <f>(EY44/$IF44)*100</f>
        <v>#REF!</v>
      </c>
      <c r="HG44" s="8"/>
      <c r="HH44" s="8" t="e">
        <f>(FA44/$IF44)*100</f>
        <v>#REF!</v>
      </c>
      <c r="HI44" s="8"/>
      <c r="HJ44" s="8" t="e">
        <f>(FC44/$IF44)*100</f>
        <v>#REF!</v>
      </c>
      <c r="HK44" s="17"/>
      <c r="HL44" s="30" t="s">
        <v>66</v>
      </c>
      <c r="HM44" s="8" t="e">
        <f>(FF44/$IF44)*100</f>
        <v>#REF!</v>
      </c>
      <c r="HN44" s="8"/>
      <c r="HO44" s="8" t="e">
        <f>(FH44/$IF44)*100</f>
        <v>#REF!</v>
      </c>
      <c r="HP44" s="8"/>
      <c r="HQ44" s="8" t="e">
        <f>(FJ44/$IF44)*100</f>
        <v>#REF!</v>
      </c>
      <c r="HR44" s="8"/>
      <c r="HS44" s="8" t="e">
        <f>(FL44/$IF44)*100</f>
        <v>#REF!</v>
      </c>
      <c r="HT44" s="8"/>
      <c r="HU44" s="8" t="e">
        <f>(FN44/$IF44)*100</f>
        <v>#REF!</v>
      </c>
      <c r="HV44" s="8"/>
      <c r="HW44" s="8" t="e">
        <f>(FP44/$IF44)*100</f>
        <v>#REF!</v>
      </c>
      <c r="HX44" s="8"/>
      <c r="HY44" s="8" t="e">
        <f>(FR44/$IF44)*100</f>
        <v>#REF!</v>
      </c>
      <c r="HZ44" s="8"/>
      <c r="IA44" s="8" t="e">
        <f>(FT44/$IF44)*100</f>
        <v>#REF!</v>
      </c>
      <c r="IB44" s="17"/>
      <c r="IF44" s="10" t="e">
        <f>'[1]QEI-MFG'!AK156</f>
        <v>#REF!</v>
      </c>
    </row>
    <row r="45" spans="1:249" s="49" customFormat="1" ht="17.25" hidden="1" customHeight="1" x14ac:dyDescent="0.2">
      <c r="A45" s="53">
        <v>2004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5"/>
      <c r="V45" s="53">
        <v>2004</v>
      </c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53">
        <v>2004</v>
      </c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5"/>
      <c r="BH45" s="53">
        <v>2004</v>
      </c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5"/>
      <c r="CC45" s="53">
        <v>2004</v>
      </c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5"/>
      <c r="CX45" s="53">
        <v>2004</v>
      </c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5"/>
      <c r="DO45" s="53">
        <v>2004</v>
      </c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7"/>
      <c r="EJ45" s="53">
        <v>2004</v>
      </c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9"/>
      <c r="FE45" s="53">
        <v>2004</v>
      </c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54"/>
      <c r="FS45" s="60"/>
      <c r="FT45" s="54"/>
      <c r="FU45" s="61"/>
      <c r="FV45" s="53">
        <v>2004</v>
      </c>
      <c r="FW45" s="62"/>
      <c r="FX45" s="60"/>
      <c r="FY45" s="62"/>
      <c r="FZ45" s="60"/>
      <c r="GA45" s="62"/>
      <c r="GB45" s="60"/>
      <c r="GC45" s="62"/>
      <c r="GD45" s="60"/>
      <c r="GE45" s="62"/>
      <c r="GF45" s="60"/>
      <c r="GG45" s="62"/>
      <c r="GH45" s="60"/>
      <c r="GI45" s="62"/>
      <c r="GJ45" s="60"/>
      <c r="GK45" s="62"/>
      <c r="GL45" s="60"/>
      <c r="GM45" s="62"/>
      <c r="GN45" s="60"/>
      <c r="GO45" s="62"/>
      <c r="GP45" s="61"/>
      <c r="GQ45" s="53">
        <v>2004</v>
      </c>
      <c r="GR45" s="62"/>
      <c r="GS45" s="60"/>
      <c r="GT45" s="62"/>
      <c r="GU45" s="60"/>
      <c r="GV45" s="62"/>
      <c r="GW45" s="60"/>
      <c r="GX45" s="62"/>
      <c r="GY45" s="60"/>
      <c r="GZ45" s="62"/>
      <c r="HA45" s="60"/>
      <c r="HB45" s="62"/>
      <c r="HC45" s="60"/>
      <c r="HD45" s="62"/>
      <c r="HE45" s="60"/>
      <c r="HF45" s="62"/>
      <c r="HG45" s="60"/>
      <c r="HH45" s="62"/>
      <c r="HI45" s="60"/>
      <c r="HJ45" s="62"/>
      <c r="HK45" s="61"/>
      <c r="HL45" s="53">
        <v>2004</v>
      </c>
      <c r="HM45" s="62"/>
      <c r="HN45" s="60"/>
      <c r="HO45" s="62"/>
      <c r="HP45" s="60"/>
      <c r="HQ45" s="62"/>
      <c r="HR45" s="60"/>
      <c r="HS45" s="62"/>
      <c r="HT45" s="60"/>
      <c r="HU45" s="62"/>
      <c r="HV45" s="60"/>
      <c r="HW45" s="62"/>
      <c r="HX45" s="60"/>
      <c r="HY45" s="62"/>
      <c r="HZ45" s="60"/>
      <c r="IA45" s="62"/>
      <c r="IB45" s="61"/>
      <c r="IF45" s="10" t="e">
        <f>'[1]QEI-MFG'!AK157</f>
        <v>#REF!</v>
      </c>
    </row>
    <row r="46" spans="1:249" s="10" customFormat="1" ht="17.25" hidden="1" customHeight="1" x14ac:dyDescent="0.2">
      <c r="A46" s="63" t="s">
        <v>63</v>
      </c>
      <c r="B46" s="28">
        <f t="shared" si="0"/>
        <v>222.38984931257357</v>
      </c>
      <c r="C46" s="28"/>
      <c r="D46" s="50">
        <v>254.95406102600745</v>
      </c>
      <c r="E46" s="50"/>
      <c r="F46" s="50">
        <v>102.98840535984</v>
      </c>
      <c r="G46" s="50">
        <v>0</v>
      </c>
      <c r="H46" s="50">
        <v>116.05314404560001</v>
      </c>
      <c r="I46" s="50">
        <v>0</v>
      </c>
      <c r="J46" s="50">
        <v>180.11340121292</v>
      </c>
      <c r="K46" s="50">
        <v>0</v>
      </c>
      <c r="L46" s="50">
        <v>296.33267550743994</v>
      </c>
      <c r="M46" s="50">
        <v>0</v>
      </c>
      <c r="N46" s="50">
        <v>80.622983368000007</v>
      </c>
      <c r="O46" s="50">
        <v>0</v>
      </c>
      <c r="P46" s="50">
        <v>171.25738294303997</v>
      </c>
      <c r="Q46" s="50">
        <v>0</v>
      </c>
      <c r="R46" s="50">
        <v>135.82337242775</v>
      </c>
      <c r="S46" s="50">
        <v>0</v>
      </c>
      <c r="T46" s="50">
        <v>129.84348218537519</v>
      </c>
      <c r="U46" s="51">
        <v>0</v>
      </c>
      <c r="V46" s="63" t="s">
        <v>63</v>
      </c>
      <c r="W46" s="50">
        <v>136.56838594620001</v>
      </c>
      <c r="X46" s="50">
        <v>0</v>
      </c>
      <c r="Y46" s="50">
        <v>131.86850181141997</v>
      </c>
      <c r="Z46" s="50">
        <v>0</v>
      </c>
      <c r="AA46" s="50">
        <v>180.17975159670002</v>
      </c>
      <c r="AB46" s="50">
        <v>0</v>
      </c>
      <c r="AC46" s="50">
        <v>175.14953268084</v>
      </c>
      <c r="AD46" s="50">
        <v>0</v>
      </c>
      <c r="AE46" s="50">
        <v>144.79934158820001</v>
      </c>
      <c r="AF46" s="50"/>
      <c r="AG46" s="28">
        <v>120.9513739830271</v>
      </c>
      <c r="AH46" s="50"/>
      <c r="AI46" s="50">
        <v>125.7984388906</v>
      </c>
      <c r="AJ46" s="50">
        <v>0</v>
      </c>
      <c r="AK46" s="50">
        <v>102.72816327149999</v>
      </c>
      <c r="AL46" s="50">
        <v>0</v>
      </c>
      <c r="AM46" s="50">
        <v>197.02741358879999</v>
      </c>
      <c r="AN46" s="50"/>
      <c r="AO46" s="50">
        <v>288.36884682276002</v>
      </c>
      <c r="AP46" s="51"/>
      <c r="AQ46" s="63" t="s">
        <v>63</v>
      </c>
      <c r="AR46" s="28">
        <v>440.18529932580026</v>
      </c>
      <c r="AS46" s="50"/>
      <c r="AT46" s="50">
        <v>471.85042215120001</v>
      </c>
      <c r="AU46" s="50"/>
      <c r="AV46" s="50">
        <v>462.16200291912003</v>
      </c>
      <c r="AW46" s="50"/>
      <c r="AX46" s="50">
        <v>160.86606805890003</v>
      </c>
      <c r="AY46" s="50"/>
      <c r="AZ46" s="50">
        <v>283.32144410625</v>
      </c>
      <c r="BA46" s="50"/>
      <c r="BB46" s="50">
        <v>570.37692947003995</v>
      </c>
      <c r="BC46" s="50"/>
      <c r="BD46" s="50">
        <v>290.74568996336006</v>
      </c>
      <c r="BE46" s="50"/>
      <c r="BF46" s="50">
        <v>173.01244023140001</v>
      </c>
      <c r="BG46" s="51"/>
      <c r="BH46" s="63" t="s">
        <v>63</v>
      </c>
      <c r="BI46" s="28">
        <f t="shared" si="1"/>
        <v>1624.2369045188973</v>
      </c>
      <c r="BJ46" s="28"/>
      <c r="BK46" s="50">
        <v>1711.8780279655998</v>
      </c>
      <c r="BL46" s="50">
        <v>0</v>
      </c>
      <c r="BM46" s="50">
        <v>1871.0203571254199</v>
      </c>
      <c r="BN46" s="50">
        <v>0</v>
      </c>
      <c r="BO46" s="50">
        <v>2406.9221516634007</v>
      </c>
      <c r="BP46" s="50">
        <v>0</v>
      </c>
      <c r="BQ46" s="50">
        <v>1335.9324506528001</v>
      </c>
      <c r="BR46" s="50">
        <v>0</v>
      </c>
      <c r="BS46" s="50">
        <v>1915.1757923155199</v>
      </c>
      <c r="BT46" s="50">
        <v>0</v>
      </c>
      <c r="BU46" s="50">
        <v>725.47218913039001</v>
      </c>
      <c r="BV46" s="50">
        <v>0</v>
      </c>
      <c r="BW46" s="50">
        <v>1741.4626992625201</v>
      </c>
      <c r="BX46" s="50">
        <v>0</v>
      </c>
      <c r="BY46" s="50">
        <v>667.41570096570001</v>
      </c>
      <c r="BZ46" s="50">
        <v>0</v>
      </c>
      <c r="CA46" s="50">
        <v>414.28443559720006</v>
      </c>
      <c r="CB46" s="51">
        <v>0</v>
      </c>
      <c r="CC46" s="63" t="s">
        <v>63</v>
      </c>
      <c r="CD46" s="50">
        <v>437.57467166400005</v>
      </c>
      <c r="CE46" s="50">
        <v>0</v>
      </c>
      <c r="CF46" s="50">
        <v>58.109711667699997</v>
      </c>
      <c r="CG46" s="50">
        <v>0</v>
      </c>
      <c r="CH46" s="50">
        <v>1085.43538370736</v>
      </c>
      <c r="CI46" s="50">
        <v>0</v>
      </c>
      <c r="CJ46" s="50">
        <v>2645.7456555022995</v>
      </c>
      <c r="CK46" s="50">
        <v>0</v>
      </c>
      <c r="CL46" s="50">
        <v>760.3653584240999</v>
      </c>
      <c r="CM46" s="50">
        <v>0</v>
      </c>
      <c r="CN46" s="28">
        <v>1645.4073162937812</v>
      </c>
      <c r="CO46" s="50"/>
      <c r="CP46" s="50">
        <v>1218.3956244403203</v>
      </c>
      <c r="CQ46" s="50">
        <v>0</v>
      </c>
      <c r="CR46" s="50">
        <v>1714.9208475257401</v>
      </c>
      <c r="CS46" s="50"/>
      <c r="CT46" s="50">
        <v>1204.1074453451997</v>
      </c>
      <c r="CU46" s="50">
        <v>0</v>
      </c>
      <c r="CV46" s="50">
        <v>2037.72051170688</v>
      </c>
      <c r="CW46" s="51"/>
      <c r="CX46" s="63" t="s">
        <v>63</v>
      </c>
      <c r="CY46" s="28">
        <v>4629.252779915405</v>
      </c>
      <c r="CZ46" s="50"/>
      <c r="DA46" s="50">
        <v>6067.5147035131195</v>
      </c>
      <c r="DB46" s="50">
        <v>0</v>
      </c>
      <c r="DC46" s="50">
        <v>4226.5125415125394</v>
      </c>
      <c r="DD46" s="50">
        <v>0</v>
      </c>
      <c r="DE46" s="50">
        <v>1477.033628768</v>
      </c>
      <c r="DF46" s="50">
        <v>0</v>
      </c>
      <c r="DG46" s="50">
        <v>1690.8617546008002</v>
      </c>
      <c r="DH46" s="50">
        <v>0</v>
      </c>
      <c r="DI46" s="50">
        <v>5470.0056876959998</v>
      </c>
      <c r="DJ46" s="50">
        <v>0</v>
      </c>
      <c r="DK46" s="50">
        <v>792.39713029544998</v>
      </c>
      <c r="DL46" s="50">
        <v>0</v>
      </c>
      <c r="DM46" s="50">
        <v>1326.0160877385599</v>
      </c>
      <c r="DN46" s="52"/>
      <c r="DO46" s="27" t="s">
        <v>63</v>
      </c>
      <c r="DP46" s="28">
        <f>(BI46/B46)*100</f>
        <v>730.35568374166144</v>
      </c>
      <c r="DQ46" s="28"/>
      <c r="DR46" s="28">
        <f>(BK46/D46)*100</f>
        <v>671.44567969481136</v>
      </c>
      <c r="DS46" s="28"/>
      <c r="DT46" s="28">
        <f>(BM46/F46)*100</f>
        <v>1816.7291265342947</v>
      </c>
      <c r="DU46" s="28"/>
      <c r="DV46" s="28">
        <f>(BO46/H46)*100</f>
        <v>2073.9827183981024</v>
      </c>
      <c r="DW46" s="28"/>
      <c r="DX46" s="28">
        <f>(BQ46/J46)*100</f>
        <v>741.7174078421491</v>
      </c>
      <c r="DY46" s="28"/>
      <c r="DZ46" s="28">
        <f>(BS46/L46)*100</f>
        <v>646.29247822096352</v>
      </c>
      <c r="EA46" s="28"/>
      <c r="EB46" s="28">
        <f>(BU46/N46)*100</f>
        <v>899.83297420166718</v>
      </c>
      <c r="EC46" s="28"/>
      <c r="ED46" s="28">
        <f>(BW46/P46)*100</f>
        <v>1016.8686857965877</v>
      </c>
      <c r="EE46" s="28"/>
      <c r="EF46" s="28">
        <f>(BY46/R46)*100</f>
        <v>491.38501646373544</v>
      </c>
      <c r="EG46" s="28"/>
      <c r="EH46" s="28">
        <f>(CA46/T46)*100</f>
        <v>319.06448334906304</v>
      </c>
      <c r="EI46" s="29"/>
      <c r="EJ46" s="63" t="s">
        <v>63</v>
      </c>
      <c r="EK46" s="28">
        <f>(CD46/W46)*100</f>
        <v>320.40700242029584</v>
      </c>
      <c r="EL46" s="8"/>
      <c r="EM46" s="28">
        <f>(CF46/Y46)*100</f>
        <v>44.066407723961589</v>
      </c>
      <c r="EN46" s="8"/>
      <c r="EO46" s="28">
        <f>(CH46/AA46)*100</f>
        <v>602.41807089228973</v>
      </c>
      <c r="EP46" s="8"/>
      <c r="EQ46" s="28">
        <f>(CJ46/AC46)*100</f>
        <v>1510.5639250111019</v>
      </c>
      <c r="ER46" s="8"/>
      <c r="ES46" s="28">
        <f>(CL46/AE46)*100</f>
        <v>525.11658553429743</v>
      </c>
      <c r="ET46" s="8"/>
      <c r="EU46" s="28">
        <f>(CN46/AG46)*100</f>
        <v>1360.3874533287058</v>
      </c>
      <c r="EV46" s="8"/>
      <c r="EW46" s="28">
        <f>(CP46/AI46)*100</f>
        <v>968.53000338095774</v>
      </c>
      <c r="EX46" s="8"/>
      <c r="EY46" s="28">
        <f>(CR46/AK46)*100</f>
        <v>1669.3775036095801</v>
      </c>
      <c r="EZ46" s="8"/>
      <c r="FA46" s="28">
        <f>(CT46/AM46)*100</f>
        <v>611.13701053712009</v>
      </c>
      <c r="FB46" s="8"/>
      <c r="FC46" s="28">
        <f>(CV46/AO46)*100</f>
        <v>706.6368417249048</v>
      </c>
      <c r="FD46" s="17"/>
      <c r="FE46" s="63" t="s">
        <v>63</v>
      </c>
      <c r="FF46" s="28">
        <f>(CY46/AR46)*100</f>
        <v>1051.6600138636375</v>
      </c>
      <c r="FG46" s="8"/>
      <c r="FH46" s="28">
        <f>(DA46/AT46)*100</f>
        <v>1285.8979071907754</v>
      </c>
      <c r="FI46" s="8"/>
      <c r="FJ46" s="28">
        <f>(DC46/AV46)*100</f>
        <v>914.50887671788848</v>
      </c>
      <c r="FK46" s="8"/>
      <c r="FL46" s="28">
        <f>(DE46/AX46)*100</f>
        <v>918.17599981818057</v>
      </c>
      <c r="FM46" s="8"/>
      <c r="FN46" s="28">
        <f>(DG46/AZ46)*100</f>
        <v>596.79977981712545</v>
      </c>
      <c r="FO46" s="8"/>
      <c r="FP46" s="28">
        <f>(DI46/BB46)*100</f>
        <v>959.01594280441907</v>
      </c>
      <c r="FQ46" s="8"/>
      <c r="FR46" s="28">
        <f>(DK46/BD46)*100</f>
        <v>272.53959650968801</v>
      </c>
      <c r="FS46" s="8"/>
      <c r="FT46" s="28">
        <f>(DM46/BF46)*100</f>
        <v>766.42817473994648</v>
      </c>
      <c r="FU46" s="17"/>
      <c r="FV46" s="63" t="s">
        <v>63</v>
      </c>
      <c r="FW46" s="8" t="e">
        <f>(DP46/$IF46)*100</f>
        <v>#REF!</v>
      </c>
      <c r="FX46" s="8"/>
      <c r="FY46" s="8" t="e">
        <f>(DR46/$IF46)*100</f>
        <v>#REF!</v>
      </c>
      <c r="FZ46" s="8"/>
      <c r="GA46" s="8" t="e">
        <f>(DT46/$IF46)*100</f>
        <v>#REF!</v>
      </c>
      <c r="GB46" s="8"/>
      <c r="GC46" s="8" t="e">
        <f>(DV46/$IF46)*100</f>
        <v>#REF!</v>
      </c>
      <c r="GD46" s="8"/>
      <c r="GE46" s="8" t="e">
        <f>(DX46/$IF46)*100</f>
        <v>#REF!</v>
      </c>
      <c r="GF46" s="8"/>
      <c r="GG46" s="8" t="e">
        <f>(DZ46/$IF46)*100</f>
        <v>#REF!</v>
      </c>
      <c r="GH46" s="8"/>
      <c r="GI46" s="8" t="e">
        <f>(EB46/$IF46)*100</f>
        <v>#REF!</v>
      </c>
      <c r="GJ46" s="8"/>
      <c r="GK46" s="8" t="e">
        <f>(ED46/$IF46)*100</f>
        <v>#REF!</v>
      </c>
      <c r="GL46" s="8"/>
      <c r="GM46" s="8" t="e">
        <f>(EF46/$IF46)*100</f>
        <v>#REF!</v>
      </c>
      <c r="GN46" s="8"/>
      <c r="GO46" s="8" t="e">
        <f>(EH46/$IF46)*100</f>
        <v>#REF!</v>
      </c>
      <c r="GP46" s="17"/>
      <c r="GQ46" s="27" t="s">
        <v>63</v>
      </c>
      <c r="GR46" s="8" t="e">
        <f>(EK46/$IF46)*100</f>
        <v>#REF!</v>
      </c>
      <c r="GS46" s="8"/>
      <c r="GT46" s="8" t="e">
        <f>(EM46/$IF46)*100</f>
        <v>#REF!</v>
      </c>
      <c r="GU46" s="8"/>
      <c r="GV46" s="8" t="e">
        <f>(EO46/$IF46)*100</f>
        <v>#REF!</v>
      </c>
      <c r="GW46" s="8"/>
      <c r="GX46" s="8" t="e">
        <f>(EQ46/$IF46)*100</f>
        <v>#REF!</v>
      </c>
      <c r="GY46" s="8"/>
      <c r="GZ46" s="8" t="e">
        <f>(ES46/$IF46)*100</f>
        <v>#REF!</v>
      </c>
      <c r="HA46" s="8"/>
      <c r="HB46" s="8" t="e">
        <f>(EU46/$IF46)*100</f>
        <v>#REF!</v>
      </c>
      <c r="HC46" s="8"/>
      <c r="HD46" s="8" t="e">
        <f>(EW46/$IF46)*100</f>
        <v>#REF!</v>
      </c>
      <c r="HE46" s="8"/>
      <c r="HF46" s="8" t="e">
        <f>(EY46/$IF46)*100</f>
        <v>#REF!</v>
      </c>
      <c r="HG46" s="8"/>
      <c r="HH46" s="8" t="e">
        <f>(FA46/$IF46)*100</f>
        <v>#REF!</v>
      </c>
      <c r="HI46" s="8"/>
      <c r="HJ46" s="8" t="e">
        <f>(FC46/$IF46)*100</f>
        <v>#REF!</v>
      </c>
      <c r="HK46" s="17"/>
      <c r="HL46" s="27" t="s">
        <v>63</v>
      </c>
      <c r="HM46" s="8" t="e">
        <f>(FF46/$IF46)*100</f>
        <v>#REF!</v>
      </c>
      <c r="HN46" s="8"/>
      <c r="HO46" s="8" t="e">
        <f>(FH46/$IF46)*100</f>
        <v>#REF!</v>
      </c>
      <c r="HP46" s="8"/>
      <c r="HQ46" s="8" t="e">
        <f>(FJ46/$IF46)*100</f>
        <v>#REF!</v>
      </c>
      <c r="HR46" s="8"/>
      <c r="HS46" s="8" t="e">
        <f>(FL46/$IF46)*100</f>
        <v>#REF!</v>
      </c>
      <c r="HT46" s="8"/>
      <c r="HU46" s="8" t="e">
        <f>(FN46/$IF46)*100</f>
        <v>#REF!</v>
      </c>
      <c r="HV46" s="8"/>
      <c r="HW46" s="8" t="e">
        <f>(FP46/$IF46)*100</f>
        <v>#REF!</v>
      </c>
      <c r="HX46" s="8"/>
      <c r="HY46" s="8" t="e">
        <f>(FR46/$IF46)*100</f>
        <v>#REF!</v>
      </c>
      <c r="HZ46" s="8"/>
      <c r="IA46" s="8" t="e">
        <f>(FT46/$IF46)*100</f>
        <v>#REF!</v>
      </c>
      <c r="IB46" s="17"/>
      <c r="IF46" s="10" t="e">
        <f>'[1]QEI-MFG'!AK158</f>
        <v>#REF!</v>
      </c>
    </row>
    <row r="47" spans="1:249" s="10" customFormat="1" ht="17.25" hidden="1" customHeight="1" x14ac:dyDescent="0.2">
      <c r="A47" s="63" t="s">
        <v>64</v>
      </c>
      <c r="B47" s="28">
        <f t="shared" si="0"/>
        <v>305.60358332361477</v>
      </c>
      <c r="C47" s="28"/>
      <c r="D47" s="50">
        <v>475.80863796647998</v>
      </c>
      <c r="E47" s="50"/>
      <c r="F47" s="50">
        <v>145.26439625543998</v>
      </c>
      <c r="G47" s="50">
        <v>0</v>
      </c>
      <c r="H47" s="50">
        <v>250.89465645048602</v>
      </c>
      <c r="I47" s="50">
        <v>0</v>
      </c>
      <c r="J47" s="50">
        <v>248.53029310560004</v>
      </c>
      <c r="K47" s="50">
        <v>0</v>
      </c>
      <c r="L47" s="50">
        <v>306.892841580864</v>
      </c>
      <c r="M47" s="50">
        <v>0</v>
      </c>
      <c r="N47" s="50">
        <v>100.63527257574</v>
      </c>
      <c r="O47" s="50">
        <v>0</v>
      </c>
      <c r="P47" s="50">
        <v>274.118389272</v>
      </c>
      <c r="Q47" s="50">
        <v>0</v>
      </c>
      <c r="R47" s="50">
        <v>245.80398130358401</v>
      </c>
      <c r="S47" s="50">
        <v>0</v>
      </c>
      <c r="T47" s="50">
        <v>175.26676837343999</v>
      </c>
      <c r="U47" s="51">
        <v>0</v>
      </c>
      <c r="V47" s="63" t="s">
        <v>64</v>
      </c>
      <c r="W47" s="50">
        <v>246.1110627276</v>
      </c>
      <c r="X47" s="50">
        <v>0</v>
      </c>
      <c r="Y47" s="50">
        <v>304.80604098947998</v>
      </c>
      <c r="Z47" s="50">
        <v>0</v>
      </c>
      <c r="AA47" s="50">
        <v>308.89008969168009</v>
      </c>
      <c r="AB47" s="50">
        <v>0</v>
      </c>
      <c r="AC47" s="50">
        <v>328.46456281721998</v>
      </c>
      <c r="AD47" s="50">
        <v>0</v>
      </c>
      <c r="AE47" s="50">
        <v>249.27983187128001</v>
      </c>
      <c r="AF47" s="50"/>
      <c r="AG47" s="28">
        <v>179.33738082762216</v>
      </c>
      <c r="AH47" s="50"/>
      <c r="AI47" s="50">
        <v>185.24113609815001</v>
      </c>
      <c r="AJ47" s="50">
        <v>0</v>
      </c>
      <c r="AK47" s="50">
        <v>157.14139659064</v>
      </c>
      <c r="AL47" s="50">
        <v>0</v>
      </c>
      <c r="AM47" s="50">
        <v>240.87508320539999</v>
      </c>
      <c r="AN47" s="50"/>
      <c r="AO47" s="50">
        <v>231.68543382528304</v>
      </c>
      <c r="AP47" s="51"/>
      <c r="AQ47" s="63" t="s">
        <v>64</v>
      </c>
      <c r="AR47" s="28">
        <v>397.69652006966356</v>
      </c>
      <c r="AS47" s="50"/>
      <c r="AT47" s="50">
        <v>420.87245447411993</v>
      </c>
      <c r="AU47" s="50"/>
      <c r="AV47" s="50">
        <v>423.08644364219998</v>
      </c>
      <c r="AW47" s="50"/>
      <c r="AX47" s="50">
        <v>152.38980421679997</v>
      </c>
      <c r="AY47" s="50"/>
      <c r="AZ47" s="50">
        <v>287.44393912291002</v>
      </c>
      <c r="BA47" s="50"/>
      <c r="BB47" s="50">
        <v>453.66406680876997</v>
      </c>
      <c r="BC47" s="50"/>
      <c r="BD47" s="50">
        <v>440.21130571600003</v>
      </c>
      <c r="BE47" s="50"/>
      <c r="BF47" s="50">
        <v>286.75247592704994</v>
      </c>
      <c r="BG47" s="51"/>
      <c r="BH47" s="63" t="s">
        <v>64</v>
      </c>
      <c r="BI47" s="28">
        <f t="shared" si="1"/>
        <v>2829.0237144688285</v>
      </c>
      <c r="BJ47" s="28"/>
      <c r="BK47" s="50">
        <v>5044.6170555300005</v>
      </c>
      <c r="BL47" s="50">
        <v>0</v>
      </c>
      <c r="BM47" s="50">
        <v>2549.4084400881598</v>
      </c>
      <c r="BN47" s="50">
        <v>0</v>
      </c>
      <c r="BO47" s="50">
        <v>3038.4418887360002</v>
      </c>
      <c r="BP47" s="50">
        <v>0</v>
      </c>
      <c r="BQ47" s="50">
        <v>1922.0950740754399</v>
      </c>
      <c r="BR47" s="50">
        <v>0</v>
      </c>
      <c r="BS47" s="50">
        <v>3001.5216955444503</v>
      </c>
      <c r="BT47" s="50">
        <v>0</v>
      </c>
      <c r="BU47" s="50">
        <v>779.29330748777988</v>
      </c>
      <c r="BV47" s="50">
        <v>0</v>
      </c>
      <c r="BW47" s="50">
        <v>2475.0951079743199</v>
      </c>
      <c r="BX47" s="50">
        <v>0</v>
      </c>
      <c r="BY47" s="50">
        <v>886.53649462314991</v>
      </c>
      <c r="BZ47" s="50">
        <v>0</v>
      </c>
      <c r="CA47" s="50">
        <v>549.64618863454302</v>
      </c>
      <c r="CB47" s="51">
        <v>0</v>
      </c>
      <c r="CC47" s="63" t="s">
        <v>64</v>
      </c>
      <c r="CD47" s="50">
        <v>715.3878992435699</v>
      </c>
      <c r="CE47" s="50">
        <v>0</v>
      </c>
      <c r="CF47" s="50">
        <v>1358.66866220672</v>
      </c>
      <c r="CG47" s="50">
        <v>0</v>
      </c>
      <c r="CH47" s="50">
        <v>2605.5680733525596</v>
      </c>
      <c r="CI47" s="50">
        <v>0</v>
      </c>
      <c r="CJ47" s="50">
        <v>4726.0850386285802</v>
      </c>
      <c r="CK47" s="50">
        <v>0</v>
      </c>
      <c r="CL47" s="50">
        <v>1082.15176733982</v>
      </c>
      <c r="CM47" s="50">
        <v>0</v>
      </c>
      <c r="CN47" s="28">
        <v>2184.016115765904</v>
      </c>
      <c r="CO47" s="50"/>
      <c r="CP47" s="50">
        <v>1320.6441455616</v>
      </c>
      <c r="CQ47" s="50">
        <v>0</v>
      </c>
      <c r="CR47" s="50">
        <v>2324.5650411480001</v>
      </c>
      <c r="CS47" s="50"/>
      <c r="CT47" s="50">
        <v>1900.7504946759998</v>
      </c>
      <c r="CU47" s="50">
        <v>0</v>
      </c>
      <c r="CV47" s="50">
        <v>3722.3664797366396</v>
      </c>
      <c r="CW47" s="51"/>
      <c r="CX47" s="63" t="s">
        <v>64</v>
      </c>
      <c r="CY47" s="28">
        <v>4576.6494169224043</v>
      </c>
      <c r="CZ47" s="50"/>
      <c r="DA47" s="50">
        <v>5957.500029166079</v>
      </c>
      <c r="DB47" s="50">
        <v>0</v>
      </c>
      <c r="DC47" s="50">
        <v>3672.7935823316402</v>
      </c>
      <c r="DD47" s="50">
        <v>0</v>
      </c>
      <c r="DE47" s="50">
        <v>2816.4350154956401</v>
      </c>
      <c r="DF47" s="50">
        <v>0</v>
      </c>
      <c r="DG47" s="50">
        <v>2729.0931474475201</v>
      </c>
      <c r="DH47" s="50">
        <v>0</v>
      </c>
      <c r="DI47" s="50">
        <v>3586.6056906324002</v>
      </c>
      <c r="DJ47" s="50">
        <v>0</v>
      </c>
      <c r="DK47" s="50">
        <v>1906.3093641359999</v>
      </c>
      <c r="DL47" s="50">
        <v>0</v>
      </c>
      <c r="DM47" s="50">
        <v>2575.92520982528</v>
      </c>
      <c r="DN47" s="52"/>
      <c r="DO47" s="27" t="s">
        <v>64</v>
      </c>
      <c r="DP47" s="28">
        <f>(BI47/B47)*100</f>
        <v>925.71680073301775</v>
      </c>
      <c r="DQ47" s="28"/>
      <c r="DR47" s="28">
        <f>(BK47/D47)*100</f>
        <v>1060.2197297404648</v>
      </c>
      <c r="DS47" s="28"/>
      <c r="DT47" s="28">
        <f>(BM47/F47)*100</f>
        <v>1755.0125879469847</v>
      </c>
      <c r="DU47" s="28"/>
      <c r="DV47" s="28">
        <f>(BO47/H47)*100</f>
        <v>1211.0428861746745</v>
      </c>
      <c r="DW47" s="28"/>
      <c r="DX47" s="28">
        <f>(BQ47/J47)*100</f>
        <v>773.38462448871189</v>
      </c>
      <c r="DY47" s="28"/>
      <c r="DZ47" s="28">
        <f>(BS47/L47)*100</f>
        <v>978.03574696725912</v>
      </c>
      <c r="EA47" s="28"/>
      <c r="EB47" s="28">
        <f>(BU47/N47)*100</f>
        <v>774.3739223255634</v>
      </c>
      <c r="EC47" s="28"/>
      <c r="ED47" s="28">
        <f>(BW47/P47)*100</f>
        <v>902.92924693875682</v>
      </c>
      <c r="EE47" s="28"/>
      <c r="EF47" s="28">
        <f>(BY47/R47)*100</f>
        <v>360.66807784053719</v>
      </c>
      <c r="EG47" s="28"/>
      <c r="EH47" s="28">
        <f>(CA47/T47)*100</f>
        <v>313.60547908512513</v>
      </c>
      <c r="EI47" s="29"/>
      <c r="EJ47" s="63" t="s">
        <v>64</v>
      </c>
      <c r="EK47" s="28">
        <f>(CD47/W47)*100</f>
        <v>290.6768559344988</v>
      </c>
      <c r="EL47" s="8"/>
      <c r="EM47" s="28">
        <f>(CF47/Y47)*100</f>
        <v>445.7486005842033</v>
      </c>
      <c r="EN47" s="8"/>
      <c r="EO47" s="28">
        <f>(CH47/AA47)*100</f>
        <v>843.52595318073111</v>
      </c>
      <c r="EP47" s="8"/>
      <c r="EQ47" s="28">
        <f>(CJ47/AC47)*100</f>
        <v>1438.8416814566676</v>
      </c>
      <c r="ER47" s="8"/>
      <c r="ES47" s="28">
        <f>(CL47/AE47)*100</f>
        <v>434.11123925123957</v>
      </c>
      <c r="ET47" s="8"/>
      <c r="EU47" s="28">
        <f>(CN47/AG47)*100</f>
        <v>1217.8253667400022</v>
      </c>
      <c r="EV47" s="8"/>
      <c r="EW47" s="28">
        <f>(CP47/AI47)*100</f>
        <v>712.93243681136607</v>
      </c>
      <c r="EX47" s="8"/>
      <c r="EY47" s="28">
        <f>(CR47/AK47)*100</f>
        <v>1479.2824116254933</v>
      </c>
      <c r="EZ47" s="8"/>
      <c r="FA47" s="28">
        <f>(CT47/AM47)*100</f>
        <v>789.10216423472241</v>
      </c>
      <c r="FB47" s="8"/>
      <c r="FC47" s="28">
        <f>(CV47/AO47)*100</f>
        <v>1606.6467443713893</v>
      </c>
      <c r="FD47" s="17"/>
      <c r="FE47" s="63" t="s">
        <v>64</v>
      </c>
      <c r="FF47" s="28">
        <f>(CY47/AR47)*100</f>
        <v>1150.7894049766196</v>
      </c>
      <c r="FG47" s="8"/>
      <c r="FH47" s="28">
        <f>(DA47/AT47)*100</f>
        <v>1415.5119836982381</v>
      </c>
      <c r="FI47" s="8"/>
      <c r="FJ47" s="28">
        <f>(DC47/AV47)*100</f>
        <v>868.09531185019148</v>
      </c>
      <c r="FK47" s="8"/>
      <c r="FL47" s="28">
        <f>(DE47/AX47)*100</f>
        <v>1848.1781179328707</v>
      </c>
      <c r="FM47" s="8"/>
      <c r="FN47" s="28">
        <f>(DG47/AZ47)*100</f>
        <v>949.43492486740854</v>
      </c>
      <c r="FO47" s="8"/>
      <c r="FP47" s="28">
        <f>(DI47/BB47)*100</f>
        <v>790.58624057704753</v>
      </c>
      <c r="FQ47" s="8"/>
      <c r="FR47" s="28">
        <f>(DK47/BD47)*100</f>
        <v>433.04416296973642</v>
      </c>
      <c r="FS47" s="8"/>
      <c r="FT47" s="28">
        <f>(DM47/BF47)*100</f>
        <v>898.30966637602717</v>
      </c>
      <c r="FU47" s="17"/>
      <c r="FV47" s="63" t="s">
        <v>64</v>
      </c>
      <c r="FW47" s="8" t="e">
        <f>(DP47/$IF47)*100</f>
        <v>#REF!</v>
      </c>
      <c r="FX47" s="8"/>
      <c r="FY47" s="8" t="e">
        <f>(DR47/$IF47)*100</f>
        <v>#REF!</v>
      </c>
      <c r="FZ47" s="8"/>
      <c r="GA47" s="8" t="e">
        <f>(DT47/$IF47)*100</f>
        <v>#REF!</v>
      </c>
      <c r="GB47" s="8"/>
      <c r="GC47" s="8" t="e">
        <f>(DV47/$IF47)*100</f>
        <v>#REF!</v>
      </c>
      <c r="GD47" s="8"/>
      <c r="GE47" s="8" t="e">
        <f>(DX47/$IF47)*100</f>
        <v>#REF!</v>
      </c>
      <c r="GF47" s="8"/>
      <c r="GG47" s="8" t="e">
        <f>(DZ47/$IF47)*100</f>
        <v>#REF!</v>
      </c>
      <c r="GH47" s="8"/>
      <c r="GI47" s="8" t="e">
        <f>(EB47/$IF47)*100</f>
        <v>#REF!</v>
      </c>
      <c r="GJ47" s="8"/>
      <c r="GK47" s="8" t="e">
        <f>(ED47/$IF47)*100</f>
        <v>#REF!</v>
      </c>
      <c r="GL47" s="8"/>
      <c r="GM47" s="8" t="e">
        <f>(EF47/$IF47)*100</f>
        <v>#REF!</v>
      </c>
      <c r="GN47" s="8"/>
      <c r="GO47" s="8" t="e">
        <f>(EH47/$IF47)*100</f>
        <v>#REF!</v>
      </c>
      <c r="GP47" s="17"/>
      <c r="GQ47" s="27" t="s">
        <v>64</v>
      </c>
      <c r="GR47" s="8" t="e">
        <f>(EK47/$IF47)*100</f>
        <v>#REF!</v>
      </c>
      <c r="GS47" s="8"/>
      <c r="GT47" s="8" t="e">
        <f>(EM47/$IF47)*100</f>
        <v>#REF!</v>
      </c>
      <c r="GU47" s="8"/>
      <c r="GV47" s="8" t="e">
        <f>(EO47/$IF47)*100</f>
        <v>#REF!</v>
      </c>
      <c r="GW47" s="8"/>
      <c r="GX47" s="8" t="e">
        <f>(EQ47/$IF47)*100</f>
        <v>#REF!</v>
      </c>
      <c r="GY47" s="8"/>
      <c r="GZ47" s="8" t="e">
        <f>(ES47/$IF47)*100</f>
        <v>#REF!</v>
      </c>
      <c r="HA47" s="8"/>
      <c r="HB47" s="8" t="e">
        <f>(EU47/$IF47)*100</f>
        <v>#REF!</v>
      </c>
      <c r="HC47" s="8"/>
      <c r="HD47" s="8" t="e">
        <f>(EW47/$IF47)*100</f>
        <v>#REF!</v>
      </c>
      <c r="HE47" s="8"/>
      <c r="HF47" s="8" t="e">
        <f>(EY47/$IF47)*100</f>
        <v>#REF!</v>
      </c>
      <c r="HG47" s="8"/>
      <c r="HH47" s="8" t="e">
        <f>(FA47/$IF47)*100</f>
        <v>#REF!</v>
      </c>
      <c r="HI47" s="8"/>
      <c r="HJ47" s="8" t="e">
        <f>(FC47/$IF47)*100</f>
        <v>#REF!</v>
      </c>
      <c r="HK47" s="17"/>
      <c r="HL47" s="27" t="s">
        <v>64</v>
      </c>
      <c r="HM47" s="8" t="e">
        <f>(FF47/$IF47)*100</f>
        <v>#REF!</v>
      </c>
      <c r="HN47" s="8"/>
      <c r="HO47" s="8" t="e">
        <f>(FH47/$IF47)*100</f>
        <v>#REF!</v>
      </c>
      <c r="HP47" s="8"/>
      <c r="HQ47" s="8" t="e">
        <f>(FJ47/$IF47)*100</f>
        <v>#REF!</v>
      </c>
      <c r="HR47" s="8"/>
      <c r="HS47" s="8" t="e">
        <f>(FL47/$IF47)*100</f>
        <v>#REF!</v>
      </c>
      <c r="HT47" s="8"/>
      <c r="HU47" s="8" t="e">
        <f>(FN47/$IF47)*100</f>
        <v>#REF!</v>
      </c>
      <c r="HV47" s="8"/>
      <c r="HW47" s="8" t="e">
        <f>(FP47/$IF47)*100</f>
        <v>#REF!</v>
      </c>
      <c r="HX47" s="8"/>
      <c r="HY47" s="8" t="e">
        <f>(FR47/$IF47)*100</f>
        <v>#REF!</v>
      </c>
      <c r="HZ47" s="8"/>
      <c r="IA47" s="8" t="e">
        <f>(FT47/$IF47)*100</f>
        <v>#REF!</v>
      </c>
      <c r="IB47" s="17"/>
      <c r="IF47" s="10" t="e">
        <f>'[1]QEI-MFG'!AK159</f>
        <v>#REF!</v>
      </c>
    </row>
    <row r="48" spans="1:249" s="10" customFormat="1" ht="17.25" hidden="1" customHeight="1" x14ac:dyDescent="0.2">
      <c r="A48" s="63" t="s">
        <v>65</v>
      </c>
      <c r="B48" s="28">
        <f t="shared" si="0"/>
        <v>222.40812394276162</v>
      </c>
      <c r="C48" s="28"/>
      <c r="D48" s="50">
        <v>341.14485443007993</v>
      </c>
      <c r="E48" s="50"/>
      <c r="F48" s="50">
        <v>111.74930174303999</v>
      </c>
      <c r="G48" s="50">
        <v>0</v>
      </c>
      <c r="H48" s="50">
        <v>119.62293774523</v>
      </c>
      <c r="I48" s="50">
        <v>0</v>
      </c>
      <c r="J48" s="50">
        <v>154.56026719614002</v>
      </c>
      <c r="K48" s="50">
        <v>0</v>
      </c>
      <c r="L48" s="50">
        <v>249.55785191999999</v>
      </c>
      <c r="M48" s="50">
        <v>0</v>
      </c>
      <c r="N48" s="50">
        <v>62.190816713759993</v>
      </c>
      <c r="O48" s="50">
        <v>0</v>
      </c>
      <c r="P48" s="50">
        <v>190.15520871480004</v>
      </c>
      <c r="Q48" s="50">
        <v>0</v>
      </c>
      <c r="R48" s="50">
        <v>164.37274308431998</v>
      </c>
      <c r="S48" s="50">
        <v>0</v>
      </c>
      <c r="T48" s="50">
        <v>124.64233641215999</v>
      </c>
      <c r="U48" s="51">
        <v>0</v>
      </c>
      <c r="V48" s="63" t="s">
        <v>65</v>
      </c>
      <c r="W48" s="50">
        <v>87.398131461900022</v>
      </c>
      <c r="X48" s="50">
        <v>0</v>
      </c>
      <c r="Y48" s="50">
        <v>156.10784860960001</v>
      </c>
      <c r="Z48" s="50">
        <v>0</v>
      </c>
      <c r="AA48" s="50">
        <v>166.40052975243</v>
      </c>
      <c r="AB48" s="50">
        <v>0</v>
      </c>
      <c r="AC48" s="50">
        <v>343.89408857472</v>
      </c>
      <c r="AD48" s="50">
        <v>0</v>
      </c>
      <c r="AE48" s="50">
        <v>231.68362906280001</v>
      </c>
      <c r="AF48" s="50"/>
      <c r="AG48" s="28">
        <v>151.04902132610107</v>
      </c>
      <c r="AH48" s="50"/>
      <c r="AI48" s="50">
        <v>153.8446933701</v>
      </c>
      <c r="AJ48" s="50">
        <v>0</v>
      </c>
      <c r="AK48" s="50">
        <v>140.53830572612603</v>
      </c>
      <c r="AL48" s="50">
        <v>0</v>
      </c>
      <c r="AM48" s="50">
        <v>215.51312581500002</v>
      </c>
      <c r="AN48" s="50"/>
      <c r="AO48" s="50">
        <v>183.00943088885998</v>
      </c>
      <c r="AP48" s="51"/>
      <c r="AQ48" s="63" t="s">
        <v>65</v>
      </c>
      <c r="AR48" s="28">
        <v>354.39626851297942</v>
      </c>
      <c r="AS48" s="50"/>
      <c r="AT48" s="50">
        <v>407.98808868960003</v>
      </c>
      <c r="AU48" s="50"/>
      <c r="AV48" s="50">
        <v>316.11185853389992</v>
      </c>
      <c r="AW48" s="50"/>
      <c r="AX48" s="50">
        <v>156.65904144000001</v>
      </c>
      <c r="AY48" s="50"/>
      <c r="AZ48" s="50">
        <v>227.04993433143994</v>
      </c>
      <c r="BA48" s="50"/>
      <c r="BB48" s="50">
        <v>262.83673531457998</v>
      </c>
      <c r="BC48" s="50"/>
      <c r="BD48" s="50">
        <v>300.43530431542007</v>
      </c>
      <c r="BE48" s="50"/>
      <c r="BF48" s="50">
        <v>170.23888617119999</v>
      </c>
      <c r="BG48" s="51"/>
      <c r="BH48" s="63" t="s">
        <v>65</v>
      </c>
      <c r="BI48" s="28">
        <f t="shared" si="1"/>
        <v>2038.3483850680168</v>
      </c>
      <c r="BJ48" s="28"/>
      <c r="BK48" s="50">
        <v>3979.0370254723198</v>
      </c>
      <c r="BL48" s="50">
        <v>0</v>
      </c>
      <c r="BM48" s="50">
        <v>1646.2792969416</v>
      </c>
      <c r="BN48" s="50">
        <v>0</v>
      </c>
      <c r="BO48" s="50">
        <v>2525.2386268351197</v>
      </c>
      <c r="BP48" s="50">
        <v>0</v>
      </c>
      <c r="BQ48" s="50">
        <v>1264.6744031951398</v>
      </c>
      <c r="BR48" s="50">
        <v>0</v>
      </c>
      <c r="BS48" s="50">
        <v>2185.9309931029998</v>
      </c>
      <c r="BT48" s="50">
        <v>0</v>
      </c>
      <c r="BU48" s="50">
        <v>585.83498938488015</v>
      </c>
      <c r="BV48" s="50">
        <v>0</v>
      </c>
      <c r="BW48" s="50">
        <v>1700.8559724081601</v>
      </c>
      <c r="BX48" s="50">
        <v>0</v>
      </c>
      <c r="BY48" s="50">
        <v>628.88529509760008</v>
      </c>
      <c r="BZ48" s="50">
        <v>0</v>
      </c>
      <c r="CA48" s="50">
        <v>296.10894543120003</v>
      </c>
      <c r="CB48" s="51">
        <v>0</v>
      </c>
      <c r="CC48" s="63" t="s">
        <v>65</v>
      </c>
      <c r="CD48" s="50">
        <v>316.65219271023</v>
      </c>
      <c r="CE48" s="50">
        <v>0</v>
      </c>
      <c r="CF48" s="50">
        <v>1035.3150077309001</v>
      </c>
      <c r="CG48" s="50">
        <v>0</v>
      </c>
      <c r="CH48" s="50">
        <v>1165.9223464660799</v>
      </c>
      <c r="CI48" s="50">
        <v>0</v>
      </c>
      <c r="CJ48" s="50">
        <v>3214.2735121428896</v>
      </c>
      <c r="CK48" s="50">
        <v>0</v>
      </c>
      <c r="CL48" s="50">
        <v>1104.2561807877603</v>
      </c>
      <c r="CM48" s="50">
        <v>0</v>
      </c>
      <c r="CN48" s="28">
        <v>1583.5872420874646</v>
      </c>
      <c r="CO48" s="50"/>
      <c r="CP48" s="50">
        <v>1091.3404880153601</v>
      </c>
      <c r="CQ48" s="50">
        <v>0</v>
      </c>
      <c r="CR48" s="50">
        <v>1663.7204346108304</v>
      </c>
      <c r="CS48" s="50"/>
      <c r="CT48" s="50">
        <v>1886.3564370479999</v>
      </c>
      <c r="CU48" s="50">
        <v>0</v>
      </c>
      <c r="CV48" s="50">
        <v>1642.2439349177403</v>
      </c>
      <c r="CW48" s="51"/>
      <c r="CX48" s="63" t="s">
        <v>65</v>
      </c>
      <c r="CY48" s="28">
        <v>3869.4070744514306</v>
      </c>
      <c r="CZ48" s="50"/>
      <c r="DA48" s="50">
        <v>5532.3334982064798</v>
      </c>
      <c r="DB48" s="50">
        <v>0</v>
      </c>
      <c r="DC48" s="50">
        <v>2572.4766028161903</v>
      </c>
      <c r="DD48" s="50">
        <v>0</v>
      </c>
      <c r="DE48" s="50">
        <v>2339.7269793350401</v>
      </c>
      <c r="DF48" s="50">
        <v>0</v>
      </c>
      <c r="DG48" s="50">
        <v>1865.2577409557</v>
      </c>
      <c r="DH48" s="50">
        <v>0</v>
      </c>
      <c r="DI48" s="50">
        <v>2665.7986294694401</v>
      </c>
      <c r="DJ48" s="50">
        <v>0</v>
      </c>
      <c r="DK48" s="50">
        <v>1180.5920989665601</v>
      </c>
      <c r="DL48" s="50">
        <v>0</v>
      </c>
      <c r="DM48" s="50">
        <v>1267.4981467996397</v>
      </c>
      <c r="DN48" s="52"/>
      <c r="DO48" s="27" t="s">
        <v>65</v>
      </c>
      <c r="DP48" s="28">
        <f>(BI48/B48)*100</f>
        <v>916.49007641132789</v>
      </c>
      <c r="DQ48" s="28"/>
      <c r="DR48" s="28">
        <f>(BK48/D48)*100</f>
        <v>1166.3775589169416</v>
      </c>
      <c r="DS48" s="28"/>
      <c r="DT48" s="28">
        <f>(BM48/F48)*100</f>
        <v>1473.1897839747658</v>
      </c>
      <c r="DU48" s="28"/>
      <c r="DV48" s="28">
        <f>(BO48/H48)*100</f>
        <v>2110.9986716872904</v>
      </c>
      <c r="DW48" s="28"/>
      <c r="DX48" s="28">
        <f>(BQ48/J48)*100</f>
        <v>818.24030595796205</v>
      </c>
      <c r="DY48" s="28"/>
      <c r="DZ48" s="28">
        <f>(BS48/L48)*100</f>
        <v>875.92154535924487</v>
      </c>
      <c r="EA48" s="28"/>
      <c r="EB48" s="28">
        <f>(BU48/N48)*100</f>
        <v>941.99597358762708</v>
      </c>
      <c r="EC48" s="28"/>
      <c r="ED48" s="28">
        <f>(BW48/P48)*100</f>
        <v>894.45668299265492</v>
      </c>
      <c r="EE48" s="28"/>
      <c r="EF48" s="28">
        <f>(BY48/R48)*100</f>
        <v>382.59706767501854</v>
      </c>
      <c r="EG48" s="28"/>
      <c r="EH48" s="28">
        <f>(CA48/T48)*100</f>
        <v>237.56690860803849</v>
      </c>
      <c r="EI48" s="29"/>
      <c r="EJ48" s="63" t="s">
        <v>65</v>
      </c>
      <c r="EK48" s="28">
        <f>(CD48/W48)*100</f>
        <v>362.31002587082776</v>
      </c>
      <c r="EL48" s="8"/>
      <c r="EM48" s="28">
        <f>(CF48/Y48)*100</f>
        <v>663.20496820121605</v>
      </c>
      <c r="EN48" s="8"/>
      <c r="EO48" s="28">
        <f>(CH48/AA48)*100</f>
        <v>700.67225639289381</v>
      </c>
      <c r="EP48" s="8"/>
      <c r="EQ48" s="28">
        <f>(CJ48/AC48)*100</f>
        <v>934.66960291889529</v>
      </c>
      <c r="ER48" s="8"/>
      <c r="ES48" s="28">
        <f>(CL48/AE48)*100</f>
        <v>476.62244641741233</v>
      </c>
      <c r="ET48" s="8"/>
      <c r="EU48" s="28">
        <f>(CN48/AG48)*100</f>
        <v>1048.3929178651506</v>
      </c>
      <c r="EV48" s="8"/>
      <c r="EW48" s="28">
        <f>(CP48/AI48)*100</f>
        <v>709.37805140275577</v>
      </c>
      <c r="EX48" s="8"/>
      <c r="EY48" s="28">
        <f>(CR48/AK48)*100</f>
        <v>1183.8199030611661</v>
      </c>
      <c r="EZ48" s="8"/>
      <c r="FA48" s="28">
        <f>(CT48/AM48)*100</f>
        <v>875.28610144482752</v>
      </c>
      <c r="FB48" s="8"/>
      <c r="FC48" s="28">
        <f>(CV48/AO48)*100</f>
        <v>897.35481223099407</v>
      </c>
      <c r="FD48" s="17"/>
      <c r="FE48" s="63" t="s">
        <v>65</v>
      </c>
      <c r="FF48" s="28">
        <f>(CY48/AR48)*100</f>
        <v>1091.8306478471618</v>
      </c>
      <c r="FG48" s="8"/>
      <c r="FH48" s="28">
        <f>(DA48/AT48)*100</f>
        <v>1356.0036803955604</v>
      </c>
      <c r="FI48" s="8"/>
      <c r="FJ48" s="28">
        <f>(DC48/AV48)*100</f>
        <v>813.78680785564939</v>
      </c>
      <c r="FK48" s="8"/>
      <c r="FL48" s="28">
        <f>(DE48/AX48)*100</f>
        <v>1493.5154446423378</v>
      </c>
      <c r="FM48" s="8"/>
      <c r="FN48" s="28">
        <f>(DG48/AZ48)*100</f>
        <v>821.51873174861123</v>
      </c>
      <c r="FO48" s="8"/>
      <c r="FP48" s="28">
        <f>(DI48/BB48)*100</f>
        <v>1014.2412651256074</v>
      </c>
      <c r="FQ48" s="8"/>
      <c r="FR48" s="28">
        <f>(DK48/BD48)*100</f>
        <v>392.96050830533676</v>
      </c>
      <c r="FS48" s="8"/>
      <c r="FT48" s="28">
        <f>(DM48/BF48)*100</f>
        <v>744.5409067849431</v>
      </c>
      <c r="FU48" s="17"/>
      <c r="FV48" s="63" t="s">
        <v>65</v>
      </c>
      <c r="FW48" s="8" t="e">
        <f>(DP48/$IF48)*100</f>
        <v>#REF!</v>
      </c>
      <c r="FX48" s="8"/>
      <c r="FY48" s="8" t="e">
        <f>(DR48/$IF48)*100</f>
        <v>#REF!</v>
      </c>
      <c r="FZ48" s="8"/>
      <c r="GA48" s="8" t="e">
        <f>(DT48/$IF48)*100</f>
        <v>#REF!</v>
      </c>
      <c r="GB48" s="8"/>
      <c r="GC48" s="8" t="e">
        <f>(DV48/$IF48)*100</f>
        <v>#REF!</v>
      </c>
      <c r="GD48" s="8"/>
      <c r="GE48" s="8" t="e">
        <f>(DX48/$IF48)*100</f>
        <v>#REF!</v>
      </c>
      <c r="GF48" s="8"/>
      <c r="GG48" s="8" t="e">
        <f>(DZ48/$IF48)*100</f>
        <v>#REF!</v>
      </c>
      <c r="GH48" s="8"/>
      <c r="GI48" s="8" t="e">
        <f>(EB48/$IF48)*100</f>
        <v>#REF!</v>
      </c>
      <c r="GJ48" s="8"/>
      <c r="GK48" s="8" t="e">
        <f>(ED48/$IF48)*100</f>
        <v>#REF!</v>
      </c>
      <c r="GL48" s="8"/>
      <c r="GM48" s="8" t="e">
        <f>(EF48/$IF48)*100</f>
        <v>#REF!</v>
      </c>
      <c r="GN48" s="8"/>
      <c r="GO48" s="8" t="e">
        <f>(EH48/$IF48)*100</f>
        <v>#REF!</v>
      </c>
      <c r="GP48" s="17"/>
      <c r="GQ48" s="30" t="s">
        <v>65</v>
      </c>
      <c r="GR48" s="8" t="e">
        <f>(EK48/$IF48)*100</f>
        <v>#REF!</v>
      </c>
      <c r="GS48" s="8"/>
      <c r="GT48" s="8" t="e">
        <f>(EM48/$IF48)*100</f>
        <v>#REF!</v>
      </c>
      <c r="GU48" s="8"/>
      <c r="GV48" s="8" t="e">
        <f>(EO48/$IF48)*100</f>
        <v>#REF!</v>
      </c>
      <c r="GW48" s="8"/>
      <c r="GX48" s="8" t="e">
        <f>(EQ48/$IF48)*100</f>
        <v>#REF!</v>
      </c>
      <c r="GY48" s="8"/>
      <c r="GZ48" s="8" t="e">
        <f>(ES48/$IF48)*100</f>
        <v>#REF!</v>
      </c>
      <c r="HA48" s="8"/>
      <c r="HB48" s="8" t="e">
        <f>(EU48/$IF48)*100</f>
        <v>#REF!</v>
      </c>
      <c r="HC48" s="8"/>
      <c r="HD48" s="8" t="e">
        <f>(EW48/$IF48)*100</f>
        <v>#REF!</v>
      </c>
      <c r="HE48" s="8"/>
      <c r="HF48" s="8" t="e">
        <f>(EY48/$IF48)*100</f>
        <v>#REF!</v>
      </c>
      <c r="HG48" s="8"/>
      <c r="HH48" s="8" t="e">
        <f>(FA48/$IF48)*100</f>
        <v>#REF!</v>
      </c>
      <c r="HI48" s="8"/>
      <c r="HJ48" s="8" t="e">
        <f>(FC48/$IF48)*100</f>
        <v>#REF!</v>
      </c>
      <c r="HK48" s="17"/>
      <c r="HL48" s="30" t="s">
        <v>65</v>
      </c>
      <c r="HM48" s="8" t="e">
        <f>(FF48/$IF48)*100</f>
        <v>#REF!</v>
      </c>
      <c r="HN48" s="8"/>
      <c r="HO48" s="8" t="e">
        <f>(FH48/$IF48)*100</f>
        <v>#REF!</v>
      </c>
      <c r="HP48" s="8"/>
      <c r="HQ48" s="8" t="e">
        <f>(FJ48/$IF48)*100</f>
        <v>#REF!</v>
      </c>
      <c r="HR48" s="8"/>
      <c r="HS48" s="8" t="e">
        <f>(FL48/$IF48)*100</f>
        <v>#REF!</v>
      </c>
      <c r="HT48" s="8"/>
      <c r="HU48" s="8" t="e">
        <f>(FN48/$IF48)*100</f>
        <v>#REF!</v>
      </c>
      <c r="HV48" s="8"/>
      <c r="HW48" s="8" t="e">
        <f>(FP48/$IF48)*100</f>
        <v>#REF!</v>
      </c>
      <c r="HX48" s="8"/>
      <c r="HY48" s="8" t="e">
        <f>(FR48/$IF48)*100</f>
        <v>#REF!</v>
      </c>
      <c r="HZ48" s="8"/>
      <c r="IA48" s="8" t="e">
        <f>(FT48/$IF48)*100</f>
        <v>#REF!</v>
      </c>
      <c r="IB48" s="17"/>
      <c r="IF48" s="10" t="e">
        <f>'[1]QEI-MFG'!AK160</f>
        <v>#REF!</v>
      </c>
    </row>
    <row r="49" spans="1:240" s="10" customFormat="1" ht="17.25" hidden="1" customHeight="1" thickBot="1" x14ac:dyDescent="0.25">
      <c r="A49" s="63" t="s">
        <v>66</v>
      </c>
      <c r="B49" s="28">
        <f t="shared" si="0"/>
        <v>186.63225675483991</v>
      </c>
      <c r="C49" s="28"/>
      <c r="D49" s="50">
        <v>317.86526954389751</v>
      </c>
      <c r="E49" s="50"/>
      <c r="F49" s="50">
        <v>73.588201165295516</v>
      </c>
      <c r="G49" s="50">
        <v>0</v>
      </c>
      <c r="H49" s="50">
        <v>104.08120928299245</v>
      </c>
      <c r="I49" s="50">
        <v>0</v>
      </c>
      <c r="J49" s="50">
        <v>124.38131236200626</v>
      </c>
      <c r="K49" s="50">
        <v>0</v>
      </c>
      <c r="L49" s="50">
        <v>126.55249279706054</v>
      </c>
      <c r="M49" s="50">
        <v>0</v>
      </c>
      <c r="N49" s="50">
        <v>90.474171701726547</v>
      </c>
      <c r="O49" s="50">
        <v>0</v>
      </c>
      <c r="P49" s="50">
        <v>150.18192226347924</v>
      </c>
      <c r="Q49" s="50">
        <v>0</v>
      </c>
      <c r="R49" s="50">
        <v>192.99401303440536</v>
      </c>
      <c r="S49" s="50">
        <v>0</v>
      </c>
      <c r="T49" s="50">
        <v>123.11346786836617</v>
      </c>
      <c r="U49" s="51">
        <v>0</v>
      </c>
      <c r="V49" s="63" t="s">
        <v>66</v>
      </c>
      <c r="W49" s="50">
        <v>600.73640971681607</v>
      </c>
      <c r="X49" s="50">
        <v>0</v>
      </c>
      <c r="Y49" s="50">
        <v>123.30287094418817</v>
      </c>
      <c r="Z49" s="50">
        <v>0</v>
      </c>
      <c r="AA49" s="50">
        <v>148.52871223266325</v>
      </c>
      <c r="AB49" s="50">
        <v>0</v>
      </c>
      <c r="AC49" s="50">
        <v>81.200790188449474</v>
      </c>
      <c r="AD49" s="50">
        <v>0</v>
      </c>
      <c r="AE49" s="50">
        <v>192.50675649264358</v>
      </c>
      <c r="AF49" s="50"/>
      <c r="AG49" s="28">
        <v>135.05986573444591</v>
      </c>
      <c r="AH49" s="50"/>
      <c r="AI49" s="50">
        <v>137.71673872935071</v>
      </c>
      <c r="AJ49" s="50">
        <v>0</v>
      </c>
      <c r="AK49" s="50">
        <v>125.07098435093661</v>
      </c>
      <c r="AL49" s="50">
        <v>0</v>
      </c>
      <c r="AM49" s="50">
        <v>178.85073150175734</v>
      </c>
      <c r="AN49" s="50"/>
      <c r="AO49" s="50">
        <v>211.28748440045143</v>
      </c>
      <c r="AP49" s="51"/>
      <c r="AQ49" s="63" t="s">
        <v>66</v>
      </c>
      <c r="AR49" s="28">
        <v>384.3532436093538</v>
      </c>
      <c r="AS49" s="50"/>
      <c r="AT49" s="50">
        <v>363.69918372042321</v>
      </c>
      <c r="AU49" s="50"/>
      <c r="AV49" s="50">
        <v>538.70628267251459</v>
      </c>
      <c r="AW49" s="50"/>
      <c r="AX49" s="64">
        <v>142.01506884235746</v>
      </c>
      <c r="AY49" s="50"/>
      <c r="AZ49" s="50">
        <v>282.67990349750397</v>
      </c>
      <c r="BA49" s="50"/>
      <c r="BB49" s="50">
        <v>382.10909150229725</v>
      </c>
      <c r="BC49" s="50"/>
      <c r="BD49" s="50">
        <v>288.20103735342184</v>
      </c>
      <c r="BE49" s="50"/>
      <c r="BF49" s="50">
        <v>145.3425738966919</v>
      </c>
      <c r="BG49" s="51"/>
      <c r="BH49" s="63" t="s">
        <v>66</v>
      </c>
      <c r="BI49" s="28">
        <f t="shared" si="1"/>
        <v>1766.5669188095799</v>
      </c>
      <c r="BJ49" s="28"/>
      <c r="BK49" s="50">
        <v>2461.3753143978302</v>
      </c>
      <c r="BL49" s="50">
        <v>0</v>
      </c>
      <c r="BM49" s="50">
        <v>1465.17113604765</v>
      </c>
      <c r="BN49" s="50">
        <v>0</v>
      </c>
      <c r="BO49" s="50">
        <v>1974.0610963969912</v>
      </c>
      <c r="BP49" s="50">
        <v>0</v>
      </c>
      <c r="BQ49" s="50">
        <v>1132.1904233468501</v>
      </c>
      <c r="BR49" s="50">
        <v>0</v>
      </c>
      <c r="BS49" s="50">
        <v>1664.757288794485</v>
      </c>
      <c r="BT49" s="50">
        <v>0</v>
      </c>
      <c r="BU49" s="50">
        <v>500.58263735387266</v>
      </c>
      <c r="BV49" s="50">
        <v>0</v>
      </c>
      <c r="BW49" s="50">
        <v>1292.724643853081</v>
      </c>
      <c r="BX49" s="50">
        <v>0</v>
      </c>
      <c r="BY49" s="50">
        <v>1587.3390063338211</v>
      </c>
      <c r="BZ49" s="50">
        <v>0</v>
      </c>
      <c r="CA49" s="50">
        <v>498.12375434451445</v>
      </c>
      <c r="CB49" s="51">
        <v>0</v>
      </c>
      <c r="CC49" s="63" t="s">
        <v>66</v>
      </c>
      <c r="CD49" s="50">
        <v>1259.9662916721095</v>
      </c>
      <c r="CE49" s="50">
        <v>0</v>
      </c>
      <c r="CF49" s="50">
        <v>911.69792829232642</v>
      </c>
      <c r="CG49" s="50">
        <v>0</v>
      </c>
      <c r="CH49" s="50">
        <v>1583.704320023026</v>
      </c>
      <c r="CI49" s="50">
        <v>0</v>
      </c>
      <c r="CJ49" s="50">
        <v>2245.047512368244</v>
      </c>
      <c r="CK49" s="50">
        <v>0</v>
      </c>
      <c r="CL49" s="50">
        <v>746.01500068553992</v>
      </c>
      <c r="CM49" s="50">
        <v>0</v>
      </c>
      <c r="CN49" s="28">
        <v>1350.2554551333519</v>
      </c>
      <c r="CO49" s="50"/>
      <c r="CP49" s="50">
        <v>1122.9058889586349</v>
      </c>
      <c r="CQ49" s="50">
        <v>0</v>
      </c>
      <c r="CR49" s="50">
        <v>1387.2658496269107</v>
      </c>
      <c r="CS49" s="50"/>
      <c r="CT49" s="50">
        <v>1064.0295879153834</v>
      </c>
      <c r="CU49" s="50">
        <v>0</v>
      </c>
      <c r="CV49" s="50">
        <v>2090.1019356492116</v>
      </c>
      <c r="CW49" s="51"/>
      <c r="CX49" s="63" t="s">
        <v>66</v>
      </c>
      <c r="CY49" s="28">
        <v>5014.2872426178374</v>
      </c>
      <c r="CZ49" s="50"/>
      <c r="DA49" s="50">
        <v>6539.0179645280996</v>
      </c>
      <c r="DB49" s="50">
        <v>0</v>
      </c>
      <c r="DC49" s="50">
        <v>4500.1177870173296</v>
      </c>
      <c r="DD49" s="50">
        <v>0</v>
      </c>
      <c r="DE49" s="50">
        <v>2300.0105485965237</v>
      </c>
      <c r="DF49" s="50">
        <v>0</v>
      </c>
      <c r="DG49" s="50">
        <v>2104.1518179978443</v>
      </c>
      <c r="DH49" s="50">
        <v>0</v>
      </c>
      <c r="DI49" s="50">
        <v>4698.5725586502895</v>
      </c>
      <c r="DJ49" s="50">
        <v>0</v>
      </c>
      <c r="DK49" s="50">
        <v>1400.3257655342227</v>
      </c>
      <c r="DL49" s="50">
        <v>0</v>
      </c>
      <c r="DM49" s="50">
        <v>1179.7638455259278</v>
      </c>
      <c r="DN49" s="52"/>
      <c r="DO49" s="30" t="s">
        <v>66</v>
      </c>
      <c r="DP49" s="28">
        <f>(BI49/B49)*100</f>
        <v>946.54962091046343</v>
      </c>
      <c r="DQ49" s="28"/>
      <c r="DR49" s="28">
        <f>(BK49/D49)*100</f>
        <v>774.34546967954032</v>
      </c>
      <c r="DS49" s="28"/>
      <c r="DT49" s="28">
        <f>(BM49/F49)*100</f>
        <v>1991.0408365011517</v>
      </c>
      <c r="DU49" s="28"/>
      <c r="DV49" s="28">
        <f>(BO49/H49)*100</f>
        <v>1896.6546507252829</v>
      </c>
      <c r="DW49" s="28"/>
      <c r="DX49" s="28">
        <f>(BQ49/J49)*100</f>
        <v>910.25765997038229</v>
      </c>
      <c r="DY49" s="28"/>
      <c r="DZ49" s="28">
        <f>(BS49/L49)*100</f>
        <v>1315.4677968011963</v>
      </c>
      <c r="EA49" s="28"/>
      <c r="EB49" s="28">
        <f>(BU49/N49)*100</f>
        <v>553.28789193470993</v>
      </c>
      <c r="EC49" s="28"/>
      <c r="ED49" s="28">
        <f>(BW49/P49)*100</f>
        <v>860.77247139314431</v>
      </c>
      <c r="EE49" s="28"/>
      <c r="EF49" s="28">
        <f>(BY49/R49)*100</f>
        <v>822.48095750558014</v>
      </c>
      <c r="EG49" s="28"/>
      <c r="EH49" s="28">
        <f>(CA49/T49)*100</f>
        <v>404.60541236407386</v>
      </c>
      <c r="EI49" s="29"/>
      <c r="EJ49" s="63" t="s">
        <v>66</v>
      </c>
      <c r="EK49" s="28">
        <f>(CD49/W49)*100</f>
        <v>209.73696138478618</v>
      </c>
      <c r="EL49" s="8"/>
      <c r="EM49" s="28">
        <f>(CF49/Y49)*100</f>
        <v>739.39716189171088</v>
      </c>
      <c r="EN49" s="8"/>
      <c r="EO49" s="28">
        <f>(CH49/AA49)*100</f>
        <v>1066.2613956702376</v>
      </c>
      <c r="EP49" s="8"/>
      <c r="EQ49" s="28">
        <f>(CJ49/AC49)*100</f>
        <v>2764.8099324624477</v>
      </c>
      <c r="ER49" s="8"/>
      <c r="ES49" s="28">
        <f>(CL49/AE49)*100</f>
        <v>387.52665842876428</v>
      </c>
      <c r="ET49" s="8"/>
      <c r="EU49" s="28">
        <f>(CN49/AG49)*100</f>
        <v>999.74588882549165</v>
      </c>
      <c r="EV49" s="8"/>
      <c r="EW49" s="28">
        <f>(CP49/AI49)*100</f>
        <v>815.37356992270759</v>
      </c>
      <c r="EX49" s="8"/>
      <c r="EY49" s="28">
        <f>(CR49/AK49)*100</f>
        <v>1109.1828027309534</v>
      </c>
      <c r="EZ49" s="8"/>
      <c r="FA49" s="28">
        <f>(CT49/AM49)*100</f>
        <v>594.92604753754028</v>
      </c>
      <c r="FB49" s="8"/>
      <c r="FC49" s="28">
        <f>(CV49/AO49)*100</f>
        <v>989.22183752628644</v>
      </c>
      <c r="FD49" s="17"/>
      <c r="FE49" s="63" t="s">
        <v>66</v>
      </c>
      <c r="FF49" s="28">
        <f>(CY49/AR49)*100</f>
        <v>1304.6038575166085</v>
      </c>
      <c r="FG49" s="8"/>
      <c r="FH49" s="28">
        <f>(DA49/AT49)*100</f>
        <v>1797.9193402739845</v>
      </c>
      <c r="FI49" s="8"/>
      <c r="FJ49" s="28">
        <f>(DC49/AV49)*100</f>
        <v>835.35647007722014</v>
      </c>
      <c r="FK49" s="8"/>
      <c r="FL49" s="28">
        <f>(DE49/AX49)*100</f>
        <v>1619.5538736453589</v>
      </c>
      <c r="FM49" s="8"/>
      <c r="FN49" s="28">
        <f>(DG49/AZ49)*100</f>
        <v>744.35847471428883</v>
      </c>
      <c r="FO49" s="8"/>
      <c r="FP49" s="28">
        <f>(DI49/BB49)*100</f>
        <v>1229.641655522358</v>
      </c>
      <c r="FQ49" s="8"/>
      <c r="FR49" s="28">
        <f>(DK49/BD49)*100</f>
        <v>485.88505384767188</v>
      </c>
      <c r="FS49" s="8"/>
      <c r="FT49" s="28">
        <f>(DM49/BF49)*100</f>
        <v>811.71250370486257</v>
      </c>
      <c r="FU49" s="17"/>
      <c r="FV49" s="63" t="s">
        <v>66</v>
      </c>
      <c r="FW49" s="8" t="e">
        <f>(DP49/$IF49)*100</f>
        <v>#REF!</v>
      </c>
      <c r="FX49" s="8"/>
      <c r="FY49" s="8" t="e">
        <f>(DR49/$IF49)*100</f>
        <v>#REF!</v>
      </c>
      <c r="FZ49" s="8"/>
      <c r="GA49" s="8" t="e">
        <f>(DT49/$IF49)*100</f>
        <v>#REF!</v>
      </c>
      <c r="GB49" s="8"/>
      <c r="GC49" s="8" t="e">
        <f>(DV49/$IF49)*100</f>
        <v>#REF!</v>
      </c>
      <c r="GD49" s="8"/>
      <c r="GE49" s="8" t="e">
        <f>(DX49/$IF49)*100</f>
        <v>#REF!</v>
      </c>
      <c r="GF49" s="8"/>
      <c r="GG49" s="8" t="e">
        <f>(DZ49/$IF49)*100</f>
        <v>#REF!</v>
      </c>
      <c r="GH49" s="8"/>
      <c r="GI49" s="8" t="e">
        <f>(EB49/$IF49)*100</f>
        <v>#REF!</v>
      </c>
      <c r="GJ49" s="8"/>
      <c r="GK49" s="8" t="e">
        <f>(ED49/$IF49)*100</f>
        <v>#REF!</v>
      </c>
      <c r="GL49" s="8"/>
      <c r="GM49" s="8" t="e">
        <f>(EF49/$IF49)*100</f>
        <v>#REF!</v>
      </c>
      <c r="GN49" s="8"/>
      <c r="GO49" s="8" t="e">
        <f>(EH49/$IF49)*100</f>
        <v>#REF!</v>
      </c>
      <c r="GP49" s="17"/>
      <c r="GQ49" s="30" t="s">
        <v>66</v>
      </c>
      <c r="GR49" s="8" t="e">
        <f>(EK49/$IF49)*100</f>
        <v>#REF!</v>
      </c>
      <c r="GS49" s="8"/>
      <c r="GT49" s="8" t="e">
        <f>(EM49/$IF49)*100</f>
        <v>#REF!</v>
      </c>
      <c r="GU49" s="8"/>
      <c r="GV49" s="8" t="e">
        <f>(EO49/$IF49)*100</f>
        <v>#REF!</v>
      </c>
      <c r="GW49" s="8"/>
      <c r="GX49" s="8" t="e">
        <f>(EQ49/$IF49)*100</f>
        <v>#REF!</v>
      </c>
      <c r="GY49" s="8"/>
      <c r="GZ49" s="8" t="e">
        <f>(ES49/$IF49)*100</f>
        <v>#REF!</v>
      </c>
      <c r="HA49" s="8"/>
      <c r="HB49" s="8" t="e">
        <f>(EU49/$IF49)*100</f>
        <v>#REF!</v>
      </c>
      <c r="HC49" s="8"/>
      <c r="HD49" s="8" t="e">
        <f>(EW49/$IF49)*100</f>
        <v>#REF!</v>
      </c>
      <c r="HE49" s="8"/>
      <c r="HF49" s="8" t="e">
        <f>(EY49/$IF49)*100</f>
        <v>#REF!</v>
      </c>
      <c r="HG49" s="8"/>
      <c r="HH49" s="8" t="e">
        <f>(FA49/$IF49)*100</f>
        <v>#REF!</v>
      </c>
      <c r="HI49" s="8"/>
      <c r="HJ49" s="8" t="e">
        <f>(FC49/$IF49)*100</f>
        <v>#REF!</v>
      </c>
      <c r="HK49" s="17"/>
      <c r="HL49" s="30" t="s">
        <v>66</v>
      </c>
      <c r="HM49" s="8" t="e">
        <f>(FF49/$IF49)*100</f>
        <v>#REF!</v>
      </c>
      <c r="HN49" s="8"/>
      <c r="HO49" s="8" t="e">
        <f>(FH49/$IF49)*100</f>
        <v>#REF!</v>
      </c>
      <c r="HP49" s="8"/>
      <c r="HQ49" s="8" t="e">
        <f>(FJ49/$IF49)*100</f>
        <v>#REF!</v>
      </c>
      <c r="HR49" s="8"/>
      <c r="HS49" s="8" t="e">
        <f>(FL49/$IF49)*100</f>
        <v>#REF!</v>
      </c>
      <c r="HT49" s="8"/>
      <c r="HU49" s="8" t="e">
        <f>(FN49/$IF49)*100</f>
        <v>#REF!</v>
      </c>
      <c r="HV49" s="8"/>
      <c r="HW49" s="8" t="e">
        <f>(FP49/$IF49)*100</f>
        <v>#REF!</v>
      </c>
      <c r="HX49" s="8"/>
      <c r="HY49" s="8" t="e">
        <f>(FR49/$IF49)*100</f>
        <v>#REF!</v>
      </c>
      <c r="HZ49" s="8"/>
      <c r="IA49" s="8" t="e">
        <f>(FT49/$IF49)*100</f>
        <v>#REF!</v>
      </c>
      <c r="IB49" s="17"/>
      <c r="IF49" s="10" t="e">
        <f>'[1]QEI-MFG'!AK161</f>
        <v>#REF!</v>
      </c>
    </row>
    <row r="50" spans="1:240" s="49" customFormat="1" ht="17.25" hidden="1" customHeight="1" x14ac:dyDescent="0.2">
      <c r="A50" s="53">
        <v>2005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5"/>
      <c r="V50" s="53">
        <v>2005</v>
      </c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53">
        <v>2005</v>
      </c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5"/>
      <c r="BH50" s="53">
        <v>2005</v>
      </c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5"/>
      <c r="CC50" s="53">
        <v>2005</v>
      </c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5"/>
      <c r="CX50" s="53">
        <v>2005</v>
      </c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5"/>
      <c r="DO50" s="53">
        <v>2005</v>
      </c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7"/>
      <c r="EJ50" s="53">
        <v>2005</v>
      </c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9"/>
      <c r="FE50" s="53">
        <v>2005</v>
      </c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54"/>
      <c r="FS50" s="60"/>
      <c r="FT50" s="54"/>
      <c r="FU50" s="61"/>
      <c r="FV50" s="53">
        <v>2005</v>
      </c>
      <c r="FW50" s="62"/>
      <c r="FX50" s="60"/>
      <c r="FY50" s="62"/>
      <c r="FZ50" s="60"/>
      <c r="GA50" s="62"/>
      <c r="GB50" s="60"/>
      <c r="GC50" s="62"/>
      <c r="GD50" s="60"/>
      <c r="GE50" s="62"/>
      <c r="GF50" s="60"/>
      <c r="GG50" s="62"/>
      <c r="GH50" s="60"/>
      <c r="GI50" s="62"/>
      <c r="GJ50" s="60"/>
      <c r="GK50" s="62"/>
      <c r="GL50" s="60"/>
      <c r="GM50" s="62"/>
      <c r="GN50" s="60"/>
      <c r="GO50" s="62"/>
      <c r="GP50" s="61"/>
      <c r="GQ50" s="53">
        <v>2005</v>
      </c>
      <c r="GR50" s="62"/>
      <c r="GS50" s="60"/>
      <c r="GT50" s="62"/>
      <c r="GU50" s="60"/>
      <c r="GV50" s="62"/>
      <c r="GW50" s="60"/>
      <c r="GX50" s="62"/>
      <c r="GY50" s="60"/>
      <c r="GZ50" s="62"/>
      <c r="HA50" s="60"/>
      <c r="HB50" s="62"/>
      <c r="HC50" s="60"/>
      <c r="HD50" s="62"/>
      <c r="HE50" s="60"/>
      <c r="HF50" s="62"/>
      <c r="HG50" s="60"/>
      <c r="HH50" s="62"/>
      <c r="HI50" s="60"/>
      <c r="HJ50" s="62"/>
      <c r="HK50" s="61"/>
      <c r="HL50" s="53">
        <v>2005</v>
      </c>
      <c r="HM50" s="62"/>
      <c r="HN50" s="60"/>
      <c r="HO50" s="62"/>
      <c r="HP50" s="60"/>
      <c r="HQ50" s="62"/>
      <c r="HR50" s="60"/>
      <c r="HS50" s="62"/>
      <c r="HT50" s="60"/>
      <c r="HU50" s="62"/>
      <c r="HV50" s="60"/>
      <c r="HW50" s="62"/>
      <c r="HX50" s="60"/>
      <c r="HY50" s="62"/>
      <c r="HZ50" s="60"/>
      <c r="IA50" s="62"/>
      <c r="IB50" s="61"/>
      <c r="IF50" s="10" t="e">
        <f>'[1]QEI-MFG'!AK162</f>
        <v>#REF!</v>
      </c>
    </row>
    <row r="51" spans="1:240" s="10" customFormat="1" ht="17.25" hidden="1" customHeight="1" x14ac:dyDescent="0.2">
      <c r="A51" s="63" t="s">
        <v>63</v>
      </c>
      <c r="B51" s="28">
        <f t="shared" si="0"/>
        <v>220.62912211803402</v>
      </c>
      <c r="C51" s="28"/>
      <c r="D51" s="50">
        <v>251.58356833924364</v>
      </c>
      <c r="E51" s="50"/>
      <c r="F51" s="50">
        <v>70.175269528141385</v>
      </c>
      <c r="G51" s="50">
        <v>0</v>
      </c>
      <c r="H51" s="50">
        <v>109.21413226699279</v>
      </c>
      <c r="I51" s="50">
        <v>0</v>
      </c>
      <c r="J51" s="50">
        <v>185.36730912630085</v>
      </c>
      <c r="K51" s="50">
        <v>0</v>
      </c>
      <c r="L51" s="50">
        <v>293.63604816032222</v>
      </c>
      <c r="M51" s="50">
        <v>0</v>
      </c>
      <c r="N51" s="50">
        <v>88.590146584425767</v>
      </c>
      <c r="O51" s="50">
        <v>0</v>
      </c>
      <c r="P51" s="50">
        <v>175.63300907723465</v>
      </c>
      <c r="Q51" s="50">
        <v>0</v>
      </c>
      <c r="R51" s="50">
        <v>123.62915005118661</v>
      </c>
      <c r="S51" s="50">
        <v>0</v>
      </c>
      <c r="T51" s="50">
        <v>137.37829945659252</v>
      </c>
      <c r="U51" s="51">
        <v>0</v>
      </c>
      <c r="V51" s="63" t="s">
        <v>63</v>
      </c>
      <c r="W51" s="50">
        <v>153.66265081508587</v>
      </c>
      <c r="X51" s="50">
        <v>0</v>
      </c>
      <c r="Y51" s="50">
        <v>135.10982958594468</v>
      </c>
      <c r="Z51" s="50">
        <v>0</v>
      </c>
      <c r="AA51" s="50">
        <v>180.82299330990026</v>
      </c>
      <c r="AB51" s="50">
        <v>0</v>
      </c>
      <c r="AC51" s="50">
        <v>178.71207417556829</v>
      </c>
      <c r="AD51" s="50">
        <v>0</v>
      </c>
      <c r="AE51" s="50">
        <v>147.04662736964886</v>
      </c>
      <c r="AF51" s="50"/>
      <c r="AG51" s="28">
        <v>126.66942266611761</v>
      </c>
      <c r="AH51" s="50"/>
      <c r="AI51" s="50">
        <v>131.28073485745233</v>
      </c>
      <c r="AJ51" s="50">
        <v>0</v>
      </c>
      <c r="AK51" s="50">
        <v>109.33255688822473</v>
      </c>
      <c r="AL51" s="50">
        <v>0</v>
      </c>
      <c r="AM51" s="50">
        <v>223.72068758181061</v>
      </c>
      <c r="AN51" s="50"/>
      <c r="AO51" s="50">
        <v>259.77995934875162</v>
      </c>
      <c r="AP51" s="51"/>
      <c r="AQ51" s="63" t="s">
        <v>63</v>
      </c>
      <c r="AR51" s="28">
        <v>417.95407409237811</v>
      </c>
      <c r="AS51" s="50"/>
      <c r="AT51" s="50">
        <v>488.39349795182113</v>
      </c>
      <c r="AU51" s="50"/>
      <c r="AV51" s="50">
        <v>318.0691336489968</v>
      </c>
      <c r="AW51" s="50"/>
      <c r="AX51" s="50">
        <v>162.49242400697551</v>
      </c>
      <c r="AY51" s="50"/>
      <c r="AZ51" s="50">
        <v>260.746391439864</v>
      </c>
      <c r="BA51" s="50"/>
      <c r="BB51" s="50">
        <v>597.00212453770143</v>
      </c>
      <c r="BC51" s="50"/>
      <c r="BD51" s="50">
        <v>308.62073498230745</v>
      </c>
      <c r="BE51" s="50"/>
      <c r="BF51" s="50">
        <v>166.93970357927788</v>
      </c>
      <c r="BG51" s="51"/>
      <c r="BH51" s="63" t="s">
        <v>63</v>
      </c>
      <c r="BI51" s="28">
        <f t="shared" si="1"/>
        <v>1720.1710735658787</v>
      </c>
      <c r="BJ51" s="28"/>
      <c r="BK51" s="50">
        <v>1784.3589436696634</v>
      </c>
      <c r="BL51" s="50">
        <v>0</v>
      </c>
      <c r="BM51" s="50">
        <v>2001.5988678492029</v>
      </c>
      <c r="BN51" s="50">
        <v>0</v>
      </c>
      <c r="BO51" s="50">
        <v>2579.1133623934002</v>
      </c>
      <c r="BP51" s="50">
        <v>0</v>
      </c>
      <c r="BQ51" s="50">
        <v>1423.2489956274671</v>
      </c>
      <c r="BR51" s="50">
        <v>0</v>
      </c>
      <c r="BS51" s="50">
        <v>2005.9359731133525</v>
      </c>
      <c r="BT51" s="50">
        <v>0</v>
      </c>
      <c r="BU51" s="50">
        <v>797.68569083642899</v>
      </c>
      <c r="BV51" s="50">
        <v>0</v>
      </c>
      <c r="BW51" s="50">
        <v>1689.201403657652</v>
      </c>
      <c r="BX51" s="50">
        <v>0</v>
      </c>
      <c r="BY51" s="50">
        <v>689.92095840226341</v>
      </c>
      <c r="BZ51" s="50">
        <v>0</v>
      </c>
      <c r="CA51" s="50">
        <v>424.76997466216517</v>
      </c>
      <c r="CB51" s="51">
        <v>0</v>
      </c>
      <c r="CC51" s="63" t="s">
        <v>63</v>
      </c>
      <c r="CD51" s="50">
        <v>429.48829173164933</v>
      </c>
      <c r="CE51" s="50">
        <v>0</v>
      </c>
      <c r="CF51" s="50">
        <v>59.330015612721695</v>
      </c>
      <c r="CG51" s="50">
        <v>0</v>
      </c>
      <c r="CH51" s="50">
        <v>1220.355001902185</v>
      </c>
      <c r="CI51" s="50">
        <v>0</v>
      </c>
      <c r="CJ51" s="50">
        <v>3003.0536062778847</v>
      </c>
      <c r="CK51" s="50">
        <v>0</v>
      </c>
      <c r="CL51" s="50">
        <v>738.05623880793678</v>
      </c>
      <c r="CM51" s="50">
        <v>0</v>
      </c>
      <c r="CN51" s="28">
        <v>1668.8566900091082</v>
      </c>
      <c r="CO51" s="50"/>
      <c r="CP51" s="50">
        <v>1251.3654100376755</v>
      </c>
      <c r="CQ51" s="50">
        <v>0</v>
      </c>
      <c r="CR51" s="50">
        <v>1736.8203867486436</v>
      </c>
      <c r="CS51" s="50"/>
      <c r="CT51" s="50">
        <v>1419.7390066576179</v>
      </c>
      <c r="CU51" s="50">
        <v>0</v>
      </c>
      <c r="CV51" s="50">
        <v>2078.5360535563686</v>
      </c>
      <c r="CW51" s="51"/>
      <c r="CX51" s="63" t="s">
        <v>63</v>
      </c>
      <c r="CY51" s="28">
        <v>4794.9453867982993</v>
      </c>
      <c r="CZ51" s="50"/>
      <c r="DA51" s="50">
        <v>6570.7543730224979</v>
      </c>
      <c r="DB51" s="50">
        <v>0</v>
      </c>
      <c r="DC51" s="50">
        <v>3964.2151731862714</v>
      </c>
      <c r="DD51" s="50">
        <v>0</v>
      </c>
      <c r="DE51" s="50">
        <v>1491.7744243831048</v>
      </c>
      <c r="DF51" s="50">
        <v>0</v>
      </c>
      <c r="DG51" s="50">
        <v>1606.9781029550545</v>
      </c>
      <c r="DH51" s="50">
        <v>0</v>
      </c>
      <c r="DI51" s="50">
        <v>5988.6169269464581</v>
      </c>
      <c r="DJ51" s="50">
        <v>0</v>
      </c>
      <c r="DK51" s="50">
        <v>932.11259230914379</v>
      </c>
      <c r="DL51" s="50">
        <v>0</v>
      </c>
      <c r="DM51" s="50">
        <v>1409.2103370832772</v>
      </c>
      <c r="DN51" s="52"/>
      <c r="DO51" s="27" t="s">
        <v>63</v>
      </c>
      <c r="DP51" s="28">
        <f>(BI51/B51)*100</f>
        <v>779.66637271284935</v>
      </c>
      <c r="DQ51" s="28"/>
      <c r="DR51" s="28">
        <f>(BK51/D51)*100</f>
        <v>709.25098783223177</v>
      </c>
      <c r="DS51" s="28"/>
      <c r="DT51" s="28">
        <f>(BM51/F51)*100</f>
        <v>2852.2852584791717</v>
      </c>
      <c r="DU51" s="28"/>
      <c r="DV51" s="28">
        <f>(BO51/H51)*100</f>
        <v>2361.5198041296635</v>
      </c>
      <c r="DW51" s="28"/>
      <c r="DX51" s="28">
        <f>(BQ51/J51)*100</f>
        <v>767.79935056279533</v>
      </c>
      <c r="DY51" s="28"/>
      <c r="DZ51" s="28">
        <f>(BS51/L51)*100</f>
        <v>683.13682386099015</v>
      </c>
      <c r="EA51" s="28"/>
      <c r="EB51" s="28">
        <f>(BU51/N51)*100</f>
        <v>900.42258827988314</v>
      </c>
      <c r="EC51" s="28"/>
      <c r="ED51" s="28">
        <f>(BW51/P51)*100</f>
        <v>961.7790030089534</v>
      </c>
      <c r="EE51" s="28"/>
      <c r="EF51" s="28">
        <f>(BY51/R51)*100</f>
        <v>558.05686451505403</v>
      </c>
      <c r="EG51" s="28"/>
      <c r="EH51" s="28">
        <f>(CA51/T51)*100</f>
        <v>309.19728686580515</v>
      </c>
      <c r="EI51" s="29"/>
      <c r="EJ51" s="63" t="s">
        <v>63</v>
      </c>
      <c r="EK51" s="28">
        <f>(CD51/W51)*100</f>
        <v>279.50076967531021</v>
      </c>
      <c r="EL51" s="8"/>
      <c r="EM51" s="28">
        <f>(CF51/Y51)*100</f>
        <v>43.912434642648478</v>
      </c>
      <c r="EN51" s="8"/>
      <c r="EO51" s="28">
        <f>(CH51/AA51)*100</f>
        <v>674.88928236615436</v>
      </c>
      <c r="EP51" s="8"/>
      <c r="EQ51" s="28">
        <f>(CJ51/AC51)*100</f>
        <v>1680.3865212417929</v>
      </c>
      <c r="ER51" s="8"/>
      <c r="ES51" s="28">
        <f>(CL51/AE51)*100</f>
        <v>501.91986855475147</v>
      </c>
      <c r="ET51" s="8"/>
      <c r="EU51" s="28">
        <f>(CN51/AG51)*100</f>
        <v>1317.4897736827731</v>
      </c>
      <c r="EV51" s="8"/>
      <c r="EW51" s="28">
        <f>(CP51/AI51)*100</f>
        <v>953.19805407582248</v>
      </c>
      <c r="EX51" s="8"/>
      <c r="EY51" s="28">
        <f>(CR51/AK51)*100</f>
        <v>1588.5665131972246</v>
      </c>
      <c r="EZ51" s="8"/>
      <c r="FA51" s="28">
        <f>(CT51/AM51)*100</f>
        <v>634.60336279292233</v>
      </c>
      <c r="FB51" s="8"/>
      <c r="FC51" s="28">
        <f>(CV51/AO51)*100</f>
        <v>800.1140883873793</v>
      </c>
      <c r="FD51" s="17"/>
      <c r="FE51" s="63" t="s">
        <v>63</v>
      </c>
      <c r="FF51" s="28">
        <f>(CY51/AR51)*100</f>
        <v>1147.2421694203892</v>
      </c>
      <c r="FG51" s="8"/>
      <c r="FH51" s="28">
        <f>(DA51/AT51)*100</f>
        <v>1345.3812142418587</v>
      </c>
      <c r="FI51" s="8"/>
      <c r="FJ51" s="28">
        <f>(DC51/AV51)*100</f>
        <v>1246.337589475424</v>
      </c>
      <c r="FK51" s="8"/>
      <c r="FL51" s="28">
        <f>(DE51/AX51)*100</f>
        <v>918.0578316187009</v>
      </c>
      <c r="FM51" s="8"/>
      <c r="FN51" s="28">
        <f>(DG51/AZ51)*100</f>
        <v>616.2992684505366</v>
      </c>
      <c r="FO51" s="8"/>
      <c r="FP51" s="28">
        <f>(DI51/BB51)*100</f>
        <v>1003.1148434494842</v>
      </c>
      <c r="FQ51" s="8"/>
      <c r="FR51" s="28">
        <f>(DK51/BD51)*100</f>
        <v>302.02526488136965</v>
      </c>
      <c r="FS51" s="8"/>
      <c r="FT51" s="28">
        <f>(DM51/BF51)*100</f>
        <v>844.14330855335345</v>
      </c>
      <c r="FU51" s="17"/>
      <c r="FV51" s="63" t="s">
        <v>63</v>
      </c>
      <c r="FW51" s="8" t="e">
        <f>(DP51/$IF51)*100</f>
        <v>#REF!</v>
      </c>
      <c r="FX51" s="8"/>
      <c r="FY51" s="8" t="e">
        <f>(DR51/$IF51)*100</f>
        <v>#REF!</v>
      </c>
      <c r="FZ51" s="8"/>
      <c r="GA51" s="8" t="e">
        <f>(DT51/$IF51)*100</f>
        <v>#REF!</v>
      </c>
      <c r="GB51" s="8"/>
      <c r="GC51" s="8" t="e">
        <f>(DV51/$IF51)*100</f>
        <v>#REF!</v>
      </c>
      <c r="GD51" s="8"/>
      <c r="GE51" s="8" t="e">
        <f>(DX51/$IF51)*100</f>
        <v>#REF!</v>
      </c>
      <c r="GF51" s="8"/>
      <c r="GG51" s="8" t="e">
        <f>(DZ51/$IF51)*100</f>
        <v>#REF!</v>
      </c>
      <c r="GH51" s="8"/>
      <c r="GI51" s="8" t="e">
        <f>(EB51/$IF51)*100</f>
        <v>#REF!</v>
      </c>
      <c r="GJ51" s="8"/>
      <c r="GK51" s="8" t="e">
        <f>(ED51/$IF51)*100</f>
        <v>#REF!</v>
      </c>
      <c r="GL51" s="8"/>
      <c r="GM51" s="8" t="e">
        <f>(EF51/$IF51)*100</f>
        <v>#REF!</v>
      </c>
      <c r="GN51" s="8"/>
      <c r="GO51" s="8" t="e">
        <f>(EH51/$IF51)*100</f>
        <v>#REF!</v>
      </c>
      <c r="GP51" s="17"/>
      <c r="GQ51" s="27" t="s">
        <v>63</v>
      </c>
      <c r="GR51" s="8" t="e">
        <f>(EK51/$IF51)*100</f>
        <v>#REF!</v>
      </c>
      <c r="GS51" s="8"/>
      <c r="GT51" s="8" t="e">
        <f>(EM51/$IF51)*100</f>
        <v>#REF!</v>
      </c>
      <c r="GU51" s="8"/>
      <c r="GV51" s="8" t="e">
        <f>(EO51/$IF51)*100</f>
        <v>#REF!</v>
      </c>
      <c r="GW51" s="8"/>
      <c r="GX51" s="8" t="e">
        <f>(EQ51/$IF51)*100</f>
        <v>#REF!</v>
      </c>
      <c r="GY51" s="8"/>
      <c r="GZ51" s="8" t="e">
        <f>(ES51/$IF51)*100</f>
        <v>#REF!</v>
      </c>
      <c r="HA51" s="8"/>
      <c r="HB51" s="8" t="e">
        <f>(EU51/$IF51)*100</f>
        <v>#REF!</v>
      </c>
      <c r="HC51" s="8"/>
      <c r="HD51" s="8" t="e">
        <f>(EW51/$IF51)*100</f>
        <v>#REF!</v>
      </c>
      <c r="HE51" s="8"/>
      <c r="HF51" s="8" t="e">
        <f>(EY51/$IF51)*100</f>
        <v>#REF!</v>
      </c>
      <c r="HG51" s="8"/>
      <c r="HH51" s="8" t="e">
        <f>(FA51/$IF51)*100</f>
        <v>#REF!</v>
      </c>
      <c r="HI51" s="8"/>
      <c r="HJ51" s="8" t="e">
        <f>(FC51/$IF51)*100</f>
        <v>#REF!</v>
      </c>
      <c r="HK51" s="17"/>
      <c r="HL51" s="27" t="s">
        <v>63</v>
      </c>
      <c r="HM51" s="8" t="e">
        <f>(FF51/$IF51)*100</f>
        <v>#REF!</v>
      </c>
      <c r="HN51" s="8"/>
      <c r="HO51" s="8" t="e">
        <f>(FH51/$IF51)*100</f>
        <v>#REF!</v>
      </c>
      <c r="HP51" s="8"/>
      <c r="HQ51" s="8" t="e">
        <f>(FJ51/$IF51)*100</f>
        <v>#REF!</v>
      </c>
      <c r="HR51" s="8"/>
      <c r="HS51" s="8" t="e">
        <f>(FL51/$IF51)*100</f>
        <v>#REF!</v>
      </c>
      <c r="HT51" s="8"/>
      <c r="HU51" s="8" t="e">
        <f>(FN51/$IF51)*100</f>
        <v>#REF!</v>
      </c>
      <c r="HV51" s="8"/>
      <c r="HW51" s="8" t="e">
        <f>(FP51/$IF51)*100</f>
        <v>#REF!</v>
      </c>
      <c r="HX51" s="8"/>
      <c r="HY51" s="8" t="e">
        <f>(FR51/$IF51)*100</f>
        <v>#REF!</v>
      </c>
      <c r="HZ51" s="8"/>
      <c r="IA51" s="8" t="e">
        <f>(FT51/$IF51)*100</f>
        <v>#REF!</v>
      </c>
      <c r="IB51" s="17"/>
      <c r="IF51" s="10" t="e">
        <f>'[1]QEI-MFG'!AK163</f>
        <v>#REF!</v>
      </c>
    </row>
    <row r="52" spans="1:240" s="10" customFormat="1" ht="17.25" hidden="1" customHeight="1" x14ac:dyDescent="0.2">
      <c r="A52" s="63" t="s">
        <v>64</v>
      </c>
      <c r="B52" s="28">
        <f t="shared" si="0"/>
        <v>303.62164002402733</v>
      </c>
      <c r="C52" s="28"/>
      <c r="D52" s="50">
        <v>471.84039392583952</v>
      </c>
      <c r="E52" s="50"/>
      <c r="F52" s="50">
        <v>82.497103277426916</v>
      </c>
      <c r="G52" s="50">
        <v>0</v>
      </c>
      <c r="H52" s="50">
        <v>242.12839715410604</v>
      </c>
      <c r="I52" s="50">
        <v>0</v>
      </c>
      <c r="J52" s="50">
        <v>239.82179163517984</v>
      </c>
      <c r="K52" s="50">
        <v>0</v>
      </c>
      <c r="L52" s="50">
        <v>308.40582328985766</v>
      </c>
      <c r="M52" s="50">
        <v>0</v>
      </c>
      <c r="N52" s="50">
        <v>109.18524533377487</v>
      </c>
      <c r="O52" s="50">
        <v>0</v>
      </c>
      <c r="P52" s="50">
        <v>282.66814183339369</v>
      </c>
      <c r="Q52" s="50">
        <v>0</v>
      </c>
      <c r="R52" s="50">
        <v>228.58049633364189</v>
      </c>
      <c r="S52" s="50">
        <v>0</v>
      </c>
      <c r="T52" s="50">
        <v>192.81272455530504</v>
      </c>
      <c r="U52" s="51">
        <v>0</v>
      </c>
      <c r="V52" s="63" t="s">
        <v>64</v>
      </c>
      <c r="W52" s="50">
        <v>292.44147028607068</v>
      </c>
      <c r="X52" s="50"/>
      <c r="Y52" s="50">
        <v>298.65200702190236</v>
      </c>
      <c r="Z52" s="50"/>
      <c r="AA52" s="50">
        <v>323.12992282646655</v>
      </c>
      <c r="AB52" s="50">
        <v>0</v>
      </c>
      <c r="AC52" s="50">
        <v>312.84607285526118</v>
      </c>
      <c r="AD52" s="50">
        <v>0</v>
      </c>
      <c r="AE52" s="50">
        <v>246.44801298122226</v>
      </c>
      <c r="AF52" s="50">
        <v>0</v>
      </c>
      <c r="AG52" s="50">
        <v>196.44258021096076</v>
      </c>
      <c r="AH52" s="50">
        <v>0</v>
      </c>
      <c r="AI52" s="50">
        <v>275.81478959334044</v>
      </c>
      <c r="AJ52" s="50">
        <v>0</v>
      </c>
      <c r="AK52" s="50">
        <v>132.72790921631815</v>
      </c>
      <c r="AL52" s="50">
        <v>0</v>
      </c>
      <c r="AM52" s="50">
        <v>274.27482224266078</v>
      </c>
      <c r="AN52" s="50">
        <v>0</v>
      </c>
      <c r="AO52" s="50">
        <v>228.91679289107091</v>
      </c>
      <c r="AP52" s="51">
        <v>0</v>
      </c>
      <c r="AQ52" s="63" t="s">
        <v>64</v>
      </c>
      <c r="AR52" s="28">
        <v>360.40953902944392</v>
      </c>
      <c r="AS52" s="50"/>
      <c r="AT52" s="50">
        <v>442.82095297494527</v>
      </c>
      <c r="AU52" s="50"/>
      <c r="AV52" s="50">
        <v>215.87985786843254</v>
      </c>
      <c r="AW52" s="50">
        <v>0</v>
      </c>
      <c r="AX52" s="50">
        <v>152.38980421679997</v>
      </c>
      <c r="AY52" s="50">
        <v>0</v>
      </c>
      <c r="AZ52" s="50">
        <v>218.27342961237298</v>
      </c>
      <c r="BA52" s="50">
        <v>0</v>
      </c>
      <c r="BB52" s="50">
        <v>500.97669233625658</v>
      </c>
      <c r="BC52" s="50">
        <v>0</v>
      </c>
      <c r="BD52" s="50">
        <v>491.75124538922933</v>
      </c>
      <c r="BE52" s="50">
        <v>0</v>
      </c>
      <c r="BF52" s="50">
        <v>283.66128423655636</v>
      </c>
      <c r="BG52" s="51">
        <v>0</v>
      </c>
      <c r="BH52" s="63" t="s">
        <v>64</v>
      </c>
      <c r="BI52" s="28">
        <f t="shared" si="1"/>
        <v>2958.8849860940581</v>
      </c>
      <c r="BJ52" s="28"/>
      <c r="BK52" s="50">
        <v>4951.9474402199148</v>
      </c>
      <c r="BL52" s="50"/>
      <c r="BM52" s="50">
        <v>2636.2412915575624</v>
      </c>
      <c r="BN52" s="50">
        <v>0</v>
      </c>
      <c r="BO52" s="50">
        <v>3021.3658453213038</v>
      </c>
      <c r="BP52" s="50">
        <v>0</v>
      </c>
      <c r="BQ52" s="50">
        <v>1970.9355099076968</v>
      </c>
      <c r="BR52" s="50">
        <v>0</v>
      </c>
      <c r="BS52" s="50">
        <v>3295.0705173686979</v>
      </c>
      <c r="BT52" s="50">
        <v>0</v>
      </c>
      <c r="BU52" s="50">
        <v>927.43696524120674</v>
      </c>
      <c r="BV52" s="50">
        <v>0</v>
      </c>
      <c r="BW52" s="50">
        <v>2691.9381903839499</v>
      </c>
      <c r="BX52" s="50">
        <v>0</v>
      </c>
      <c r="BY52" s="50">
        <v>875.52571135993037</v>
      </c>
      <c r="BZ52" s="50">
        <v>0</v>
      </c>
      <c r="CA52" s="50">
        <v>693.92281668922419</v>
      </c>
      <c r="CB52" s="51">
        <v>0</v>
      </c>
      <c r="CC52" s="63" t="s">
        <v>64</v>
      </c>
      <c r="CD52" s="50">
        <v>816.52228655963336</v>
      </c>
      <c r="CE52" s="50"/>
      <c r="CF52" s="50">
        <v>1463.5442962424568</v>
      </c>
      <c r="CG52" s="50">
        <v>0</v>
      </c>
      <c r="CH52" s="50">
        <v>2680.7647679495149</v>
      </c>
      <c r="CI52" s="50">
        <v>0</v>
      </c>
      <c r="CJ52" s="50">
        <v>5433.4381863601193</v>
      </c>
      <c r="CK52" s="50">
        <v>0</v>
      </c>
      <c r="CL52" s="50">
        <v>1182.943382949851</v>
      </c>
      <c r="CM52" s="50">
        <v>0</v>
      </c>
      <c r="CN52" s="50">
        <v>2437.0343827773841</v>
      </c>
      <c r="CO52" s="50">
        <v>0</v>
      </c>
      <c r="CP52" s="50">
        <v>1397.2679188870841</v>
      </c>
      <c r="CQ52" s="50">
        <v>0</v>
      </c>
      <c r="CR52" s="50">
        <v>1930.6210036246484</v>
      </c>
      <c r="CS52" s="50">
        <v>0</v>
      </c>
      <c r="CT52" s="50">
        <v>2225.7598217606487</v>
      </c>
      <c r="CU52" s="50">
        <v>0</v>
      </c>
      <c r="CV52" s="50">
        <v>4209.9964885821391</v>
      </c>
      <c r="CW52" s="51">
        <v>0</v>
      </c>
      <c r="CX52" s="63" t="s">
        <v>64</v>
      </c>
      <c r="CY52" s="28">
        <v>4706.7188381904343</v>
      </c>
      <c r="CZ52" s="50"/>
      <c r="DA52" s="50">
        <v>6616.2803823912636</v>
      </c>
      <c r="DB52" s="50"/>
      <c r="DC52" s="50">
        <v>3130.6892495794905</v>
      </c>
      <c r="DD52" s="50">
        <v>0</v>
      </c>
      <c r="DE52" s="50">
        <v>2816.4350154956401</v>
      </c>
      <c r="DF52" s="50">
        <v>0</v>
      </c>
      <c r="DG52" s="50">
        <v>2664.1407305382691</v>
      </c>
      <c r="DH52" s="50">
        <v>0</v>
      </c>
      <c r="DI52" s="50">
        <v>3137.9930508480998</v>
      </c>
      <c r="DJ52" s="50">
        <v>0</v>
      </c>
      <c r="DK52" s="50">
        <v>2177.0243569369532</v>
      </c>
      <c r="DL52" s="50">
        <v>0</v>
      </c>
      <c r="DM52" s="50">
        <v>2564.1017131121821</v>
      </c>
      <c r="DN52" s="51">
        <v>0</v>
      </c>
      <c r="DO52" s="27" t="s">
        <v>64</v>
      </c>
      <c r="DP52" s="28">
        <f>(BI52/B52)*100</f>
        <v>974.53033514340564</v>
      </c>
      <c r="DQ52" s="28"/>
      <c r="DR52" s="28">
        <f>(BK52/D52)*100</f>
        <v>1049.4962923836117</v>
      </c>
      <c r="DS52" s="28"/>
      <c r="DT52" s="28">
        <f>(BM52/F52)*100</f>
        <v>3195.5561914607224</v>
      </c>
      <c r="DU52" s="28"/>
      <c r="DV52" s="28">
        <f>(BO52/H52)*100</f>
        <v>1247.8362227782447</v>
      </c>
      <c r="DW52" s="28"/>
      <c r="DX52" s="28">
        <f>(BQ52/J52)*100</f>
        <v>821.83336904842679</v>
      </c>
      <c r="DY52" s="28"/>
      <c r="DZ52" s="28">
        <f>(BS52/L52)*100</f>
        <v>1068.4203307898631</v>
      </c>
      <c r="EA52" s="28"/>
      <c r="EB52" s="28">
        <f>(BU52/N52)*100</f>
        <v>849.41601990824813</v>
      </c>
      <c r="EC52" s="28"/>
      <c r="ED52" s="28">
        <f>(BW52/P52)*100</f>
        <v>952.33165397556354</v>
      </c>
      <c r="EE52" s="28"/>
      <c r="EF52" s="28">
        <f>(BY52/R52)*100</f>
        <v>383.0273034677424</v>
      </c>
      <c r="EG52" s="28"/>
      <c r="EH52" s="28">
        <f>(CA52/T52)*100</f>
        <v>359.89472079172049</v>
      </c>
      <c r="EI52" s="29"/>
      <c r="EJ52" s="63" t="s">
        <v>64</v>
      </c>
      <c r="EK52" s="28">
        <f>(CD52/W52)*100</f>
        <v>279.20878860337382</v>
      </c>
      <c r="EL52" s="8"/>
      <c r="EM52" s="28">
        <f>(CF52/Y52)*100</f>
        <v>490.05004548157086</v>
      </c>
      <c r="EN52" s="8"/>
      <c r="EO52" s="28">
        <f>(CH52/AA52)*100</f>
        <v>829.62442614427584</v>
      </c>
      <c r="EP52" s="8"/>
      <c r="EQ52" s="28">
        <f>(CJ52/AC52)*100</f>
        <v>1736.7768553942851</v>
      </c>
      <c r="ER52" s="8"/>
      <c r="ES52" s="28">
        <f>(CL52/AE52)*100</f>
        <v>479.99712744285085</v>
      </c>
      <c r="ET52" s="8"/>
      <c r="EU52" s="28">
        <f>(CN52/AG52)*100</f>
        <v>1240.5835741722794</v>
      </c>
      <c r="EV52" s="8"/>
      <c r="EW52" s="28">
        <f>(CP52/AI52)*100</f>
        <v>506.59644500833582</v>
      </c>
      <c r="EX52" s="8"/>
      <c r="EY52" s="28">
        <f>(CR52/AK52)*100</f>
        <v>1454.5704931418368</v>
      </c>
      <c r="EZ52" s="8"/>
      <c r="FA52" s="28">
        <f>(CT52/AM52)*100</f>
        <v>811.50716043175089</v>
      </c>
      <c r="FB52" s="8"/>
      <c r="FC52" s="28">
        <f>(CV52/AO52)*100</f>
        <v>1839.0946489388607</v>
      </c>
      <c r="FD52" s="17"/>
      <c r="FE52" s="63" t="s">
        <v>64</v>
      </c>
      <c r="FF52" s="28">
        <f>(CY52/AR52)*100</f>
        <v>1305.9362554235602</v>
      </c>
      <c r="FG52" s="8"/>
      <c r="FH52" s="28">
        <f>(DA52/AT52)*100</f>
        <v>1494.1208942219164</v>
      </c>
      <c r="FI52" s="8"/>
      <c r="FJ52" s="28">
        <f>(DC52/AV52)*100</f>
        <v>1450.1997919080907</v>
      </c>
      <c r="FK52" s="8"/>
      <c r="FL52" s="28">
        <f>(DE52/AX52)*100</f>
        <v>1848.1781179328707</v>
      </c>
      <c r="FM52" s="8"/>
      <c r="FN52" s="28">
        <f>(DG52/AZ52)*100</f>
        <v>1220.5520091334333</v>
      </c>
      <c r="FO52" s="8"/>
      <c r="FP52" s="28">
        <f>(DI52/BB52)*100</f>
        <v>626.37505873065095</v>
      </c>
      <c r="FQ52" s="8"/>
      <c r="FR52" s="28">
        <f>(DK52/BD52)*100</f>
        <v>442.70845825998919</v>
      </c>
      <c r="FS52" s="8"/>
      <c r="FT52" s="28">
        <f>(DM52/BF52)*100</f>
        <v>903.93079902080547</v>
      </c>
      <c r="FU52" s="17"/>
      <c r="FV52" s="63" t="s">
        <v>64</v>
      </c>
      <c r="FW52" s="8" t="e">
        <f>(DP52/$IF52)*100</f>
        <v>#REF!</v>
      </c>
      <c r="FX52" s="8"/>
      <c r="FY52" s="8" t="e">
        <f>(DR52/$IF52)*100</f>
        <v>#REF!</v>
      </c>
      <c r="FZ52" s="8"/>
      <c r="GA52" s="8" t="e">
        <f>(DT52/$IF52)*100</f>
        <v>#REF!</v>
      </c>
      <c r="GB52" s="8"/>
      <c r="GC52" s="8" t="e">
        <f>(DV52/$IF52)*100</f>
        <v>#REF!</v>
      </c>
      <c r="GD52" s="8"/>
      <c r="GE52" s="8" t="e">
        <f>(DX52/$IF52)*100</f>
        <v>#REF!</v>
      </c>
      <c r="GF52" s="8"/>
      <c r="GG52" s="8" t="e">
        <f>(DZ52/$IF52)*100</f>
        <v>#REF!</v>
      </c>
      <c r="GH52" s="8"/>
      <c r="GI52" s="8" t="e">
        <f>(EB52/$IF52)*100</f>
        <v>#REF!</v>
      </c>
      <c r="GJ52" s="8"/>
      <c r="GK52" s="8" t="e">
        <f>(ED52/$IF52)*100</f>
        <v>#REF!</v>
      </c>
      <c r="GL52" s="8"/>
      <c r="GM52" s="8" t="e">
        <f>(EF52/$IF52)*100</f>
        <v>#REF!</v>
      </c>
      <c r="GN52" s="8"/>
      <c r="GO52" s="8" t="e">
        <f>(EH52/$IF52)*100</f>
        <v>#REF!</v>
      </c>
      <c r="GP52" s="17"/>
      <c r="GQ52" s="27" t="s">
        <v>64</v>
      </c>
      <c r="GR52" s="8" t="e">
        <f>(EK52/$IF52)*100</f>
        <v>#REF!</v>
      </c>
      <c r="GS52" s="8"/>
      <c r="GT52" s="8" t="e">
        <f>(EM52/$IF52)*100</f>
        <v>#REF!</v>
      </c>
      <c r="GU52" s="8"/>
      <c r="GV52" s="8" t="e">
        <f>(EO52/$IF52)*100</f>
        <v>#REF!</v>
      </c>
      <c r="GW52" s="8"/>
      <c r="GX52" s="8" t="e">
        <f>(EQ52/$IF52)*100</f>
        <v>#REF!</v>
      </c>
      <c r="GY52" s="8"/>
      <c r="GZ52" s="8" t="e">
        <f>(ES52/$IF52)*100</f>
        <v>#REF!</v>
      </c>
      <c r="HA52" s="8"/>
      <c r="HB52" s="8" t="e">
        <f>(EU52/$IF52)*100</f>
        <v>#REF!</v>
      </c>
      <c r="HC52" s="8"/>
      <c r="HD52" s="8" t="e">
        <f>(EW52/$IF52)*100</f>
        <v>#REF!</v>
      </c>
      <c r="HE52" s="8"/>
      <c r="HF52" s="8" t="e">
        <f>(EY52/$IF52)*100</f>
        <v>#REF!</v>
      </c>
      <c r="HG52" s="8"/>
      <c r="HH52" s="8" t="e">
        <f>(FA52/$IF52)*100</f>
        <v>#REF!</v>
      </c>
      <c r="HI52" s="8"/>
      <c r="HJ52" s="8" t="e">
        <f>(FC52/$IF52)*100</f>
        <v>#REF!</v>
      </c>
      <c r="HK52" s="17"/>
      <c r="HL52" s="27" t="s">
        <v>64</v>
      </c>
      <c r="HM52" s="8" t="e">
        <f>(FF52/$IF52)*100</f>
        <v>#REF!</v>
      </c>
      <c r="HN52" s="8"/>
      <c r="HO52" s="8" t="e">
        <f>(FH52/$IF52)*100</f>
        <v>#REF!</v>
      </c>
      <c r="HP52" s="8"/>
      <c r="HQ52" s="8" t="e">
        <f>(FJ52/$IF52)*100</f>
        <v>#REF!</v>
      </c>
      <c r="HR52" s="8"/>
      <c r="HS52" s="8" t="e">
        <f>(FL52/$IF52)*100</f>
        <v>#REF!</v>
      </c>
      <c r="HT52" s="8"/>
      <c r="HU52" s="8" t="e">
        <f>(FN52/$IF52)*100</f>
        <v>#REF!</v>
      </c>
      <c r="HV52" s="8"/>
      <c r="HW52" s="8" t="e">
        <f>(FP52/$IF52)*100</f>
        <v>#REF!</v>
      </c>
      <c r="HX52" s="8"/>
      <c r="HY52" s="8" t="e">
        <f>(FR52/$IF52)*100</f>
        <v>#REF!</v>
      </c>
      <c r="HZ52" s="8"/>
      <c r="IA52" s="8" t="e">
        <f>(FT52/$IF52)*100</f>
        <v>#REF!</v>
      </c>
      <c r="IB52" s="17"/>
      <c r="IF52" s="10" t="e">
        <f>'[1]QEI-MFG'!AK164</f>
        <v>#REF!</v>
      </c>
    </row>
    <row r="53" spans="1:240" s="10" customFormat="1" ht="17.25" hidden="1" customHeight="1" x14ac:dyDescent="0.2">
      <c r="A53" s="63" t="s">
        <v>65</v>
      </c>
      <c r="B53" s="28">
        <f t="shared" si="0"/>
        <v>222.03097479494997</v>
      </c>
      <c r="C53" s="28"/>
      <c r="D53" s="50">
        <v>327.83679365876253</v>
      </c>
      <c r="E53" s="50"/>
      <c r="F53" s="50">
        <v>104.63422370106063</v>
      </c>
      <c r="G53" s="50">
        <v>0</v>
      </c>
      <c r="H53" s="50">
        <v>110.69547790130349</v>
      </c>
      <c r="I53" s="50">
        <v>0</v>
      </c>
      <c r="J53" s="50">
        <v>151.86782734158325</v>
      </c>
      <c r="K53" s="50">
        <v>0</v>
      </c>
      <c r="L53" s="50">
        <v>250.50367617877677</v>
      </c>
      <c r="M53" s="50">
        <v>0</v>
      </c>
      <c r="N53" s="50">
        <v>59.940131056889015</v>
      </c>
      <c r="O53" s="50">
        <v>0</v>
      </c>
      <c r="P53" s="50">
        <v>200.84383299665896</v>
      </c>
      <c r="Q53" s="50">
        <v>0</v>
      </c>
      <c r="R53" s="50">
        <v>148.53049810585321</v>
      </c>
      <c r="S53" s="50">
        <v>0</v>
      </c>
      <c r="T53" s="50">
        <v>132.01991630439576</v>
      </c>
      <c r="U53" s="51"/>
      <c r="V53" s="63" t="s">
        <v>65</v>
      </c>
      <c r="W53" s="50">
        <v>114.16206125947767</v>
      </c>
      <c r="X53" s="50"/>
      <c r="Y53" s="50">
        <v>146.29647032448665</v>
      </c>
      <c r="Z53" s="50"/>
      <c r="AA53" s="50">
        <v>170.48233474725711</v>
      </c>
      <c r="AB53" s="50">
        <v>0</v>
      </c>
      <c r="AC53" s="50">
        <v>330.38936771639072</v>
      </c>
      <c r="AD53" s="50">
        <v>0</v>
      </c>
      <c r="AE53" s="50">
        <v>227.1727488049473</v>
      </c>
      <c r="AF53" s="50">
        <v>0</v>
      </c>
      <c r="AG53" s="50">
        <v>156.0880166775398</v>
      </c>
      <c r="AH53" s="50">
        <v>0</v>
      </c>
      <c r="AI53" s="50">
        <v>163.67383082951568</v>
      </c>
      <c r="AJ53" s="50">
        <v>0</v>
      </c>
      <c r="AK53" s="50">
        <v>139.27065020847635</v>
      </c>
      <c r="AL53" s="50">
        <v>0</v>
      </c>
      <c r="AM53" s="50">
        <v>237.97605891869748</v>
      </c>
      <c r="AN53" s="50">
        <v>0</v>
      </c>
      <c r="AO53" s="50">
        <v>244.27915825614139</v>
      </c>
      <c r="AP53" s="51">
        <v>0</v>
      </c>
      <c r="AQ53" s="63" t="s">
        <v>65</v>
      </c>
      <c r="AR53" s="28">
        <v>362.96704318899134</v>
      </c>
      <c r="AS53" s="50"/>
      <c r="AT53" s="50">
        <v>428.50172978891317</v>
      </c>
      <c r="AU53" s="50"/>
      <c r="AV53" s="50">
        <v>331.59185624630499</v>
      </c>
      <c r="AW53" s="50">
        <v>0</v>
      </c>
      <c r="AX53" s="50">
        <v>157.4509528944792</v>
      </c>
      <c r="AY53" s="50">
        <v>0</v>
      </c>
      <c r="AZ53" s="50">
        <v>154.04429844650872</v>
      </c>
      <c r="BA53" s="50">
        <v>0</v>
      </c>
      <c r="BB53" s="50">
        <v>315.18329951983173</v>
      </c>
      <c r="BC53" s="50">
        <v>0</v>
      </c>
      <c r="BD53" s="50">
        <v>311.72566305159353</v>
      </c>
      <c r="BE53" s="50">
        <v>0</v>
      </c>
      <c r="BF53" s="50">
        <v>164.39458520894271</v>
      </c>
      <c r="BG53" s="51"/>
      <c r="BH53" s="63" t="s">
        <v>65</v>
      </c>
      <c r="BI53" s="28">
        <f t="shared" si="1"/>
        <v>2234.3293282111167</v>
      </c>
      <c r="BJ53" s="28"/>
      <c r="BK53" s="50">
        <v>4052.5298393327935</v>
      </c>
      <c r="BL53" s="50"/>
      <c r="BM53" s="50">
        <v>1746.3895409886188</v>
      </c>
      <c r="BN53" s="50">
        <v>0</v>
      </c>
      <c r="BO53" s="50">
        <v>2587.0817208063118</v>
      </c>
      <c r="BP53" s="50">
        <v>0</v>
      </c>
      <c r="BQ53" s="50">
        <v>1453.3258839197588</v>
      </c>
      <c r="BR53" s="50">
        <v>0</v>
      </c>
      <c r="BS53" s="50">
        <v>2354.8597402499995</v>
      </c>
      <c r="BT53" s="50">
        <v>0</v>
      </c>
      <c r="BU53" s="50">
        <v>603.73224831058826</v>
      </c>
      <c r="BV53" s="50">
        <v>0</v>
      </c>
      <c r="BW53" s="50">
        <v>1923.7871647116976</v>
      </c>
      <c r="BX53" s="50">
        <v>0</v>
      </c>
      <c r="BY53" s="50">
        <v>588.39137094626562</v>
      </c>
      <c r="BZ53" s="50">
        <v>0</v>
      </c>
      <c r="CA53" s="50">
        <v>324.27778941007006</v>
      </c>
      <c r="CB53" s="51"/>
      <c r="CC53" s="63" t="s">
        <v>65</v>
      </c>
      <c r="CD53" s="50">
        <v>399.83672373520739</v>
      </c>
      <c r="CE53" s="50"/>
      <c r="CF53" s="50">
        <v>1065.2459646044003</v>
      </c>
      <c r="CG53" s="50">
        <v>0</v>
      </c>
      <c r="CH53" s="50">
        <v>1712.623334724025</v>
      </c>
      <c r="CI53" s="50">
        <v>0</v>
      </c>
      <c r="CJ53" s="50">
        <v>3233.3020113347752</v>
      </c>
      <c r="CK53" s="50">
        <v>0</v>
      </c>
      <c r="CL53" s="50">
        <v>1180.2952613968055</v>
      </c>
      <c r="CM53" s="50">
        <v>0</v>
      </c>
      <c r="CN53" s="50">
        <v>1695.8477416790447</v>
      </c>
      <c r="CO53" s="50">
        <v>0</v>
      </c>
      <c r="CP53" s="50">
        <v>1147.9701459384771</v>
      </c>
      <c r="CQ53" s="50">
        <v>0</v>
      </c>
      <c r="CR53" s="50">
        <v>1813.9543898561883</v>
      </c>
      <c r="CS53" s="50">
        <v>0</v>
      </c>
      <c r="CT53" s="50">
        <v>2318.9922858849586</v>
      </c>
      <c r="CU53" s="50">
        <v>0</v>
      </c>
      <c r="CV53" s="50">
        <v>2193.8736726566094</v>
      </c>
      <c r="CW53" s="51"/>
      <c r="CX53" s="63" t="s">
        <v>65</v>
      </c>
      <c r="CY53" s="28">
        <v>4352.7842012944639</v>
      </c>
      <c r="CZ53" s="50"/>
      <c r="DA53" s="50">
        <v>6483.8395365630131</v>
      </c>
      <c r="DB53" s="50"/>
      <c r="DC53" s="50">
        <v>2834.9978401335825</v>
      </c>
      <c r="DD53" s="50">
        <v>0</v>
      </c>
      <c r="DE53" s="50">
        <v>2351.402216961922</v>
      </c>
      <c r="DF53" s="50">
        <v>0</v>
      </c>
      <c r="DG53" s="50">
        <v>1376.9519169509074</v>
      </c>
      <c r="DH53" s="50">
        <v>0</v>
      </c>
      <c r="DI53" s="50">
        <v>3454.6351019157419</v>
      </c>
      <c r="DJ53" s="50">
        <v>0</v>
      </c>
      <c r="DK53" s="50">
        <v>1388.4235320686332</v>
      </c>
      <c r="DL53" s="50">
        <v>0</v>
      </c>
      <c r="DM53" s="50">
        <v>1326.2973858296748</v>
      </c>
      <c r="DN53" s="51"/>
      <c r="DO53" s="27" t="s">
        <v>65</v>
      </c>
      <c r="DP53" s="28">
        <f>(BI53/B53)*100</f>
        <v>1006.3142452419372</v>
      </c>
      <c r="DQ53" s="28"/>
      <c r="DR53" s="28">
        <f>(BK53/D53)*100</f>
        <v>1236.1424701923404</v>
      </c>
      <c r="DS53" s="28"/>
      <c r="DT53" s="28">
        <f>(BM53/F53)*100</f>
        <v>1669.0423832818251</v>
      </c>
      <c r="DU53" s="28"/>
      <c r="DV53" s="28">
        <f>(BO53/H53)*100</f>
        <v>2337.1159959334236</v>
      </c>
      <c r="DW53" s="28"/>
      <c r="DX53" s="28">
        <f>(BQ53/J53)*100</f>
        <v>956.96758777678281</v>
      </c>
      <c r="DY53" s="28"/>
      <c r="DZ53" s="28">
        <f>(BS53/L53)*100</f>
        <v>940.04997298698663</v>
      </c>
      <c r="EA53" s="28"/>
      <c r="EB53" s="28">
        <f>(BU53/N53)*100</f>
        <v>1007.22543922633</v>
      </c>
      <c r="EC53" s="28"/>
      <c r="ED53" s="28">
        <f>(BW53/P53)*100</f>
        <v>957.85224570161438</v>
      </c>
      <c r="EE53" s="28"/>
      <c r="EF53" s="28">
        <f>(BY53/R53)*100</f>
        <v>396.14178801644954</v>
      </c>
      <c r="EG53" s="28"/>
      <c r="EH53" s="28">
        <f>(CA53/T53)*100</f>
        <v>245.62793136634707</v>
      </c>
      <c r="EI53" s="29"/>
      <c r="EJ53" s="63" t="s">
        <v>65</v>
      </c>
      <c r="EK53" s="28">
        <f>(CD53/W53)*100</f>
        <v>350.23607608697864</v>
      </c>
      <c r="EL53" s="8"/>
      <c r="EM53" s="28">
        <f>(CF53/Y53)*100</f>
        <v>728.14194508020387</v>
      </c>
      <c r="EN53" s="8"/>
      <c r="EO53" s="28">
        <f>(CH53/AA53)*100</f>
        <v>1004.5752466160305</v>
      </c>
      <c r="EP53" s="8"/>
      <c r="EQ53" s="28">
        <f>(CJ53/AC53)*100</f>
        <v>978.63379614269888</v>
      </c>
      <c r="ER53" s="8"/>
      <c r="ES53" s="28">
        <f>(CL53/AE53)*100</f>
        <v>519.5584715181742</v>
      </c>
      <c r="ET53" s="8"/>
      <c r="EU53" s="28">
        <f>(CN53/AG53)*100</f>
        <v>1086.4688896537614</v>
      </c>
      <c r="EV53" s="8"/>
      <c r="EW53" s="28">
        <f>(CP53/AI53)*100</f>
        <v>701.3767198582982</v>
      </c>
      <c r="EX53" s="8"/>
      <c r="EY53" s="28">
        <f>(CR53/AK53)*100</f>
        <v>1302.4670934908772</v>
      </c>
      <c r="EZ53" s="8"/>
      <c r="FA53" s="28">
        <f>(CT53/AM53)*100</f>
        <v>974.46453076913212</v>
      </c>
      <c r="FB53" s="8"/>
      <c r="FC53" s="28">
        <f>(CV53/AO53)*100</f>
        <v>898.10104485303691</v>
      </c>
      <c r="FD53" s="17"/>
      <c r="FE53" s="63" t="s">
        <v>65</v>
      </c>
      <c r="FF53" s="28">
        <f>(CY53/AR53)*100</f>
        <v>1199.2229826298683</v>
      </c>
      <c r="FG53" s="8"/>
      <c r="FH53" s="28">
        <f>(DA53/AT53)*100</f>
        <v>1513.1419748893561</v>
      </c>
      <c r="FI53" s="8"/>
      <c r="FJ53" s="28">
        <f>(DC53/AV53)*100</f>
        <v>854.96606346923022</v>
      </c>
      <c r="FK53" s="8"/>
      <c r="FL53" s="28">
        <f>(DE53/AX53)*100</f>
        <v>1493.4188544021004</v>
      </c>
      <c r="FM53" s="8"/>
      <c r="FN53" s="28">
        <f>(DG53/AZ53)*100</f>
        <v>893.86749839952597</v>
      </c>
      <c r="FO53" s="8"/>
      <c r="FP53" s="28">
        <f>(DI53/BB53)*100</f>
        <v>1096.0717484646966</v>
      </c>
      <c r="FQ53" s="8"/>
      <c r="FR53" s="28">
        <f>(DK53/BD53)*100</f>
        <v>445.3991751839938</v>
      </c>
      <c r="FS53" s="8"/>
      <c r="FT53" s="28">
        <f>(DM53/BF53)*100</f>
        <v>806.77680724336108</v>
      </c>
      <c r="FU53" s="17"/>
      <c r="FV53" s="63" t="s">
        <v>65</v>
      </c>
      <c r="FW53" s="8" t="e">
        <f>(DP53/$IF53)*100</f>
        <v>#REF!</v>
      </c>
      <c r="FX53" s="8"/>
      <c r="FY53" s="8" t="e">
        <f>(DR53/$IF53)*100</f>
        <v>#REF!</v>
      </c>
      <c r="FZ53" s="8"/>
      <c r="GA53" s="8" t="e">
        <f>(DT53/$IF53)*100</f>
        <v>#REF!</v>
      </c>
      <c r="GB53" s="8"/>
      <c r="GC53" s="8" t="e">
        <f>(DV53/$IF53)*100</f>
        <v>#REF!</v>
      </c>
      <c r="GD53" s="8"/>
      <c r="GE53" s="8" t="e">
        <f>(DX53/$IF53)*100</f>
        <v>#REF!</v>
      </c>
      <c r="GF53" s="8"/>
      <c r="GG53" s="8" t="e">
        <f>(DZ53/$IF53)*100</f>
        <v>#REF!</v>
      </c>
      <c r="GH53" s="8"/>
      <c r="GI53" s="8" t="e">
        <f>(EB53/$IF53)*100</f>
        <v>#REF!</v>
      </c>
      <c r="GJ53" s="8"/>
      <c r="GK53" s="8" t="e">
        <f>(ED53/$IF53)*100</f>
        <v>#REF!</v>
      </c>
      <c r="GL53" s="8"/>
      <c r="GM53" s="8" t="e">
        <f>(EF53/$IF53)*100</f>
        <v>#REF!</v>
      </c>
      <c r="GN53" s="8"/>
      <c r="GO53" s="8" t="e">
        <f>(EH53/$IF53)*100</f>
        <v>#REF!</v>
      </c>
      <c r="GP53" s="17"/>
      <c r="GQ53" s="30" t="s">
        <v>65</v>
      </c>
      <c r="GR53" s="8" t="e">
        <f>(EK53/$IF53)*100</f>
        <v>#REF!</v>
      </c>
      <c r="GS53" s="8"/>
      <c r="GT53" s="8" t="e">
        <f>(EM53/$IF53)*100</f>
        <v>#REF!</v>
      </c>
      <c r="GU53" s="8"/>
      <c r="GV53" s="8" t="e">
        <f>(EO53/$IF53)*100</f>
        <v>#REF!</v>
      </c>
      <c r="GW53" s="8"/>
      <c r="GX53" s="8" t="e">
        <f>(EQ53/$IF53)*100</f>
        <v>#REF!</v>
      </c>
      <c r="GY53" s="8"/>
      <c r="GZ53" s="8" t="e">
        <f>(ES53/$IF53)*100</f>
        <v>#REF!</v>
      </c>
      <c r="HA53" s="8"/>
      <c r="HB53" s="8" t="e">
        <f>(EU53/$IF53)*100</f>
        <v>#REF!</v>
      </c>
      <c r="HC53" s="8"/>
      <c r="HD53" s="8" t="e">
        <f>(EW53/$IF53)*100</f>
        <v>#REF!</v>
      </c>
      <c r="HE53" s="8"/>
      <c r="HF53" s="8" t="e">
        <f>(EY53/$IF53)*100</f>
        <v>#REF!</v>
      </c>
      <c r="HG53" s="8"/>
      <c r="HH53" s="8" t="e">
        <f>(FA53/$IF53)*100</f>
        <v>#REF!</v>
      </c>
      <c r="HI53" s="8"/>
      <c r="HJ53" s="8" t="e">
        <f>(FC53/$IF53)*100</f>
        <v>#REF!</v>
      </c>
      <c r="HK53" s="17"/>
      <c r="HL53" s="30" t="s">
        <v>65</v>
      </c>
      <c r="HM53" s="8" t="e">
        <f>(FF53/$IF53)*100</f>
        <v>#REF!</v>
      </c>
      <c r="HN53" s="8"/>
      <c r="HO53" s="8" t="e">
        <f>(FH53/$IF53)*100</f>
        <v>#REF!</v>
      </c>
      <c r="HP53" s="8"/>
      <c r="HQ53" s="8" t="e">
        <f>(FJ53/$IF53)*100</f>
        <v>#REF!</v>
      </c>
      <c r="HR53" s="8"/>
      <c r="HS53" s="8" t="e">
        <f>(FL53/$IF53)*100</f>
        <v>#REF!</v>
      </c>
      <c r="HT53" s="8"/>
      <c r="HU53" s="8" t="e">
        <f>(FN53/$IF53)*100</f>
        <v>#REF!</v>
      </c>
      <c r="HV53" s="8"/>
      <c r="HW53" s="8" t="e">
        <f>(FP53/$IF53)*100</f>
        <v>#REF!</v>
      </c>
      <c r="HX53" s="8"/>
      <c r="HY53" s="8" t="e">
        <f>(FR53/$IF53)*100</f>
        <v>#REF!</v>
      </c>
      <c r="HZ53" s="8"/>
      <c r="IA53" s="8" t="e">
        <f>(FT53/$IF53)*100</f>
        <v>#REF!</v>
      </c>
      <c r="IB53" s="17"/>
      <c r="IF53" s="10" t="e">
        <f>'[1]QEI-MFG'!AK165</f>
        <v>#REF!</v>
      </c>
    </row>
    <row r="54" spans="1:240" s="10" customFormat="1" ht="33" hidden="1" customHeight="1" thickBot="1" x14ac:dyDescent="0.25">
      <c r="A54" s="63" t="s">
        <v>66</v>
      </c>
      <c r="B54" s="28">
        <f t="shared" si="0"/>
        <v>189.92342099059303</v>
      </c>
      <c r="C54" s="28"/>
      <c r="D54" s="50">
        <v>318.24670786735021</v>
      </c>
      <c r="E54" s="50"/>
      <c r="F54" s="50">
        <v>69.847712900063541</v>
      </c>
      <c r="G54" s="50">
        <v>0</v>
      </c>
      <c r="H54" s="50">
        <v>102.50750139863359</v>
      </c>
      <c r="I54" s="50">
        <v>0</v>
      </c>
      <c r="J54" s="50">
        <v>130.4971414908461</v>
      </c>
      <c r="K54" s="50">
        <v>0</v>
      </c>
      <c r="L54" s="50">
        <v>127.79270722647173</v>
      </c>
      <c r="M54" s="50">
        <v>0</v>
      </c>
      <c r="N54" s="50">
        <v>90.684976521791569</v>
      </c>
      <c r="O54" s="50">
        <v>0</v>
      </c>
      <c r="P54" s="50">
        <v>171.710500819949</v>
      </c>
      <c r="Q54" s="50">
        <v>0</v>
      </c>
      <c r="R54" s="50">
        <v>178.24155067805543</v>
      </c>
      <c r="S54" s="50">
        <v>0</v>
      </c>
      <c r="T54" s="50">
        <v>128.08725197024816</v>
      </c>
      <c r="U54" s="51"/>
      <c r="V54" s="63" t="s">
        <v>66</v>
      </c>
      <c r="W54" s="50">
        <v>685.9508694351465</v>
      </c>
      <c r="X54" s="50"/>
      <c r="Y54" s="50">
        <v>126.24611047362595</v>
      </c>
      <c r="Z54" s="50"/>
      <c r="AA54" s="50">
        <v>150.62296707514381</v>
      </c>
      <c r="AB54" s="50">
        <v>0</v>
      </c>
      <c r="AC54" s="50">
        <v>80.478915163674159</v>
      </c>
      <c r="AD54" s="50">
        <v>0</v>
      </c>
      <c r="AE54" s="50">
        <v>190.83772291385236</v>
      </c>
      <c r="AF54" s="50">
        <v>0</v>
      </c>
      <c r="AG54" s="50">
        <v>137.16409844258857</v>
      </c>
      <c r="AH54" s="50">
        <v>0</v>
      </c>
      <c r="AI54" s="50">
        <v>140.06894062684802</v>
      </c>
      <c r="AJ54" s="50">
        <v>0</v>
      </c>
      <c r="AK54" s="50">
        <v>126.75819192983074</v>
      </c>
      <c r="AL54" s="50">
        <v>0</v>
      </c>
      <c r="AM54" s="50">
        <v>192.56321708599708</v>
      </c>
      <c r="AN54" s="50">
        <v>0</v>
      </c>
      <c r="AO54" s="50">
        <v>240.77899147306644</v>
      </c>
      <c r="AP54" s="51">
        <v>0</v>
      </c>
      <c r="AQ54" s="27" t="s">
        <v>66</v>
      </c>
      <c r="AR54" s="28">
        <v>386.92203534243947</v>
      </c>
      <c r="AS54" s="50"/>
      <c r="AT54" s="50">
        <v>384.06633800876693</v>
      </c>
      <c r="AU54" s="50"/>
      <c r="AV54" s="50">
        <v>504.07285575949862</v>
      </c>
      <c r="AW54" s="50">
        <v>0</v>
      </c>
      <c r="AX54" s="50">
        <v>142.37401192885653</v>
      </c>
      <c r="AY54" s="50">
        <v>0</v>
      </c>
      <c r="AZ54" s="50">
        <v>255.84227345945095</v>
      </c>
      <c r="BA54" s="50">
        <v>0</v>
      </c>
      <c r="BB54" s="50">
        <v>406.30423917622272</v>
      </c>
      <c r="BC54" s="50">
        <v>0</v>
      </c>
      <c r="BD54" s="50">
        <v>301.01157346378147</v>
      </c>
      <c r="BE54" s="50">
        <v>0</v>
      </c>
      <c r="BF54" s="50">
        <v>145.68412894534913</v>
      </c>
      <c r="BG54" s="51"/>
      <c r="BH54" s="27" t="s">
        <v>66</v>
      </c>
      <c r="BI54" s="28">
        <f t="shared" si="1"/>
        <v>1867.7884294549958</v>
      </c>
      <c r="BJ54" s="28"/>
      <c r="BK54" s="50">
        <v>2479.8110155026698</v>
      </c>
      <c r="BL54" s="50"/>
      <c r="BM54" s="50">
        <v>1523.7926332009165</v>
      </c>
      <c r="BN54" s="50">
        <v>0</v>
      </c>
      <c r="BO54" s="50">
        <v>1842.7662928756274</v>
      </c>
      <c r="BP54" s="50">
        <v>0</v>
      </c>
      <c r="BQ54" s="50">
        <v>1176.0967679642411</v>
      </c>
      <c r="BR54" s="50">
        <v>0</v>
      </c>
      <c r="BS54" s="50">
        <v>1673.3973791233284</v>
      </c>
      <c r="BT54" s="50">
        <v>0</v>
      </c>
      <c r="BU54" s="50">
        <v>505.43328310983168</v>
      </c>
      <c r="BV54" s="50">
        <v>0</v>
      </c>
      <c r="BW54" s="50">
        <v>1394.8886724567899</v>
      </c>
      <c r="BX54" s="50">
        <v>0</v>
      </c>
      <c r="BY54" s="50">
        <v>1531.3535595804271</v>
      </c>
      <c r="BZ54" s="50">
        <v>0</v>
      </c>
      <c r="CA54" s="50">
        <v>542.62613055765337</v>
      </c>
      <c r="CB54" s="51"/>
      <c r="CC54" s="27" t="s">
        <v>66</v>
      </c>
      <c r="CD54" s="50">
        <v>1271.4319849263259</v>
      </c>
      <c r="CE54" s="50"/>
      <c r="CF54" s="50">
        <v>915.12591250270555</v>
      </c>
      <c r="CG54" s="50">
        <v>0</v>
      </c>
      <c r="CH54" s="50">
        <v>1843.0517394699966</v>
      </c>
      <c r="CI54" s="50">
        <v>0</v>
      </c>
      <c r="CJ54" s="50">
        <v>2248.4375341119198</v>
      </c>
      <c r="CK54" s="50">
        <v>0</v>
      </c>
      <c r="CL54" s="50">
        <v>769.29812885693559</v>
      </c>
      <c r="CM54" s="50">
        <v>0</v>
      </c>
      <c r="CN54" s="50">
        <v>1422.2240708919594</v>
      </c>
      <c r="CO54" s="50">
        <v>0</v>
      </c>
      <c r="CP54" s="50">
        <v>1178.5346466976457</v>
      </c>
      <c r="CQ54" s="50">
        <v>0</v>
      </c>
      <c r="CR54" s="50">
        <v>1466.6868195180514</v>
      </c>
      <c r="CS54" s="50">
        <v>0</v>
      </c>
      <c r="CT54" s="50">
        <v>1036.0243291614506</v>
      </c>
      <c r="CU54" s="50">
        <v>0</v>
      </c>
      <c r="CV54" s="50">
        <v>2304.0447697822647</v>
      </c>
      <c r="CW54" s="51"/>
      <c r="CX54" s="27" t="s">
        <v>66</v>
      </c>
      <c r="CY54" s="28">
        <v>5699.7558895494885</v>
      </c>
      <c r="CZ54" s="50"/>
      <c r="DA54" s="50">
        <v>7351.6871171596513</v>
      </c>
      <c r="DB54" s="50"/>
      <c r="DC54" s="50">
        <v>5227.8768355337725</v>
      </c>
      <c r="DD54" s="50">
        <v>0</v>
      </c>
      <c r="DE54" s="50">
        <v>2305.7490749152721</v>
      </c>
      <c r="DF54" s="50">
        <v>0</v>
      </c>
      <c r="DG54" s="50">
        <v>2508.8643786715497</v>
      </c>
      <c r="DH54" s="50">
        <v>0</v>
      </c>
      <c r="DI54" s="50">
        <v>5463.7820855520758</v>
      </c>
      <c r="DJ54" s="50">
        <v>0</v>
      </c>
      <c r="DK54" s="50">
        <v>1637.8070121111714</v>
      </c>
      <c r="DL54" s="50">
        <v>0</v>
      </c>
      <c r="DM54" s="50">
        <v>1301.8694035378612</v>
      </c>
      <c r="DN54" s="51"/>
      <c r="DO54" s="30" t="s">
        <v>66</v>
      </c>
      <c r="DP54" s="28">
        <f>(BI54/B54)*100</f>
        <v>983.442915946374</v>
      </c>
      <c r="DQ54" s="28"/>
      <c r="DR54" s="28">
        <f>(BK54/D54)*100</f>
        <v>779.21026492952456</v>
      </c>
      <c r="DS54" s="28"/>
      <c r="DT54" s="28">
        <f>(BM54/F54)*100</f>
        <v>2181.5927393086199</v>
      </c>
      <c r="DU54" s="28"/>
      <c r="DV54" s="28">
        <f>(BO54/H54)*100</f>
        <v>1797.6892107724236</v>
      </c>
      <c r="DW54" s="28"/>
      <c r="DX54" s="28">
        <f>(BQ54/J54)*100</f>
        <v>901.24331807431963</v>
      </c>
      <c r="DY54" s="28"/>
      <c r="DZ54" s="28">
        <f>(BS54/L54)*100</f>
        <v>1309.4623436983507</v>
      </c>
      <c r="EA54" s="28"/>
      <c r="EB54" s="28">
        <f>(BU54/N54)*100</f>
        <v>557.35062465211774</v>
      </c>
      <c r="EC54" s="28"/>
      <c r="ED54" s="28">
        <f>(BW54/P54)*100</f>
        <v>812.34907929098199</v>
      </c>
      <c r="EE54" s="28"/>
      <c r="EF54" s="28">
        <f>(BY54/R54)*100</f>
        <v>859.14510604006034</v>
      </c>
      <c r="EG54" s="28"/>
      <c r="EH54" s="28">
        <f>(CA54/T54)*100</f>
        <v>423.63788918173793</v>
      </c>
      <c r="EI54" s="29"/>
      <c r="EJ54" s="27" t="s">
        <v>66</v>
      </c>
      <c r="EK54" s="28">
        <f>(CD54/W54)*100</f>
        <v>185.35321428680453</v>
      </c>
      <c r="EL54" s="8"/>
      <c r="EM54" s="28">
        <f>(CF54/Y54)*100</f>
        <v>724.87453995177486</v>
      </c>
      <c r="EN54" s="8"/>
      <c r="EO54" s="28">
        <f>(CH54/AA54)*100</f>
        <v>1223.619329282315</v>
      </c>
      <c r="EP54" s="8"/>
      <c r="EQ54" s="28">
        <f>(CJ54/AC54)*100</f>
        <v>2793.8218719016718</v>
      </c>
      <c r="ER54" s="8"/>
      <c r="ES54" s="28">
        <f>(CL54/AE54)*100</f>
        <v>403.11638449187052</v>
      </c>
      <c r="ET54" s="8"/>
      <c r="EU54" s="28">
        <f>(CN54/AG54)*100</f>
        <v>1036.8777887511474</v>
      </c>
      <c r="EV54" s="8"/>
      <c r="EW54" s="28">
        <f>(CP54/AI54)*100</f>
        <v>841.39613066492166</v>
      </c>
      <c r="EX54" s="8"/>
      <c r="EY54" s="28">
        <f>(CR54/AK54)*100</f>
        <v>1157.0745820751074</v>
      </c>
      <c r="EZ54" s="8"/>
      <c r="FA54" s="28">
        <f>(CT54/AM54)*100</f>
        <v>538.01777143075617</v>
      </c>
      <c r="FB54" s="8"/>
      <c r="FC54" s="28">
        <f>(CV54/AO54)*100</f>
        <v>956.91270890633132</v>
      </c>
      <c r="FD54" s="17"/>
      <c r="FE54" s="27" t="s">
        <v>66</v>
      </c>
      <c r="FF54" s="28">
        <f>(CY54/AR54)*100</f>
        <v>1473.1019091494766</v>
      </c>
      <c r="FG54" s="8"/>
      <c r="FH54" s="28">
        <f>(DA54/AT54)*100</f>
        <v>1914.1711703439726</v>
      </c>
      <c r="FI54" s="8"/>
      <c r="FJ54" s="28">
        <f>(DC54/AV54)*100</f>
        <v>1037.1272278997856</v>
      </c>
      <c r="FK54" s="8"/>
      <c r="FL54" s="28">
        <f>(DE54/AX54)*100</f>
        <v>1619.5013708452925</v>
      </c>
      <c r="FM54" s="8"/>
      <c r="FN54" s="28">
        <f>(DG54/AZ54)*100</f>
        <v>980.62933257555881</v>
      </c>
      <c r="FO54" s="8"/>
      <c r="FP54" s="28">
        <f>(DI54/BB54)*100</f>
        <v>1344.7514346957917</v>
      </c>
      <c r="FQ54" s="8"/>
      <c r="FR54" s="28">
        <f>(DK54/BD54)*100</f>
        <v>544.10101022518882</v>
      </c>
      <c r="FS54" s="8"/>
      <c r="FT54" s="28">
        <f>(DM54/BF54)*100</f>
        <v>893.62472972346563</v>
      </c>
      <c r="FU54" s="17"/>
      <c r="FV54" s="27" t="s">
        <v>66</v>
      </c>
      <c r="FW54" s="8" t="e">
        <f>(DP54/$IF54)*100</f>
        <v>#REF!</v>
      </c>
      <c r="FX54" s="8"/>
      <c r="FY54" s="8" t="e">
        <f>(DR54/$IF54)*100</f>
        <v>#REF!</v>
      </c>
      <c r="FZ54" s="8"/>
      <c r="GA54" s="8" t="e">
        <f>(DT54/$IF54)*100</f>
        <v>#REF!</v>
      </c>
      <c r="GB54" s="8"/>
      <c r="GC54" s="8" t="e">
        <f>(DV54/$IF54)*100</f>
        <v>#REF!</v>
      </c>
      <c r="GD54" s="8"/>
      <c r="GE54" s="8" t="e">
        <f>(DX54/$IF54)*100</f>
        <v>#REF!</v>
      </c>
      <c r="GF54" s="8"/>
      <c r="GG54" s="8" t="e">
        <f>(DZ54/$IF54)*100</f>
        <v>#REF!</v>
      </c>
      <c r="GH54" s="8"/>
      <c r="GI54" s="8" t="e">
        <f>(EB54/$IF54)*100</f>
        <v>#REF!</v>
      </c>
      <c r="GJ54" s="8"/>
      <c r="GK54" s="8" t="e">
        <f>(ED54/$IF54)*100</f>
        <v>#REF!</v>
      </c>
      <c r="GL54" s="8"/>
      <c r="GM54" s="8" t="e">
        <f>(EF54/$IF54)*100</f>
        <v>#REF!</v>
      </c>
      <c r="GN54" s="8"/>
      <c r="GO54" s="8" t="e">
        <f>(EH54/$IF54)*100</f>
        <v>#REF!</v>
      </c>
      <c r="GP54" s="17"/>
      <c r="GQ54" s="30" t="s">
        <v>66</v>
      </c>
      <c r="GR54" s="8" t="e">
        <f>(EK54/$IF54)*100</f>
        <v>#REF!</v>
      </c>
      <c r="GS54" s="8"/>
      <c r="GT54" s="8" t="e">
        <f>(EM54/$IF54)*100</f>
        <v>#REF!</v>
      </c>
      <c r="GU54" s="8"/>
      <c r="GV54" s="8" t="e">
        <f>(EO54/$IF54)*100</f>
        <v>#REF!</v>
      </c>
      <c r="GW54" s="8"/>
      <c r="GX54" s="8" t="e">
        <f>(EQ54/$IF54)*100</f>
        <v>#REF!</v>
      </c>
      <c r="GY54" s="8"/>
      <c r="GZ54" s="8" t="e">
        <f>(ES54/$IF54)*100</f>
        <v>#REF!</v>
      </c>
      <c r="HA54" s="8"/>
      <c r="HB54" s="8" t="e">
        <f>(EU54/$IF54)*100</f>
        <v>#REF!</v>
      </c>
      <c r="HC54" s="8"/>
      <c r="HD54" s="8" t="e">
        <f>(EW54/$IF54)*100</f>
        <v>#REF!</v>
      </c>
      <c r="HE54" s="8"/>
      <c r="HF54" s="8" t="e">
        <f>(EY54/$IF54)*100</f>
        <v>#REF!</v>
      </c>
      <c r="HG54" s="8"/>
      <c r="HH54" s="8" t="e">
        <f>(FA54/$IF54)*100</f>
        <v>#REF!</v>
      </c>
      <c r="HI54" s="8"/>
      <c r="HJ54" s="8" t="e">
        <f>(FC54/$IF54)*100</f>
        <v>#REF!</v>
      </c>
      <c r="HK54" s="17"/>
      <c r="HL54" s="30" t="s">
        <v>66</v>
      </c>
      <c r="HM54" s="8" t="e">
        <f>(FF54/$IF54)*100</f>
        <v>#REF!</v>
      </c>
      <c r="HN54" s="8"/>
      <c r="HO54" s="8" t="e">
        <f>(FH54/$IF54)*100</f>
        <v>#REF!</v>
      </c>
      <c r="HP54" s="8"/>
      <c r="HQ54" s="8" t="e">
        <f>(FJ54/$IF54)*100</f>
        <v>#REF!</v>
      </c>
      <c r="HR54" s="8"/>
      <c r="HS54" s="8" t="e">
        <f>(FL54/$IF54)*100</f>
        <v>#REF!</v>
      </c>
      <c r="HT54" s="8"/>
      <c r="HU54" s="8" t="e">
        <f>(FN54/$IF54)*100</f>
        <v>#REF!</v>
      </c>
      <c r="HV54" s="8"/>
      <c r="HW54" s="8" t="e">
        <f>(FP54/$IF54)*100</f>
        <v>#REF!</v>
      </c>
      <c r="HX54" s="8"/>
      <c r="HY54" s="8" t="e">
        <f>(FR54/$IF54)*100</f>
        <v>#REF!</v>
      </c>
      <c r="HZ54" s="8"/>
      <c r="IA54" s="8" t="e">
        <f>(FT54/$IF54)*100</f>
        <v>#REF!</v>
      </c>
      <c r="IB54" s="17"/>
      <c r="IF54" s="10" t="e">
        <f>'[1]QEI-MFG'!AK166</f>
        <v>#REF!</v>
      </c>
    </row>
    <row r="55" spans="1:240" s="49" customFormat="1" ht="17.25" hidden="1" customHeight="1" x14ac:dyDescent="0.2">
      <c r="A55" s="53">
        <v>2006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53">
        <v>2006</v>
      </c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53">
        <v>2006</v>
      </c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5"/>
      <c r="BH55" s="53">
        <v>2006</v>
      </c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5"/>
      <c r="CC55" s="53">
        <v>2006</v>
      </c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5"/>
      <c r="CX55" s="53">
        <v>2006</v>
      </c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5"/>
      <c r="DO55" s="53">
        <v>2006</v>
      </c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7"/>
      <c r="EJ55" s="53">
        <v>2006</v>
      </c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9"/>
      <c r="FE55" s="53">
        <v>2006</v>
      </c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54"/>
      <c r="FS55" s="60"/>
      <c r="FT55" s="54"/>
      <c r="FU55" s="61"/>
      <c r="FV55" s="53">
        <v>2006</v>
      </c>
      <c r="FW55" s="62"/>
      <c r="FX55" s="60"/>
      <c r="FY55" s="62"/>
      <c r="FZ55" s="60"/>
      <c r="GA55" s="62"/>
      <c r="GB55" s="60"/>
      <c r="GC55" s="62"/>
      <c r="GD55" s="60"/>
      <c r="GE55" s="62"/>
      <c r="GF55" s="60"/>
      <c r="GG55" s="62"/>
      <c r="GH55" s="60"/>
      <c r="GI55" s="62"/>
      <c r="GJ55" s="60"/>
      <c r="GK55" s="62"/>
      <c r="GL55" s="60"/>
      <c r="GM55" s="62"/>
      <c r="GN55" s="60"/>
      <c r="GO55" s="62"/>
      <c r="GP55" s="61"/>
      <c r="GQ55" s="53">
        <v>2006</v>
      </c>
      <c r="GR55" s="62"/>
      <c r="GS55" s="60"/>
      <c r="GT55" s="62"/>
      <c r="GU55" s="60"/>
      <c r="GV55" s="62"/>
      <c r="GW55" s="60"/>
      <c r="GX55" s="62"/>
      <c r="GY55" s="60"/>
      <c r="GZ55" s="62"/>
      <c r="HA55" s="60"/>
      <c r="HB55" s="62"/>
      <c r="HC55" s="60"/>
      <c r="HD55" s="62"/>
      <c r="HE55" s="60"/>
      <c r="HF55" s="62"/>
      <c r="HG55" s="60"/>
      <c r="HH55" s="62"/>
      <c r="HI55" s="60"/>
      <c r="HJ55" s="62"/>
      <c r="HK55" s="61"/>
      <c r="HL55" s="53">
        <v>2006</v>
      </c>
      <c r="HM55" s="62"/>
      <c r="HN55" s="60"/>
      <c r="HO55" s="62"/>
      <c r="HP55" s="60"/>
      <c r="HQ55" s="62"/>
      <c r="HR55" s="60"/>
      <c r="HS55" s="62"/>
      <c r="HT55" s="60"/>
      <c r="HU55" s="62"/>
      <c r="HV55" s="60"/>
      <c r="HW55" s="62"/>
      <c r="HX55" s="60"/>
      <c r="HY55" s="62"/>
      <c r="HZ55" s="60"/>
      <c r="IA55" s="62"/>
      <c r="IB55" s="61"/>
      <c r="IF55" s="10" t="e">
        <f>'[1]QEI-MFG'!AK167</f>
        <v>#REF!</v>
      </c>
    </row>
    <row r="56" spans="1:240" s="10" customFormat="1" ht="17.25" hidden="1" customHeight="1" x14ac:dyDescent="0.2">
      <c r="A56" s="27" t="s">
        <v>63</v>
      </c>
      <c r="B56" s="28">
        <f t="shared" si="0"/>
        <v>222.34605302553101</v>
      </c>
      <c r="C56" s="28"/>
      <c r="D56" s="50">
        <v>248.89162415801371</v>
      </c>
      <c r="E56" s="50"/>
      <c r="F56" s="50">
        <v>63.752127108230603</v>
      </c>
      <c r="G56" s="50">
        <v>0</v>
      </c>
      <c r="H56" s="50">
        <v>102.56299161193293</v>
      </c>
      <c r="I56" s="50">
        <v>0</v>
      </c>
      <c r="J56" s="50">
        <v>170.79558495588236</v>
      </c>
      <c r="K56" s="50">
        <v>0</v>
      </c>
      <c r="L56" s="50">
        <v>291.22823256540755</v>
      </c>
      <c r="M56" s="50">
        <v>0</v>
      </c>
      <c r="N56" s="50">
        <v>90.66138421156964</v>
      </c>
      <c r="O56" s="50">
        <v>0</v>
      </c>
      <c r="P56" s="50">
        <v>177.31381697410379</v>
      </c>
      <c r="Q56" s="50">
        <v>0</v>
      </c>
      <c r="R56" s="50">
        <v>123.28051584804226</v>
      </c>
      <c r="S56" s="50">
        <v>0</v>
      </c>
      <c r="T56" s="50">
        <v>134.87251927450427</v>
      </c>
      <c r="U56" s="51"/>
      <c r="V56" s="27" t="s">
        <v>63</v>
      </c>
      <c r="W56" s="50">
        <v>134.03224717345864</v>
      </c>
      <c r="X56" s="50"/>
      <c r="Y56" s="50">
        <v>143.59878017882957</v>
      </c>
      <c r="Z56" s="50"/>
      <c r="AA56" s="50">
        <v>180.9351035657524</v>
      </c>
      <c r="AB56" s="50">
        <v>0</v>
      </c>
      <c r="AC56" s="50">
        <v>174.76789869851351</v>
      </c>
      <c r="AD56" s="50">
        <v>0</v>
      </c>
      <c r="AE56" s="50">
        <v>150.94630392749195</v>
      </c>
      <c r="AF56" s="50">
        <v>0</v>
      </c>
      <c r="AG56" s="50">
        <v>130.84191344873952</v>
      </c>
      <c r="AH56" s="50">
        <v>0</v>
      </c>
      <c r="AI56" s="50">
        <v>129.04764955752708</v>
      </c>
      <c r="AJ56" s="50">
        <v>0</v>
      </c>
      <c r="AK56" s="50">
        <v>123.28995110057551</v>
      </c>
      <c r="AL56" s="50">
        <v>0</v>
      </c>
      <c r="AM56" s="50">
        <v>230.28017814170929</v>
      </c>
      <c r="AN56" s="50">
        <v>0</v>
      </c>
      <c r="AO56" s="50">
        <v>260.45019164387139</v>
      </c>
      <c r="AP56" s="51">
        <v>0</v>
      </c>
      <c r="AQ56" s="27" t="s">
        <v>63</v>
      </c>
      <c r="AR56" s="28">
        <v>488.97346944888949</v>
      </c>
      <c r="AS56" s="50"/>
      <c r="AT56" s="50">
        <v>520.66165636149799</v>
      </c>
      <c r="AU56" s="50"/>
      <c r="AV56" s="50">
        <v>315.18742729813692</v>
      </c>
      <c r="AW56" s="50">
        <v>0</v>
      </c>
      <c r="AX56" s="50">
        <v>175.60393770009836</v>
      </c>
      <c r="AY56" s="50">
        <v>0</v>
      </c>
      <c r="AZ56" s="50">
        <v>690.66243418199736</v>
      </c>
      <c r="BA56" s="50">
        <v>0</v>
      </c>
      <c r="BB56" s="50">
        <v>599.99310518163531</v>
      </c>
      <c r="BC56" s="50">
        <v>0</v>
      </c>
      <c r="BD56" s="50">
        <v>318.00897774046922</v>
      </c>
      <c r="BE56" s="50">
        <v>0</v>
      </c>
      <c r="BF56" s="50">
        <v>176.09801571763705</v>
      </c>
      <c r="BG56" s="51"/>
      <c r="BH56" s="27" t="s">
        <v>63</v>
      </c>
      <c r="BI56" s="28">
        <f t="shared" si="1"/>
        <v>1809.1097813073973</v>
      </c>
      <c r="BJ56" s="28"/>
      <c r="BK56" s="50">
        <v>1792.1565922534999</v>
      </c>
      <c r="BL56" s="50"/>
      <c r="BM56" s="50">
        <v>1710.7665523507137</v>
      </c>
      <c r="BN56" s="50">
        <v>0</v>
      </c>
      <c r="BO56" s="50">
        <v>2330.8221189957876</v>
      </c>
      <c r="BP56" s="50">
        <v>0</v>
      </c>
      <c r="BQ56" s="50">
        <v>1506.4663644018051</v>
      </c>
      <c r="BR56" s="50">
        <v>0</v>
      </c>
      <c r="BS56" s="50">
        <v>2169.9814169945626</v>
      </c>
      <c r="BT56" s="50">
        <v>0</v>
      </c>
      <c r="BU56" s="50">
        <v>845.13203572737973</v>
      </c>
      <c r="BV56" s="50">
        <v>0</v>
      </c>
      <c r="BW56" s="50">
        <v>1631.9036920455846</v>
      </c>
      <c r="BX56" s="50">
        <v>0</v>
      </c>
      <c r="BY56" s="50">
        <v>684.94662829218305</v>
      </c>
      <c r="BZ56" s="50">
        <v>0</v>
      </c>
      <c r="CA56" s="50">
        <v>442.38943321115175</v>
      </c>
      <c r="CB56" s="51"/>
      <c r="CC56" s="27" t="s">
        <v>63</v>
      </c>
      <c r="CD56" s="50">
        <v>603.24636991752277</v>
      </c>
      <c r="CE56" s="50"/>
      <c r="CF56" s="50">
        <v>65.362691600223243</v>
      </c>
      <c r="CG56" s="50">
        <v>0</v>
      </c>
      <c r="CH56" s="50">
        <v>1209.3840104350843</v>
      </c>
      <c r="CI56" s="50">
        <v>0</v>
      </c>
      <c r="CJ56" s="50">
        <v>3317.3531967109279</v>
      </c>
      <c r="CK56" s="50">
        <v>0</v>
      </c>
      <c r="CL56" s="50">
        <v>933.84779783890622</v>
      </c>
      <c r="CM56" s="50">
        <v>0</v>
      </c>
      <c r="CN56" s="50">
        <v>2218.91185503611</v>
      </c>
      <c r="CO56" s="50">
        <v>0</v>
      </c>
      <c r="CP56" s="50">
        <v>1851.1698783769341</v>
      </c>
      <c r="CQ56" s="50">
        <v>0</v>
      </c>
      <c r="CR56" s="50">
        <v>1925.3522397302088</v>
      </c>
      <c r="CS56" s="50">
        <v>0</v>
      </c>
      <c r="CT56" s="50">
        <v>1645.3639295956464</v>
      </c>
      <c r="CU56" s="50">
        <v>0</v>
      </c>
      <c r="CV56" s="50">
        <v>1968.6022816837724</v>
      </c>
      <c r="CW56" s="51"/>
      <c r="CX56" s="27" t="s">
        <v>63</v>
      </c>
      <c r="CY56" s="28">
        <v>5395.9097866383454</v>
      </c>
      <c r="CZ56" s="50"/>
      <c r="DA56" s="50">
        <v>7432.5088090443996</v>
      </c>
      <c r="DB56" s="50"/>
      <c r="DC56" s="50">
        <v>4488.36370338496</v>
      </c>
      <c r="DD56" s="50">
        <v>0</v>
      </c>
      <c r="DE56" s="50">
        <v>1476.3345590907397</v>
      </c>
      <c r="DF56" s="50">
        <v>0</v>
      </c>
      <c r="DG56" s="50">
        <v>1821.2525632030815</v>
      </c>
      <c r="DH56" s="50">
        <v>0</v>
      </c>
      <c r="DI56" s="50">
        <v>6133.3019119014843</v>
      </c>
      <c r="DJ56" s="50">
        <v>0</v>
      </c>
      <c r="DK56" s="50">
        <v>927.07918431067446</v>
      </c>
      <c r="DL56" s="50">
        <v>0</v>
      </c>
      <c r="DM56" s="50">
        <v>1688.8117600639703</v>
      </c>
      <c r="DN56" s="51"/>
      <c r="DO56" s="27" t="s">
        <v>63</v>
      </c>
      <c r="DP56" s="28">
        <f>(BI56/B56)*100</f>
        <v>813.64600661459235</v>
      </c>
      <c r="DQ56" s="28"/>
      <c r="DR56" s="28">
        <f>(BK56/D56)*100</f>
        <v>720.05500318311806</v>
      </c>
      <c r="DS56" s="28"/>
      <c r="DT56" s="28">
        <f>(BM56/F56)*100</f>
        <v>2683.4658386321485</v>
      </c>
      <c r="DU56" s="28"/>
      <c r="DV56" s="28">
        <f>(BO56/H56)*100</f>
        <v>2272.5761820744342</v>
      </c>
      <c r="DW56" s="28"/>
      <c r="DX56" s="28">
        <f>(BQ56/J56)*100</f>
        <v>882.02886789546437</v>
      </c>
      <c r="DY56" s="28"/>
      <c r="DZ56" s="28">
        <f>(BS56/L56)*100</f>
        <v>745.11368553775151</v>
      </c>
      <c r="EA56" s="28"/>
      <c r="EB56" s="28">
        <f>(BU56/N56)*100</f>
        <v>932.1852330813291</v>
      </c>
      <c r="EC56" s="28"/>
      <c r="ED56" s="28">
        <f>(BW56/P56)*100</f>
        <v>920.34773143703728</v>
      </c>
      <c r="EE56" s="28"/>
      <c r="EF56" s="28">
        <f>(BY56/R56)*100</f>
        <v>555.60006671002282</v>
      </c>
      <c r="EG56" s="28"/>
      <c r="EH56" s="28">
        <f>(CA56/T56)*100</f>
        <v>328.00561270065873</v>
      </c>
      <c r="EI56" s="29"/>
      <c r="EJ56" s="27" t="s">
        <v>63</v>
      </c>
      <c r="EK56" s="28">
        <f>(CD56/W56)*100</f>
        <v>450.07554722023559</v>
      </c>
      <c r="EL56" s="8"/>
      <c r="EM56" s="28">
        <f>(CF56/Y56)*100</f>
        <v>45.517581360248563</v>
      </c>
      <c r="EN56" s="8"/>
      <c r="EO56" s="28">
        <f>(CH56/AA56)*100</f>
        <v>668.40761499638472</v>
      </c>
      <c r="EP56" s="8"/>
      <c r="EQ56" s="28">
        <f>(CJ56/AC56)*100</f>
        <v>1898.1478986788002</v>
      </c>
      <c r="ER56" s="8"/>
      <c r="ES56" s="28">
        <f>(CL56/AE56)*100</f>
        <v>618.66224845590534</v>
      </c>
      <c r="ET56" s="8"/>
      <c r="EU56" s="28">
        <f>(CN56/AG56)*100</f>
        <v>1695.8723673094419</v>
      </c>
      <c r="EV56" s="8"/>
      <c r="EW56" s="28">
        <f>(CP56/AI56)*100</f>
        <v>1434.4855444668262</v>
      </c>
      <c r="EX56" s="8"/>
      <c r="EY56" s="28">
        <f>(CR56/AK56)*100</f>
        <v>1561.6457160888772</v>
      </c>
      <c r="EZ56" s="8"/>
      <c r="FA56" s="28">
        <f>(CT56/AM56)*100</f>
        <v>714.50523569732786</v>
      </c>
      <c r="FB56" s="8"/>
      <c r="FC56" s="28">
        <f>(CV56/AO56)*100</f>
        <v>755.84597164572494</v>
      </c>
      <c r="FD56" s="17"/>
      <c r="FE56" s="27" t="s">
        <v>63</v>
      </c>
      <c r="FF56" s="28">
        <f>(CY56/AR56)*100</f>
        <v>1103.5179051166003</v>
      </c>
      <c r="FG56" s="8"/>
      <c r="FH56" s="28">
        <f>(DA56/AT56)*100</f>
        <v>1427.5122276113937</v>
      </c>
      <c r="FI56" s="8"/>
      <c r="FJ56" s="28">
        <f>(DC56/AV56)*100</f>
        <v>1424.0300578802594</v>
      </c>
      <c r="FK56" s="8"/>
      <c r="FL56" s="28">
        <f>(DE56/AX56)*100</f>
        <v>840.71836795144532</v>
      </c>
      <c r="FM56" s="8"/>
      <c r="FN56" s="28">
        <f>(DG56/AZ56)*100</f>
        <v>263.69648515198685</v>
      </c>
      <c r="FO56" s="8"/>
      <c r="FP56" s="28">
        <f>(DI56/BB56)*100</f>
        <v>1022.228732119306</v>
      </c>
      <c r="FQ56" s="8"/>
      <c r="FR56" s="28">
        <f>(DK56/BD56)*100</f>
        <v>291.52610435648592</v>
      </c>
      <c r="FS56" s="8"/>
      <c r="FT56" s="28">
        <f>(DM56/BF56)*100</f>
        <v>959.01805206702716</v>
      </c>
      <c r="FU56" s="17"/>
      <c r="FV56" s="27" t="s">
        <v>63</v>
      </c>
      <c r="FW56" s="8">
        <f>(DP56/$IF56)*100</f>
        <v>52.082609512032995</v>
      </c>
      <c r="FX56" s="8"/>
      <c r="FY56" s="8">
        <f>(DR56/$IF56)*100</f>
        <v>46.091719559973349</v>
      </c>
      <c r="FZ56" s="8"/>
      <c r="GA56" s="8">
        <f>(DT56/$IF56)*100</f>
        <v>171.77237063311824</v>
      </c>
      <c r="GB56" s="8"/>
      <c r="GC56" s="8">
        <f>(DV56/$IF56)*100</f>
        <v>145.47075376158648</v>
      </c>
      <c r="GD56" s="8"/>
      <c r="GE56" s="8">
        <f>(DX56/$IF56)*100</f>
        <v>56.459891318191005</v>
      </c>
      <c r="GF56" s="8"/>
      <c r="GG56" s="8">
        <f>(DZ56/$IF56)*100</f>
        <v>47.695760577015612</v>
      </c>
      <c r="GH56" s="8"/>
      <c r="GI56" s="8">
        <f>(EB56/$IF56)*100</f>
        <v>59.670469826881089</v>
      </c>
      <c r="GJ56" s="8"/>
      <c r="GK56" s="8">
        <f>(ED56/$IF56)*100</f>
        <v>58.912734926536729</v>
      </c>
      <c r="GL56" s="8"/>
      <c r="GM56" s="8">
        <f>(EF56/$IF56)*100</f>
        <v>35.564730956793746</v>
      </c>
      <c r="GN56" s="8"/>
      <c r="GO56" s="8">
        <f>(EH56/$IF56)*100</f>
        <v>20.996094253720823</v>
      </c>
      <c r="GP56" s="17"/>
      <c r="GQ56" s="27" t="s">
        <v>63</v>
      </c>
      <c r="GR56" s="8">
        <f>(EK56/$IF56)*100</f>
        <v>28.809960088564257</v>
      </c>
      <c r="GS56" s="8"/>
      <c r="GT56" s="8">
        <f>(EM56/$IF56)*100</f>
        <v>2.9136435214398562</v>
      </c>
      <c r="GU56" s="8"/>
      <c r="GV56" s="8">
        <f>(EO56/$IF56)*100</f>
        <v>42.785698600762537</v>
      </c>
      <c r="GW56" s="8"/>
      <c r="GX56" s="8">
        <f>(EQ56/$IF56)*100</f>
        <v>121.50307996263801</v>
      </c>
      <c r="GY56" s="8"/>
      <c r="GZ56" s="8">
        <f>(ES56/$IF56)*100</f>
        <v>39.601428685470026</v>
      </c>
      <c r="HA56" s="8"/>
      <c r="HB56" s="8">
        <f>(EU56/$IF56)*100</f>
        <v>108.55514261825982</v>
      </c>
      <c r="HC56" s="8"/>
      <c r="HD56" s="8">
        <f>(EW56/$IF56)*100</f>
        <v>91.823409511934344</v>
      </c>
      <c r="HE56" s="8"/>
      <c r="HF56" s="8">
        <f>(EY56/$IF56)*100</f>
        <v>99.963108484501745</v>
      </c>
      <c r="HG56" s="8"/>
      <c r="HH56" s="8">
        <f>(FA56/$IF56)*100</f>
        <v>45.736471244987264</v>
      </c>
      <c r="HI56" s="8"/>
      <c r="HJ56" s="8">
        <f>(FC56/$IF56)*100</f>
        <v>48.382749097808251</v>
      </c>
      <c r="HK56" s="17"/>
      <c r="HL56" s="27" t="s">
        <v>63</v>
      </c>
      <c r="HM56" s="8">
        <f>(FF56/$IF56)*100</f>
        <v>70.637711823673811</v>
      </c>
      <c r="HN56" s="8"/>
      <c r="HO56" s="8">
        <f>(FH56/$IF56)*100</f>
        <v>91.37703782715667</v>
      </c>
      <c r="HP56" s="8"/>
      <c r="HQ56" s="8">
        <f>(FJ56/$IF56)*100</f>
        <v>91.154139312462448</v>
      </c>
      <c r="HR56" s="8"/>
      <c r="HS56" s="8">
        <f>(FL56/$IF56)*100</f>
        <v>53.815548913951375</v>
      </c>
      <c r="HT56" s="8"/>
      <c r="HU56" s="8">
        <f>(FN56/$IF56)*100</f>
        <v>16.879577794538424</v>
      </c>
      <c r="HV56" s="8"/>
      <c r="HW56" s="8">
        <f>(FP56/$IF56)*100</f>
        <v>65.434279101881302</v>
      </c>
      <c r="HX56" s="8"/>
      <c r="HY56" s="8">
        <f>(FR56/$IF56)*100</f>
        <v>18.660990322976076</v>
      </c>
      <c r="HZ56" s="8"/>
      <c r="IA56" s="8">
        <f>(FT56/$IF56)*100</f>
        <v>61.388075790626885</v>
      </c>
      <c r="IB56" s="17"/>
      <c r="IF56" s="10">
        <f>[2]CPI!E172</f>
        <v>1562.2220434761632</v>
      </c>
    </row>
    <row r="57" spans="1:240" s="10" customFormat="1" ht="17.25" hidden="1" customHeight="1" x14ac:dyDescent="0.2">
      <c r="A57" s="27" t="s">
        <v>64</v>
      </c>
      <c r="B57" s="28">
        <f t="shared" si="0"/>
        <v>300.20903761249315</v>
      </c>
      <c r="C57" s="28"/>
      <c r="D57" s="50">
        <v>466.95212744476783</v>
      </c>
      <c r="E57" s="50"/>
      <c r="F57" s="50">
        <v>72.602400710332333</v>
      </c>
      <c r="G57" s="50">
        <v>0</v>
      </c>
      <c r="H57" s="50">
        <v>215.353838996805</v>
      </c>
      <c r="I57" s="50">
        <v>0</v>
      </c>
      <c r="J57" s="50">
        <v>220.96940059473835</v>
      </c>
      <c r="K57" s="50">
        <v>0</v>
      </c>
      <c r="L57" s="50">
        <v>297.64554411527456</v>
      </c>
      <c r="M57" s="50">
        <v>0</v>
      </c>
      <c r="N57" s="50">
        <v>112.86151254416308</v>
      </c>
      <c r="O57" s="50">
        <v>0</v>
      </c>
      <c r="P57" s="50">
        <v>310.19436548512959</v>
      </c>
      <c r="Q57" s="50">
        <v>0</v>
      </c>
      <c r="R57" s="50">
        <v>222.03395091864638</v>
      </c>
      <c r="S57" s="50">
        <v>0</v>
      </c>
      <c r="T57" s="50">
        <v>181.3153017900722</v>
      </c>
      <c r="U57" s="51"/>
      <c r="V57" s="27" t="s">
        <v>64</v>
      </c>
      <c r="W57" s="50">
        <v>255.08207245702513</v>
      </c>
      <c r="X57" s="50"/>
      <c r="Y57" s="50">
        <v>354.85234170328397</v>
      </c>
      <c r="Z57" s="50"/>
      <c r="AA57" s="50">
        <v>316.62531747996979</v>
      </c>
      <c r="AB57" s="50">
        <v>0</v>
      </c>
      <c r="AC57" s="50">
        <v>311.78239620755329</v>
      </c>
      <c r="AD57" s="50">
        <v>0</v>
      </c>
      <c r="AE57" s="50">
        <v>250.47004455307578</v>
      </c>
      <c r="AF57" s="50">
        <v>0</v>
      </c>
      <c r="AG57" s="50">
        <v>196.99261943555143</v>
      </c>
      <c r="AH57" s="50">
        <v>0</v>
      </c>
      <c r="AI57" s="50">
        <v>147.0782365506488</v>
      </c>
      <c r="AJ57" s="50">
        <v>0</v>
      </c>
      <c r="AK57" s="50">
        <v>133.11414743213763</v>
      </c>
      <c r="AL57" s="50">
        <v>0</v>
      </c>
      <c r="AM57" s="50">
        <v>282.31656003081559</v>
      </c>
      <c r="AN57" s="50">
        <v>0</v>
      </c>
      <c r="AO57" s="50">
        <v>211.60381584471924</v>
      </c>
      <c r="AP57" s="51">
        <v>0</v>
      </c>
      <c r="AQ57" s="27" t="s">
        <v>64</v>
      </c>
      <c r="AR57" s="28">
        <v>386.93586855649704</v>
      </c>
      <c r="AS57" s="50"/>
      <c r="AT57" s="50">
        <v>419.52414263893337</v>
      </c>
      <c r="AU57" s="50"/>
      <c r="AV57" s="50">
        <v>204.52241854597429</v>
      </c>
      <c r="AW57" s="50">
        <v>0</v>
      </c>
      <c r="AX57" s="50">
        <v>164.68613751905355</v>
      </c>
      <c r="AY57" s="50">
        <v>0</v>
      </c>
      <c r="AZ57" s="50">
        <v>578.16047762295739</v>
      </c>
      <c r="BA57" s="50">
        <v>0</v>
      </c>
      <c r="BB57" s="50">
        <v>484.6749107676348</v>
      </c>
      <c r="BC57" s="50">
        <v>0</v>
      </c>
      <c r="BD57" s="50">
        <v>515.42906785472064</v>
      </c>
      <c r="BE57" s="50">
        <v>0</v>
      </c>
      <c r="BF57" s="50">
        <v>288.04101446516876</v>
      </c>
      <c r="BG57" s="51"/>
      <c r="BH57" s="27" t="s">
        <v>64</v>
      </c>
      <c r="BI57" s="28">
        <f t="shared" si="1"/>
        <v>3148.7433389374796</v>
      </c>
      <c r="BJ57" s="28"/>
      <c r="BK57" s="50">
        <v>5203.6549286062927</v>
      </c>
      <c r="BL57" s="50"/>
      <c r="BM57" s="50">
        <v>2645.8899346846629</v>
      </c>
      <c r="BN57" s="50">
        <v>0</v>
      </c>
      <c r="BO57" s="50">
        <v>3027.5596453042126</v>
      </c>
      <c r="BP57" s="50">
        <v>0</v>
      </c>
      <c r="BQ57" s="50">
        <v>2086.176109172</v>
      </c>
      <c r="BR57" s="50">
        <v>0</v>
      </c>
      <c r="BS57" s="50">
        <v>3287.8543129356603</v>
      </c>
      <c r="BT57" s="50">
        <v>0</v>
      </c>
      <c r="BU57" s="50">
        <v>996.72578091437731</v>
      </c>
      <c r="BV57" s="50">
        <v>0</v>
      </c>
      <c r="BW57" s="50">
        <v>2792.9935500509632</v>
      </c>
      <c r="BX57" s="50">
        <v>0</v>
      </c>
      <c r="BY57" s="50">
        <v>921.70093737705315</v>
      </c>
      <c r="BZ57" s="50">
        <v>0</v>
      </c>
      <c r="CA57" s="50">
        <v>899.13661126872853</v>
      </c>
      <c r="CB57" s="51"/>
      <c r="CC57" s="27" t="s">
        <v>64</v>
      </c>
      <c r="CD57" s="50">
        <v>1146.8627080330643</v>
      </c>
      <c r="CE57" s="50"/>
      <c r="CF57" s="50">
        <v>1557.5477463901098</v>
      </c>
      <c r="CG57" s="50">
        <v>0</v>
      </c>
      <c r="CH57" s="50">
        <v>2635.835150438681</v>
      </c>
      <c r="CI57" s="50">
        <v>0</v>
      </c>
      <c r="CJ57" s="50">
        <v>7906.0872362088821</v>
      </c>
      <c r="CK57" s="50">
        <v>0</v>
      </c>
      <c r="CL57" s="50">
        <v>1353.1216180210167</v>
      </c>
      <c r="CM57" s="50">
        <v>0</v>
      </c>
      <c r="CN57" s="50">
        <v>2530.7627251390022</v>
      </c>
      <c r="CO57" s="50">
        <v>0</v>
      </c>
      <c r="CP57" s="50">
        <v>1372.8017576273712</v>
      </c>
      <c r="CQ57" s="50">
        <v>0</v>
      </c>
      <c r="CR57" s="50">
        <v>2239.4817517845199</v>
      </c>
      <c r="CS57" s="50">
        <v>0</v>
      </c>
      <c r="CT57" s="50">
        <v>2579.4775726348507</v>
      </c>
      <c r="CU57" s="50">
        <v>0</v>
      </c>
      <c r="CV57" s="50">
        <v>3917.7806323096529</v>
      </c>
      <c r="CW57" s="51"/>
      <c r="CX57" s="27" t="s">
        <v>64</v>
      </c>
      <c r="CY57" s="28">
        <v>5321.0707540682379</v>
      </c>
      <c r="CZ57" s="50"/>
      <c r="DA57" s="50">
        <v>7759.1766556455295</v>
      </c>
      <c r="DB57" s="50"/>
      <c r="DC57" s="50">
        <v>3313.6780362174113</v>
      </c>
      <c r="DD57" s="50">
        <v>0</v>
      </c>
      <c r="DE57" s="50">
        <v>2787.2849130852601</v>
      </c>
      <c r="DF57" s="50">
        <v>0</v>
      </c>
      <c r="DG57" s="50">
        <v>3019.3772555482419</v>
      </c>
      <c r="DH57" s="50">
        <v>0</v>
      </c>
      <c r="DI57" s="50">
        <v>1958.9549218529432</v>
      </c>
      <c r="DJ57" s="50">
        <v>0</v>
      </c>
      <c r="DK57" s="50">
        <v>2281.8452601393387</v>
      </c>
      <c r="DL57" s="50">
        <v>0</v>
      </c>
      <c r="DM57" s="50">
        <v>2984.7425991482355</v>
      </c>
      <c r="DN57" s="51"/>
      <c r="DO57" s="27" t="s">
        <v>64</v>
      </c>
      <c r="DP57" s="28">
        <f>(BI57/B57)*100</f>
        <v>1048.8502824494733</v>
      </c>
      <c r="DQ57" s="28"/>
      <c r="DR57" s="28">
        <f>(BK57/D57)*100</f>
        <v>1114.3872407395322</v>
      </c>
      <c r="DS57" s="28"/>
      <c r="DT57" s="28">
        <f>(BM57/F57)*100</f>
        <v>3644.355983820954</v>
      </c>
      <c r="DU57" s="28"/>
      <c r="DV57" s="28">
        <f>(BO57/H57)*100</f>
        <v>1405.8535754030045</v>
      </c>
      <c r="DW57" s="28"/>
      <c r="DX57" s="28">
        <f>(BQ57/J57)*100</f>
        <v>944.10180937137204</v>
      </c>
      <c r="DY57" s="28"/>
      <c r="DZ57" s="28">
        <f>(BS57/L57)*100</f>
        <v>1104.6207067229986</v>
      </c>
      <c r="EA57" s="28"/>
      <c r="EB57" s="28">
        <f>(BU57/N57)*100</f>
        <v>883.1405484880022</v>
      </c>
      <c r="EC57" s="28"/>
      <c r="ED57" s="28">
        <f>(BW57/P57)*100</f>
        <v>900.40112291622415</v>
      </c>
      <c r="EE57" s="28"/>
      <c r="EF57" s="28">
        <f>(BY57/R57)*100</f>
        <v>415.11711770366412</v>
      </c>
      <c r="EG57" s="28"/>
      <c r="EH57" s="28">
        <f>(CA57/T57)*100</f>
        <v>495.89670722317391</v>
      </c>
      <c r="EI57" s="29"/>
      <c r="EJ57" s="27" t="s">
        <v>64</v>
      </c>
      <c r="EK57" s="28">
        <f>(CD57/W57)*100</f>
        <v>449.60537484510274</v>
      </c>
      <c r="EL57" s="8"/>
      <c r="EM57" s="28">
        <f>(CF57/Y57)*100</f>
        <v>438.92841143837813</v>
      </c>
      <c r="EN57" s="8"/>
      <c r="EO57" s="28">
        <f>(CH57/AA57)*100</f>
        <v>832.47769679865473</v>
      </c>
      <c r="EP57" s="8"/>
      <c r="EQ57" s="28">
        <f>(CJ57/AC57)*100</f>
        <v>2535.7708877655191</v>
      </c>
      <c r="ER57" s="8"/>
      <c r="ES57" s="28">
        <f>(CL57/AE57)*100</f>
        <v>540.23291305571024</v>
      </c>
      <c r="ET57" s="8"/>
      <c r="EU57" s="28">
        <f>(CN57/AG57)*100</f>
        <v>1284.69926050553</v>
      </c>
      <c r="EV57" s="8"/>
      <c r="EW57" s="28">
        <f>(CP57/AI57)*100</f>
        <v>933.3819807899481</v>
      </c>
      <c r="EX57" s="8"/>
      <c r="EY57" s="28">
        <f>(CR57/AK57)*100</f>
        <v>1682.3769636703873</v>
      </c>
      <c r="EZ57" s="8"/>
      <c r="FA57" s="28">
        <f>(CT57/AM57)*100</f>
        <v>913.68270155788741</v>
      </c>
      <c r="FB57" s="8"/>
      <c r="FC57" s="28">
        <f>(CV57/AO57)*100</f>
        <v>1851.4697462661206</v>
      </c>
      <c r="FD57" s="17"/>
      <c r="FE57" s="27" t="s">
        <v>64</v>
      </c>
      <c r="FF57" s="28">
        <f>(CY57/AR57)*100</f>
        <v>1375.1815705065092</v>
      </c>
      <c r="FG57" s="8"/>
      <c r="FH57" s="28">
        <f>(DA57/AT57)*100</f>
        <v>1849.5185060954939</v>
      </c>
      <c r="FI57" s="8"/>
      <c r="FJ57" s="28">
        <f>(DC57/AV57)*100</f>
        <v>1620.2028412217969</v>
      </c>
      <c r="FK57" s="8"/>
      <c r="FL57" s="28">
        <f>(DE57/AX57)*100</f>
        <v>1692.4830195636725</v>
      </c>
      <c r="FM57" s="8"/>
      <c r="FN57" s="28">
        <f>(DG57/AZ57)*100</f>
        <v>522.238612359336</v>
      </c>
      <c r="FO57" s="8"/>
      <c r="FP57" s="28">
        <f>(DI57/BB57)*100</f>
        <v>404.17914736917646</v>
      </c>
      <c r="FQ57" s="8"/>
      <c r="FR57" s="28">
        <f>(DK57/BD57)*100</f>
        <v>442.70791122368405</v>
      </c>
      <c r="FS57" s="8"/>
      <c r="FT57" s="28">
        <f>(DM57/BF57)*100</f>
        <v>1036.2213883638312</v>
      </c>
      <c r="FU57" s="17"/>
      <c r="FV57" s="27" t="s">
        <v>64</v>
      </c>
      <c r="FW57" s="8">
        <f>(DP57/$IF57)*100</f>
        <v>66.580624048028824</v>
      </c>
      <c r="FX57" s="8"/>
      <c r="FY57" s="8">
        <f>(DR57/$IF57)*100</f>
        <v>70.740885673712242</v>
      </c>
      <c r="FZ57" s="8"/>
      <c r="GA57" s="8">
        <f>(DT57/$IF57)*100</f>
        <v>231.34235621246174</v>
      </c>
      <c r="GB57" s="8"/>
      <c r="GC57" s="8">
        <f>(DV57/$IF57)*100</f>
        <v>89.243059697601538</v>
      </c>
      <c r="GD57" s="8"/>
      <c r="GE57" s="8">
        <f>(DX57/$IF57)*100</f>
        <v>59.931230114196232</v>
      </c>
      <c r="GF57" s="8"/>
      <c r="GG57" s="8">
        <f>(DZ57/$IF57)*100</f>
        <v>70.12090974341217</v>
      </c>
      <c r="GH57" s="8"/>
      <c r="GI57" s="8">
        <f>(EB57/$IF57)*100</f>
        <v>56.061432050271911</v>
      </c>
      <c r="GJ57" s="8"/>
      <c r="GK57" s="8">
        <f>(ED57/$IF57)*100</f>
        <v>57.157126865908111</v>
      </c>
      <c r="GL57" s="8"/>
      <c r="GM57" s="8">
        <f>(EF57/$IF57)*100</f>
        <v>26.351479531646543</v>
      </c>
      <c r="GN57" s="8"/>
      <c r="GO57" s="8">
        <f>(EH57/$IF57)*100</f>
        <v>31.479337692672171</v>
      </c>
      <c r="GP57" s="17"/>
      <c r="GQ57" s="27" t="s">
        <v>64</v>
      </c>
      <c r="GR57" s="8">
        <f>(EK57/$IF57)*100</f>
        <v>28.540781209139759</v>
      </c>
      <c r="GS57" s="8"/>
      <c r="GT57" s="8">
        <f>(EM57/$IF57)*100</f>
        <v>27.863011561314039</v>
      </c>
      <c r="GU57" s="8"/>
      <c r="GV57" s="8">
        <f>(EO57/$IF57)*100</f>
        <v>52.845373154190156</v>
      </c>
      <c r="GW57" s="8"/>
      <c r="GX57" s="8">
        <f>(EQ57/$IF57)*100</f>
        <v>160.96978851544102</v>
      </c>
      <c r="GY57" s="8"/>
      <c r="GZ57" s="8">
        <f>(ES57/$IF57)*100</f>
        <v>34.293783473587844</v>
      </c>
      <c r="HA57" s="8"/>
      <c r="HB57" s="8">
        <f>(EU57/$IF57)*100</f>
        <v>81.552229054788768</v>
      </c>
      <c r="HC57" s="8"/>
      <c r="HD57" s="8">
        <f>(EW57/$IF57)*100</f>
        <v>59.250739401096297</v>
      </c>
      <c r="HE57" s="8"/>
      <c r="HF57" s="8">
        <f>(EY57/$IF57)*100</f>
        <v>106.79666106739919</v>
      </c>
      <c r="HG57" s="8"/>
      <c r="HH57" s="8">
        <f>(FA57/$IF57)*100</f>
        <v>58.000236515685522</v>
      </c>
      <c r="HI57" s="8"/>
      <c r="HJ57" s="8">
        <f>(FC57/$IF57)*100</f>
        <v>117.5306077284508</v>
      </c>
      <c r="HK57" s="17"/>
      <c r="HL57" s="27" t="s">
        <v>64</v>
      </c>
      <c r="HM57" s="8">
        <f>(FF57/$IF57)*100</f>
        <v>87.296012286751235</v>
      </c>
      <c r="HN57" s="8"/>
      <c r="HO57" s="8">
        <f>(FH57/$IF57)*100</f>
        <v>117.40674373146116</v>
      </c>
      <c r="HP57" s="8"/>
      <c r="HQ57" s="8">
        <f>(FJ57/$IF57)*100</f>
        <v>102.84987100447604</v>
      </c>
      <c r="HR57" s="8"/>
      <c r="HS57" s="8">
        <f>(FL57/$IF57)*100</f>
        <v>107.4381897195799</v>
      </c>
      <c r="HT57" s="8"/>
      <c r="HU57" s="8">
        <f>(FN57/$IF57)*100</f>
        <v>33.151511988591416</v>
      </c>
      <c r="HV57" s="8"/>
      <c r="HW57" s="8">
        <f>(FP57/$IF57)*100</f>
        <v>25.657141261566419</v>
      </c>
      <c r="HX57" s="8"/>
      <c r="HY57" s="8">
        <f>(FR57/$IF57)*100</f>
        <v>28.102932795550995</v>
      </c>
      <c r="HZ57" s="8"/>
      <c r="IA57" s="8">
        <f>(FT57/$IF57)*100</f>
        <v>65.778946570005147</v>
      </c>
      <c r="IB57" s="17"/>
      <c r="IF57" s="10">
        <f>[2]CPI!E173</f>
        <v>1575.3085788034537</v>
      </c>
    </row>
    <row r="58" spans="1:240" s="10" customFormat="1" ht="17.25" hidden="1" customHeight="1" x14ac:dyDescent="0.2">
      <c r="A58" s="27" t="s">
        <v>65</v>
      </c>
      <c r="B58" s="28">
        <f t="shared" si="0"/>
        <v>217.67269667867342</v>
      </c>
      <c r="C58" s="28"/>
      <c r="D58" s="50">
        <v>344.61878092024909</v>
      </c>
      <c r="E58" s="50"/>
      <c r="F58" s="50">
        <v>93.760220081108017</v>
      </c>
      <c r="G58" s="50">
        <v>0</v>
      </c>
      <c r="H58" s="50">
        <v>96.08552528019159</v>
      </c>
      <c r="I58" s="50">
        <v>0</v>
      </c>
      <c r="J58" s="50">
        <v>136.93214167507065</v>
      </c>
      <c r="K58" s="50">
        <v>0</v>
      </c>
      <c r="L58" s="50">
        <v>230.43007915496366</v>
      </c>
      <c r="M58" s="50">
        <v>0</v>
      </c>
      <c r="N58" s="50">
        <v>57.011038451996981</v>
      </c>
      <c r="O58" s="50">
        <v>0</v>
      </c>
      <c r="P58" s="50">
        <v>184.30784724629206</v>
      </c>
      <c r="Q58" s="50">
        <v>0</v>
      </c>
      <c r="R58" s="50">
        <v>133.87547086943445</v>
      </c>
      <c r="S58" s="50">
        <v>0</v>
      </c>
      <c r="T58" s="50">
        <v>119.15271675628337</v>
      </c>
      <c r="U58" s="51"/>
      <c r="V58" s="27" t="s">
        <v>65</v>
      </c>
      <c r="W58" s="50">
        <v>84.856001137871104</v>
      </c>
      <c r="X58" s="50"/>
      <c r="Y58" s="50">
        <v>149.85922768544168</v>
      </c>
      <c r="Z58" s="50"/>
      <c r="AA58" s="50">
        <v>163.90165111107072</v>
      </c>
      <c r="AB58" s="50">
        <v>0</v>
      </c>
      <c r="AC58" s="50">
        <v>356.46369661656831</v>
      </c>
      <c r="AD58" s="50">
        <v>0</v>
      </c>
      <c r="AE58" s="50">
        <v>257.3988295682808</v>
      </c>
      <c r="AF58" s="50">
        <v>0</v>
      </c>
      <c r="AG58" s="50">
        <v>140.73445238446271</v>
      </c>
      <c r="AH58" s="50">
        <v>0</v>
      </c>
      <c r="AI58" s="50">
        <v>180.42839755932093</v>
      </c>
      <c r="AJ58" s="50">
        <v>0</v>
      </c>
      <c r="AK58" s="50">
        <v>125.55585419570555</v>
      </c>
      <c r="AL58" s="50">
        <v>0</v>
      </c>
      <c r="AM58" s="50">
        <v>258.06320880734273</v>
      </c>
      <c r="AN58" s="50">
        <v>0</v>
      </c>
      <c r="AO58" s="50">
        <v>219.12036773260135</v>
      </c>
      <c r="AP58" s="51"/>
      <c r="AQ58" s="27" t="s">
        <v>65</v>
      </c>
      <c r="AR58" s="28">
        <v>371.67456790912513</v>
      </c>
      <c r="AS58" s="50"/>
      <c r="AT58" s="50">
        <v>436.22862520137983</v>
      </c>
      <c r="AU58" s="50"/>
      <c r="AV58" s="50">
        <v>341.03331489350222</v>
      </c>
      <c r="AW58" s="50">
        <v>0</v>
      </c>
      <c r="AX58" s="50">
        <v>172.85569221308856</v>
      </c>
      <c r="AY58" s="50">
        <v>0</v>
      </c>
      <c r="AZ58" s="50">
        <v>156.10798670387081</v>
      </c>
      <c r="BA58" s="50">
        <v>0</v>
      </c>
      <c r="BB58" s="50">
        <v>357.45522381875696</v>
      </c>
      <c r="BC58" s="50">
        <v>0</v>
      </c>
      <c r="BD58" s="50">
        <v>293.76221077042123</v>
      </c>
      <c r="BE58" s="50">
        <v>0</v>
      </c>
      <c r="BF58" s="50">
        <v>174.09523478929253</v>
      </c>
      <c r="BG58" s="51"/>
      <c r="BH58" s="27" t="s">
        <v>65</v>
      </c>
      <c r="BI58" s="28">
        <f t="shared" si="1"/>
        <v>2262.3841571004059</v>
      </c>
      <c r="BJ58" s="28"/>
      <c r="BK58" s="50">
        <v>4372.4903437239755</v>
      </c>
      <c r="BL58" s="50"/>
      <c r="BM58" s="50">
        <v>1576.2467886905818</v>
      </c>
      <c r="BN58" s="50">
        <v>0</v>
      </c>
      <c r="BO58" s="50">
        <v>2324.6689245341731</v>
      </c>
      <c r="BP58" s="50">
        <v>0</v>
      </c>
      <c r="BQ58" s="50">
        <v>1395.3009469295444</v>
      </c>
      <c r="BR58" s="50">
        <v>0</v>
      </c>
      <c r="BS58" s="50">
        <v>2103.9495239383446</v>
      </c>
      <c r="BT58" s="50">
        <v>0</v>
      </c>
      <c r="BU58" s="50">
        <v>536.66325463141914</v>
      </c>
      <c r="BV58" s="50">
        <v>0</v>
      </c>
      <c r="BW58" s="50">
        <v>1690.0128971311722</v>
      </c>
      <c r="BX58" s="50">
        <v>0</v>
      </c>
      <c r="BY58" s="50">
        <v>546.73884950269974</v>
      </c>
      <c r="BZ58" s="50">
        <v>0</v>
      </c>
      <c r="CA58" s="50">
        <v>284.04473853653565</v>
      </c>
      <c r="CB58" s="51"/>
      <c r="CC58" s="27" t="s">
        <v>65</v>
      </c>
      <c r="CD58" s="50">
        <v>365.34773269265463</v>
      </c>
      <c r="CE58" s="50"/>
      <c r="CF58" s="50">
        <v>1215.1312865823456</v>
      </c>
      <c r="CG58" s="50">
        <v>0</v>
      </c>
      <c r="CH58" s="50">
        <v>1733.3409366893634</v>
      </c>
      <c r="CI58" s="50">
        <v>0</v>
      </c>
      <c r="CJ58" s="50">
        <v>3379.262622337807</v>
      </c>
      <c r="CK58" s="50">
        <v>0</v>
      </c>
      <c r="CL58" s="50">
        <v>1426.1373187912402</v>
      </c>
      <c r="CM58" s="50">
        <v>0</v>
      </c>
      <c r="CN58" s="50">
        <v>1621.2346602873222</v>
      </c>
      <c r="CO58" s="50">
        <v>0</v>
      </c>
      <c r="CP58" s="50">
        <v>1171.7433115689396</v>
      </c>
      <c r="CQ58" s="50">
        <v>0</v>
      </c>
      <c r="CR58" s="50">
        <v>1143.5829963989161</v>
      </c>
      <c r="CS58" s="50">
        <v>0</v>
      </c>
      <c r="CT58" s="50">
        <v>2701.1111028917699</v>
      </c>
      <c r="CU58" s="50">
        <v>0</v>
      </c>
      <c r="CV58" s="50">
        <v>2181.0176214977914</v>
      </c>
      <c r="CW58" s="51"/>
      <c r="CX58" s="27" t="s">
        <v>65</v>
      </c>
      <c r="CY58" s="28">
        <v>4552.756966035804</v>
      </c>
      <c r="CZ58" s="50"/>
      <c r="DA58" s="50">
        <v>6687.6985151011613</v>
      </c>
      <c r="DB58" s="50"/>
      <c r="DC58" s="50">
        <v>2996.6280652246664</v>
      </c>
      <c r="DD58" s="50">
        <v>0</v>
      </c>
      <c r="DE58" s="50">
        <v>2631.4571849312206</v>
      </c>
      <c r="DF58" s="50">
        <v>0</v>
      </c>
      <c r="DG58" s="50">
        <v>1545.2918666132391</v>
      </c>
      <c r="DH58" s="50">
        <v>0</v>
      </c>
      <c r="DI58" s="50">
        <v>3995.8854887186581</v>
      </c>
      <c r="DJ58" s="50">
        <v>0</v>
      </c>
      <c r="DK58" s="50">
        <v>1246.10901311783</v>
      </c>
      <c r="DL58" s="50">
        <v>0</v>
      </c>
      <c r="DM58" s="50">
        <v>1503.8115383253614</v>
      </c>
      <c r="DN58" s="51"/>
      <c r="DO58" s="27" t="s">
        <v>65</v>
      </c>
      <c r="DP58" s="28">
        <f>(BI58/B58)*100</f>
        <v>1039.351370943926</v>
      </c>
      <c r="DQ58" s="28"/>
      <c r="DR58" s="28">
        <f>(BK58/D58)*100</f>
        <v>1268.790497153969</v>
      </c>
      <c r="DS58" s="28"/>
      <c r="DT58" s="28">
        <f>(BM58/F58)*100</f>
        <v>1681.1466390832245</v>
      </c>
      <c r="DU58" s="28"/>
      <c r="DV58" s="28">
        <f>(BO58/H58)*100</f>
        <v>2419.3747369911216</v>
      </c>
      <c r="DW58" s="28"/>
      <c r="DX58" s="28">
        <f>(BQ58/J58)*100</f>
        <v>1018.9725581306435</v>
      </c>
      <c r="DY58" s="28"/>
      <c r="DZ58" s="28">
        <f>(BS58/L58)*100</f>
        <v>913.05333559489145</v>
      </c>
      <c r="EA58" s="28"/>
      <c r="EB58" s="28">
        <f>(BU58/N58)*100</f>
        <v>941.33218619283173</v>
      </c>
      <c r="EC58" s="28"/>
      <c r="ED58" s="28">
        <f>(BW58/P58)*100</f>
        <v>916.95113495237911</v>
      </c>
      <c r="EE58" s="28"/>
      <c r="EF58" s="28">
        <f>(BY58/R58)*100</f>
        <v>408.39359589324698</v>
      </c>
      <c r="EG58" s="28"/>
      <c r="EH58" s="28">
        <f>(CA58/T58)*100</f>
        <v>238.3871272675425</v>
      </c>
      <c r="EI58" s="29"/>
      <c r="EJ58" s="27" t="s">
        <v>65</v>
      </c>
      <c r="EK58" s="28">
        <f>(CD58/W58)*100</f>
        <v>430.55025901945373</v>
      </c>
      <c r="EL58" s="8"/>
      <c r="EM58" s="28">
        <f>(CF58/Y58)*100</f>
        <v>810.84849118062789</v>
      </c>
      <c r="EN58" s="8"/>
      <c r="EO58" s="28">
        <f>(CH58/AA58)*100</f>
        <v>1057.5494053532968</v>
      </c>
      <c r="EP58" s="8"/>
      <c r="EQ58" s="28">
        <f>(CJ58/AC58)*100</f>
        <v>947.99629090216297</v>
      </c>
      <c r="ER58" s="8"/>
      <c r="ES58" s="28">
        <f>(CL58/AE58)*100</f>
        <v>554.05742177740763</v>
      </c>
      <c r="ET58" s="8"/>
      <c r="EU58" s="28">
        <f>(CN58/AG58)*100</f>
        <v>1151.9813612223277</v>
      </c>
      <c r="EV58" s="8"/>
      <c r="EW58" s="28">
        <f>(CP58/AI58)*100</f>
        <v>649.42288875768349</v>
      </c>
      <c r="EX58" s="8"/>
      <c r="EY58" s="28">
        <f>(CR58/AK58)*100</f>
        <v>910.81614929431987</v>
      </c>
      <c r="EZ58" s="8"/>
      <c r="FA58" s="28">
        <f>(CT58/AM58)*100</f>
        <v>1046.6858547466509</v>
      </c>
      <c r="FB58" s="8"/>
      <c r="FC58" s="28">
        <f>(CV58/AO58)*100</f>
        <v>995.35138794552756</v>
      </c>
      <c r="FD58" s="17"/>
      <c r="FE58" s="27" t="s">
        <v>65</v>
      </c>
      <c r="FF58" s="28">
        <f>(CY58/AR58)*100</f>
        <v>1224.9309904757752</v>
      </c>
      <c r="FG58" s="8"/>
      <c r="FH58" s="28">
        <f>(DA58/AT58)*100</f>
        <v>1533.0719097156598</v>
      </c>
      <c r="FI58" s="8"/>
      <c r="FJ58" s="28">
        <f>(DC58/AV58)*100</f>
        <v>878.69071271246696</v>
      </c>
      <c r="FK58" s="8"/>
      <c r="FL58" s="28">
        <f>(DE58/AX58)*100</f>
        <v>1522.343378595413</v>
      </c>
      <c r="FM58" s="8"/>
      <c r="FN58" s="28">
        <f>(DG58/AZ58)*100</f>
        <v>989.88648770711643</v>
      </c>
      <c r="FO58" s="8"/>
      <c r="FP58" s="28">
        <f>(DI58/BB58)*100</f>
        <v>1117.8702177100424</v>
      </c>
      <c r="FQ58" s="8"/>
      <c r="FR58" s="28">
        <f>(DK58/BD58)*100</f>
        <v>424.18969065142267</v>
      </c>
      <c r="FS58" s="8"/>
      <c r="FT58" s="28">
        <f>(DM58/BF58)*100</f>
        <v>863.78673152394117</v>
      </c>
      <c r="FU58" s="17"/>
      <c r="FV58" s="27" t="s">
        <v>65</v>
      </c>
      <c r="FW58" s="8">
        <f>(DP58/$IF58)*100</f>
        <v>65.304941347714006</v>
      </c>
      <c r="FX58" s="8"/>
      <c r="FY58" s="8">
        <f>(DR58/$IF58)*100</f>
        <v>79.72115236055923</v>
      </c>
      <c r="FZ58" s="8"/>
      <c r="GA58" s="8">
        <f>(DT58/$IF58)*100</f>
        <v>105.63047851904901</v>
      </c>
      <c r="GB58" s="8"/>
      <c r="GC58" s="8">
        <f>(DV58/$IF58)*100</f>
        <v>152.01512184840357</v>
      </c>
      <c r="GD58" s="8"/>
      <c r="GE58" s="8">
        <f>(DX58/$IF58)*100</f>
        <v>64.024491624249649</v>
      </c>
      <c r="GF58" s="8"/>
      <c r="GG58" s="8">
        <f>(DZ58/$IF58)*100</f>
        <v>57.369332638880934</v>
      </c>
      <c r="GH58" s="8"/>
      <c r="GI58" s="8">
        <f>(EB58/$IF58)*100</f>
        <v>59.146160698483207</v>
      </c>
      <c r="GJ58" s="8"/>
      <c r="GK58" s="8">
        <f>(ED58/$IF58)*100</f>
        <v>57.614240728235465</v>
      </c>
      <c r="GL58" s="8"/>
      <c r="GM58" s="8">
        <f>(EF58/$IF58)*100</f>
        <v>25.660349879915046</v>
      </c>
      <c r="GN58" s="8"/>
      <c r="GO58" s="8">
        <f>(EH58/$IF58)*100</f>
        <v>14.978435396797874</v>
      </c>
      <c r="GP58" s="17"/>
      <c r="GQ58" s="30" t="s">
        <v>65</v>
      </c>
      <c r="GR58" s="8">
        <f>(EK58/$IF58)*100</f>
        <v>27.052506205839645</v>
      </c>
      <c r="GS58" s="8"/>
      <c r="GT58" s="8">
        <f>(EM58/$IF58)*100</f>
        <v>50.947556946350673</v>
      </c>
      <c r="GU58" s="8"/>
      <c r="GV58" s="8">
        <f>(EO58/$IF58)*100</f>
        <v>66.448367529630076</v>
      </c>
      <c r="GW58" s="8"/>
      <c r="GX58" s="8">
        <f>(EQ58/$IF58)*100</f>
        <v>59.564882392940255</v>
      </c>
      <c r="GY58" s="8"/>
      <c r="GZ58" s="8">
        <f>(ES58/$IF58)*100</f>
        <v>34.81275769096122</v>
      </c>
      <c r="HA58" s="8"/>
      <c r="HB58" s="8">
        <f>(EU58/$IF58)*100</f>
        <v>72.381753977926479</v>
      </c>
      <c r="HC58" s="8"/>
      <c r="HD58" s="8">
        <f>(EW58/$IF58)*100</f>
        <v>40.804798883044533</v>
      </c>
      <c r="HE58" s="8"/>
      <c r="HF58" s="8">
        <f>(EY58/$IF58)*100</f>
        <v>57.228764853792001</v>
      </c>
      <c r="HG58" s="8"/>
      <c r="HH58" s="8">
        <f>(FA58/$IF58)*100</f>
        <v>65.765784569691675</v>
      </c>
      <c r="HI58" s="8"/>
      <c r="HJ58" s="8">
        <f>(FC58/$IF58)*100</f>
        <v>62.540316804619188</v>
      </c>
      <c r="HK58" s="17"/>
      <c r="HL58" s="30" t="s">
        <v>65</v>
      </c>
      <c r="HM58" s="8">
        <f>(FF58/$IF58)*100</f>
        <v>76.965354281842266</v>
      </c>
      <c r="HN58" s="8"/>
      <c r="HO58" s="8">
        <f>(FH58/$IF58)*100</f>
        <v>96.326587855350482</v>
      </c>
      <c r="HP58" s="8"/>
      <c r="HQ58" s="8">
        <f>(FJ58/$IF58)*100</f>
        <v>55.210246564022228</v>
      </c>
      <c r="HR58" s="8"/>
      <c r="HS58" s="8">
        <f>(FL58/$IF58)*100</f>
        <v>95.652488493824137</v>
      </c>
      <c r="HT58" s="8"/>
      <c r="HU58" s="8">
        <f>(FN58/$IF58)*100</f>
        <v>62.196944005470009</v>
      </c>
      <c r="HV58" s="8"/>
      <c r="HW58" s="8">
        <f>(FP58/$IF58)*100</f>
        <v>70.238468955508949</v>
      </c>
      <c r="HX58" s="8"/>
      <c r="HY58" s="8">
        <f>(FR58/$IF58)*100</f>
        <v>26.652856428271971</v>
      </c>
      <c r="HZ58" s="8"/>
      <c r="IA58" s="8">
        <f>(FT58/$IF58)*100</f>
        <v>54.27379365254901</v>
      </c>
      <c r="IB58" s="17"/>
      <c r="IF58" s="10">
        <f>[2]CPI!E174</f>
        <v>1591.535570654499</v>
      </c>
    </row>
    <row r="59" spans="1:240" s="10" customFormat="1" ht="17.25" hidden="1" customHeight="1" thickBot="1" x14ac:dyDescent="0.25">
      <c r="A59" s="27" t="s">
        <v>66</v>
      </c>
      <c r="B59" s="28">
        <f t="shared" si="0"/>
        <v>198.20217660018383</v>
      </c>
      <c r="C59" s="28"/>
      <c r="D59" s="50">
        <v>334.97634659911245</v>
      </c>
      <c r="E59" s="50"/>
      <c r="F59" s="50">
        <v>73.923824277675877</v>
      </c>
      <c r="G59" s="50">
        <v>0</v>
      </c>
      <c r="H59" s="50">
        <v>101.57980426661</v>
      </c>
      <c r="I59" s="50">
        <v>0</v>
      </c>
      <c r="J59" s="50">
        <v>130.73836399262902</v>
      </c>
      <c r="K59" s="50">
        <v>0</v>
      </c>
      <c r="L59" s="50">
        <v>132.37234117427678</v>
      </c>
      <c r="M59" s="50">
        <v>0</v>
      </c>
      <c r="N59" s="50">
        <v>101.36940045503647</v>
      </c>
      <c r="O59" s="50">
        <v>0</v>
      </c>
      <c r="P59" s="50">
        <v>170.85283834294805</v>
      </c>
      <c r="Q59" s="50">
        <v>0</v>
      </c>
      <c r="R59" s="50">
        <v>197.49306042641197</v>
      </c>
      <c r="S59" s="50">
        <v>0</v>
      </c>
      <c r="T59" s="65">
        <v>134.20876774608249</v>
      </c>
      <c r="U59" s="66"/>
      <c r="V59" s="27" t="s">
        <v>66</v>
      </c>
      <c r="W59" s="50">
        <v>746.96397356224986</v>
      </c>
      <c r="X59" s="50"/>
      <c r="Y59" s="50">
        <v>126.82070265393504</v>
      </c>
      <c r="Z59" s="50"/>
      <c r="AA59" s="50">
        <v>167.49480168231699</v>
      </c>
      <c r="AB59" s="50">
        <v>0</v>
      </c>
      <c r="AC59" s="50">
        <v>72.109107986652049</v>
      </c>
      <c r="AD59" s="50">
        <v>0</v>
      </c>
      <c r="AE59" s="50">
        <v>203.8689296431518</v>
      </c>
      <c r="AF59" s="50">
        <v>0</v>
      </c>
      <c r="AG59" s="50">
        <v>166.90456509546522</v>
      </c>
      <c r="AH59" s="50">
        <v>0</v>
      </c>
      <c r="AI59" s="50">
        <v>146.22581713791828</v>
      </c>
      <c r="AJ59" s="50">
        <v>0</v>
      </c>
      <c r="AK59" s="50">
        <v>154.52274458365844</v>
      </c>
      <c r="AL59" s="50">
        <v>0</v>
      </c>
      <c r="AM59" s="50">
        <v>229.94833168215868</v>
      </c>
      <c r="AN59" s="50">
        <v>0</v>
      </c>
      <c r="AO59" s="65">
        <v>203.5052348396498</v>
      </c>
      <c r="AP59" s="66"/>
      <c r="AQ59" s="27" t="s">
        <v>66</v>
      </c>
      <c r="AR59" s="28">
        <v>391.71165317178486</v>
      </c>
      <c r="AS59" s="50"/>
      <c r="AT59" s="50">
        <v>385.30400420838919</v>
      </c>
      <c r="AU59" s="50"/>
      <c r="AV59" s="50">
        <v>502.5453622571971</v>
      </c>
      <c r="AW59" s="50">
        <v>0</v>
      </c>
      <c r="AX59" s="50">
        <v>141.04118934978331</v>
      </c>
      <c r="AY59" s="50">
        <v>0</v>
      </c>
      <c r="AZ59" s="50">
        <v>285.30885173221054</v>
      </c>
      <c r="BA59" s="50">
        <v>0</v>
      </c>
      <c r="BB59" s="50">
        <v>434.9704145980678</v>
      </c>
      <c r="BC59" s="50">
        <v>0</v>
      </c>
      <c r="BD59" s="50">
        <v>303.06588769004799</v>
      </c>
      <c r="BE59" s="50">
        <v>0</v>
      </c>
      <c r="BF59" s="65">
        <v>150.95412502614349</v>
      </c>
      <c r="BG59" s="66"/>
      <c r="BH59" s="27" t="s">
        <v>66</v>
      </c>
      <c r="BI59" s="28">
        <f t="shared" si="1"/>
        <v>1997.940328886958</v>
      </c>
      <c r="BJ59" s="28"/>
      <c r="BK59" s="50">
        <v>2714.0007266899902</v>
      </c>
      <c r="BL59" s="50"/>
      <c r="BM59" s="50">
        <v>1677.7413022008702</v>
      </c>
      <c r="BN59" s="50">
        <v>0</v>
      </c>
      <c r="BO59" s="50">
        <v>1846.1845916731072</v>
      </c>
      <c r="BP59" s="50">
        <v>0</v>
      </c>
      <c r="BQ59" s="50">
        <v>1181.538997912596</v>
      </c>
      <c r="BR59" s="50">
        <v>0</v>
      </c>
      <c r="BS59" s="50">
        <v>1832.9305429924889</v>
      </c>
      <c r="BT59" s="50">
        <v>0</v>
      </c>
      <c r="BU59" s="50">
        <v>599.26436151453538</v>
      </c>
      <c r="BV59" s="50">
        <v>0</v>
      </c>
      <c r="BW59" s="50">
        <v>1398.0331442565096</v>
      </c>
      <c r="BX59" s="50">
        <v>0</v>
      </c>
      <c r="BY59" s="50">
        <v>1752.8394450265471</v>
      </c>
      <c r="BZ59" s="50">
        <v>0</v>
      </c>
      <c r="CA59" s="65">
        <v>588.78280215705615</v>
      </c>
      <c r="CB59" s="66"/>
      <c r="CC59" s="27" t="s">
        <v>66</v>
      </c>
      <c r="CD59" s="50">
        <v>1456.9150545995285</v>
      </c>
      <c r="CE59" s="50"/>
      <c r="CF59" s="50">
        <v>921.21090508953841</v>
      </c>
      <c r="CG59" s="50">
        <v>0</v>
      </c>
      <c r="CH59" s="50">
        <v>2126.0273351785581</v>
      </c>
      <c r="CI59" s="50">
        <v>0</v>
      </c>
      <c r="CJ59" s="50">
        <v>2035.5782562236047</v>
      </c>
      <c r="CK59" s="50">
        <v>0</v>
      </c>
      <c r="CL59" s="50">
        <v>850.05770283684251</v>
      </c>
      <c r="CM59" s="50">
        <v>0</v>
      </c>
      <c r="CN59" s="50">
        <v>1865.4739687672109</v>
      </c>
      <c r="CO59" s="50">
        <v>0</v>
      </c>
      <c r="CP59" s="50">
        <v>1244.6407294426165</v>
      </c>
      <c r="CQ59" s="50">
        <v>0</v>
      </c>
      <c r="CR59" s="50">
        <v>1928.2814263763532</v>
      </c>
      <c r="CS59" s="50">
        <v>0</v>
      </c>
      <c r="CT59" s="50">
        <v>1280.1309643751711</v>
      </c>
      <c r="CU59" s="50">
        <v>0</v>
      </c>
      <c r="CV59" s="65">
        <v>2004.7970600770998</v>
      </c>
      <c r="CW59" s="66"/>
      <c r="CX59" s="27" t="s">
        <v>66</v>
      </c>
      <c r="CY59" s="28">
        <v>5828.3568817570467</v>
      </c>
      <c r="CZ59" s="50"/>
      <c r="DA59" s="50">
        <v>7470.8405896480226</v>
      </c>
      <c r="DB59" s="50"/>
      <c r="DC59" s="50">
        <v>5228.0647470561971</v>
      </c>
      <c r="DD59" s="50">
        <v>0</v>
      </c>
      <c r="DE59" s="50">
        <v>2323.149237315004</v>
      </c>
      <c r="DF59" s="50">
        <v>0</v>
      </c>
      <c r="DG59" s="50">
        <v>2883.7095153307773</v>
      </c>
      <c r="DH59" s="50">
        <v>0</v>
      </c>
      <c r="DI59" s="50">
        <v>5997.4764004495764</v>
      </c>
      <c r="DJ59" s="50">
        <v>0</v>
      </c>
      <c r="DK59" s="50">
        <v>1656.5134065713778</v>
      </c>
      <c r="DL59" s="50">
        <v>0</v>
      </c>
      <c r="DM59" s="65">
        <v>1378.5996186031514</v>
      </c>
      <c r="DN59" s="66"/>
      <c r="DO59" s="30" t="s">
        <v>66</v>
      </c>
      <c r="DP59" s="28">
        <f>(BI59/B59)*100</f>
        <v>1008.0314773319724</v>
      </c>
      <c r="DQ59" s="28"/>
      <c r="DR59" s="28">
        <f>(BK59/D59)*100</f>
        <v>810.20667705174048</v>
      </c>
      <c r="DS59" s="28"/>
      <c r="DT59" s="28">
        <f>(BM59/F59)*100</f>
        <v>2269.5542588528233</v>
      </c>
      <c r="DU59" s="28"/>
      <c r="DV59" s="28">
        <f>(BO59/H59)*100</f>
        <v>1817.4720900500506</v>
      </c>
      <c r="DW59" s="28"/>
      <c r="DX59" s="28">
        <f>(BQ59/J59)*100</f>
        <v>903.74314151522549</v>
      </c>
      <c r="DY59" s="28"/>
      <c r="DZ59" s="28">
        <f>(BS59/L59)*100</f>
        <v>1384.6778917200813</v>
      </c>
      <c r="EA59" s="28"/>
      <c r="EB59" s="28">
        <f>(BU59/N59)*100</f>
        <v>591.16889201721756</v>
      </c>
      <c r="EC59" s="28"/>
      <c r="ED59" s="28">
        <f>(BW59/P59)*100</f>
        <v>818.26743870082942</v>
      </c>
      <c r="EE59" s="28"/>
      <c r="EF59" s="28">
        <f>(BY59/R59)*100</f>
        <v>887.54482878636315</v>
      </c>
      <c r="EG59" s="28"/>
      <c r="EH59" s="28">
        <f>(CA59/T59)*100</f>
        <v>438.70665981451316</v>
      </c>
      <c r="EI59" s="29"/>
      <c r="EJ59" s="27" t="s">
        <v>66</v>
      </c>
      <c r="EK59" s="28">
        <f>(CD59/W59)*100</f>
        <v>195.04488920015007</v>
      </c>
      <c r="EL59" s="8"/>
      <c r="EM59" s="28">
        <f>(CF59/Y59)*100</f>
        <v>726.38842540031828</v>
      </c>
      <c r="EN59" s="8"/>
      <c r="EO59" s="28">
        <f>(CH59/AA59)*100</f>
        <v>1269.3094435318289</v>
      </c>
      <c r="EP59" s="8"/>
      <c r="EQ59" s="28">
        <f>(CJ59/AC59)*100</f>
        <v>2822.9142102276537</v>
      </c>
      <c r="ER59" s="8"/>
      <c r="ES59" s="28">
        <f>(CL59/AE59)*100</f>
        <v>416.96285173261413</v>
      </c>
      <c r="ET59" s="8"/>
      <c r="EU59" s="28">
        <f>(CN59/AG59)*100</f>
        <v>1117.6890025148243</v>
      </c>
      <c r="EV59" s="8"/>
      <c r="EW59" s="28">
        <f>(CP59/AI59)*100</f>
        <v>851.17714081138467</v>
      </c>
      <c r="EX59" s="8"/>
      <c r="EY59" s="28">
        <f>(CR59/AK59)*100</f>
        <v>1247.894885359342</v>
      </c>
      <c r="EZ59" s="8"/>
      <c r="FA59" s="28">
        <f>(CT59/AM59)*100</f>
        <v>556.70374079713076</v>
      </c>
      <c r="FB59" s="8"/>
      <c r="FC59" s="28">
        <f>(CV59/AO59)*100</f>
        <v>985.13291889359141</v>
      </c>
      <c r="FD59" s="17"/>
      <c r="FE59" s="27" t="s">
        <v>66</v>
      </c>
      <c r="FF59" s="28">
        <f>(CY59/AR59)*100</f>
        <v>1487.9202174771719</v>
      </c>
      <c r="FG59" s="8"/>
      <c r="FH59" s="28">
        <f>(DA59/AT59)*100</f>
        <v>1938.9470413101303</v>
      </c>
      <c r="FI59" s="8"/>
      <c r="FJ59" s="28">
        <f>(DC59/AV59)*100</f>
        <v>1040.3169822469742</v>
      </c>
      <c r="FK59" s="8"/>
      <c r="FL59" s="28">
        <f>(DE59/AX59)*100</f>
        <v>1647.1424043040183</v>
      </c>
      <c r="FM59" s="8"/>
      <c r="FN59" s="28">
        <f>(DG59/AZ59)*100</f>
        <v>1010.7325790359328</v>
      </c>
      <c r="FO59" s="8"/>
      <c r="FP59" s="28">
        <f>(DI59/BB59)*100</f>
        <v>1378.823984153385</v>
      </c>
      <c r="FQ59" s="8"/>
      <c r="FR59" s="28">
        <f>(DK59/BD59)*100</f>
        <v>546.58523900437444</v>
      </c>
      <c r="FS59" s="8"/>
      <c r="FT59" s="28">
        <f>(DM59/BF59)*100</f>
        <v>913.25733454742897</v>
      </c>
      <c r="FU59" s="17"/>
      <c r="FV59" s="27" t="s">
        <v>66</v>
      </c>
      <c r="FW59" s="8">
        <f>(DP59/$IF59)*100</f>
        <v>63.411181553692352</v>
      </c>
      <c r="FX59" s="8"/>
      <c r="FY59" s="8">
        <f>(DR59/$IF59)*100</f>
        <v>50.966823804473435</v>
      </c>
      <c r="FZ59" s="8"/>
      <c r="GA59" s="8">
        <f>(DT59/$IF59)*100</f>
        <v>142.76847538033465</v>
      </c>
      <c r="GB59" s="8"/>
      <c r="GC59" s="8">
        <f>(DV59/$IF59)*100</f>
        <v>114.32981535057571</v>
      </c>
      <c r="GD59" s="8"/>
      <c r="GE59" s="8">
        <f>(DX59/$IF59)*100</f>
        <v>56.850824317714576</v>
      </c>
      <c r="GF59" s="8"/>
      <c r="GG59" s="8">
        <f>(DZ59/$IF59)*100</f>
        <v>87.104483500498617</v>
      </c>
      <c r="GH59" s="8"/>
      <c r="GI59" s="8">
        <f>(EB59/$IF59)*100</f>
        <v>37.188043016094753</v>
      </c>
      <c r="GJ59" s="8"/>
      <c r="GK59" s="8">
        <f>(ED59/$IF59)*100</f>
        <v>51.473893704457417</v>
      </c>
      <c r="GL59" s="8"/>
      <c r="GM59" s="8">
        <f>(EF59/$IF59)*100</f>
        <v>55.831854005366779</v>
      </c>
      <c r="GN59" s="8"/>
      <c r="GO59" s="8">
        <f>(EH59/$IF59)*100</f>
        <v>27.597260879136726</v>
      </c>
      <c r="GP59" s="17"/>
      <c r="GQ59" s="30" t="s">
        <v>66</v>
      </c>
      <c r="GR59" s="8">
        <f>(EK59/$IF59)*100</f>
        <v>12.269484791214902</v>
      </c>
      <c r="GS59" s="8"/>
      <c r="GT59" s="8">
        <f>(EM59/$IF59)*100</f>
        <v>45.694156737519315</v>
      </c>
      <c r="GU59" s="8"/>
      <c r="GV59" s="8">
        <f>(EO59/$IF59)*100</f>
        <v>79.847121227451495</v>
      </c>
      <c r="GW59" s="8"/>
      <c r="GX59" s="8">
        <f>(EQ59/$IF59)*100</f>
        <v>177.57811092271356</v>
      </c>
      <c r="GY59" s="8"/>
      <c r="GZ59" s="8">
        <f>(ES59/$IF59)*100</f>
        <v>26.229445892248311</v>
      </c>
      <c r="HA59" s="8"/>
      <c r="HB59" s="8">
        <f>(EU59/$IF59)*100</f>
        <v>70.309292767940107</v>
      </c>
      <c r="HC59" s="8"/>
      <c r="HD59" s="8">
        <f>(EW59/$IF59)*100</f>
        <v>53.544109905377788</v>
      </c>
      <c r="HE59" s="8"/>
      <c r="HF59" s="8">
        <f>(EY59/$IF59)*100</f>
        <v>78.500018020157029</v>
      </c>
      <c r="HG59" s="8"/>
      <c r="HH59" s="8">
        <f>(FA59/$IF59)*100</f>
        <v>35.019979805333875</v>
      </c>
      <c r="HI59" s="8"/>
      <c r="HJ59" s="8">
        <f>(FC59/$IF59)*100</f>
        <v>61.970725894215143</v>
      </c>
      <c r="HK59" s="17"/>
      <c r="HL59" s="30" t="s">
        <v>66</v>
      </c>
      <c r="HM59" s="8">
        <f>(FF59/$IF59)*100</f>
        <v>93.599040475977176</v>
      </c>
      <c r="HN59" s="8"/>
      <c r="HO59" s="8">
        <f>(FH59/$IF59)*100</f>
        <v>121.97131302380966</v>
      </c>
      <c r="HP59" s="8"/>
      <c r="HQ59" s="8">
        <f>(FJ59/$IF59)*100</f>
        <v>65.442132034659906</v>
      </c>
      <c r="HR59" s="8"/>
      <c r="HS59" s="8">
        <f>(FL59/$IF59)*100</f>
        <v>103.61506400629004</v>
      </c>
      <c r="HT59" s="8"/>
      <c r="HU59" s="8">
        <f>(FN59/$IF59)*100</f>
        <v>63.581096932722133</v>
      </c>
      <c r="HV59" s="8"/>
      <c r="HW59" s="8">
        <f>(FP59/$IF59)*100</f>
        <v>86.736237861490594</v>
      </c>
      <c r="HX59" s="8"/>
      <c r="HY59" s="8">
        <f>(FR59/$IF59)*100</f>
        <v>34.38346579891607</v>
      </c>
      <c r="HZ59" s="8"/>
      <c r="IA59" s="8">
        <f>(FT59/$IF59)*100</f>
        <v>57.449323705153091</v>
      </c>
      <c r="IB59" s="17"/>
      <c r="IF59" s="10">
        <f>[2]CPI!E175</f>
        <v>1589.6746482770372</v>
      </c>
    </row>
    <row r="60" spans="1:240" s="49" customFormat="1" ht="17.25" hidden="1" customHeight="1" x14ac:dyDescent="0.2">
      <c r="A60" s="53">
        <v>2007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>
        <v>2007</v>
      </c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5"/>
      <c r="AQ60" s="53">
        <v>2007</v>
      </c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5"/>
      <c r="BH60" s="53">
        <v>2007</v>
      </c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5"/>
      <c r="CC60" s="53">
        <v>2007</v>
      </c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5"/>
      <c r="CX60" s="53">
        <v>2007</v>
      </c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5"/>
      <c r="DO60" s="53">
        <v>2007</v>
      </c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7"/>
      <c r="EJ60" s="53">
        <v>2007</v>
      </c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9"/>
      <c r="FE60" s="53">
        <v>2007</v>
      </c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54"/>
      <c r="FS60" s="60"/>
      <c r="FT60" s="54"/>
      <c r="FU60" s="61"/>
      <c r="FV60" s="53">
        <v>2007</v>
      </c>
      <c r="FW60" s="62"/>
      <c r="FX60" s="60"/>
      <c r="FY60" s="62"/>
      <c r="FZ60" s="60"/>
      <c r="GA60" s="62"/>
      <c r="GB60" s="60"/>
      <c r="GC60" s="62"/>
      <c r="GD60" s="60"/>
      <c r="GE60" s="62"/>
      <c r="GF60" s="60"/>
      <c r="GG60" s="62"/>
      <c r="GH60" s="60"/>
      <c r="GI60" s="62"/>
      <c r="GJ60" s="60"/>
      <c r="GK60" s="62"/>
      <c r="GL60" s="60"/>
      <c r="GM60" s="62"/>
      <c r="GN60" s="60"/>
      <c r="GO60" s="62"/>
      <c r="GP60" s="61"/>
      <c r="GQ60" s="53">
        <v>2007</v>
      </c>
      <c r="GR60" s="62"/>
      <c r="GS60" s="60"/>
      <c r="GT60" s="62"/>
      <c r="GU60" s="60"/>
      <c r="GV60" s="62"/>
      <c r="GW60" s="60"/>
      <c r="GX60" s="62"/>
      <c r="GY60" s="60"/>
      <c r="GZ60" s="62"/>
      <c r="HA60" s="60"/>
      <c r="HB60" s="62"/>
      <c r="HC60" s="60"/>
      <c r="HD60" s="62"/>
      <c r="HE60" s="60"/>
      <c r="HF60" s="62"/>
      <c r="HG60" s="60"/>
      <c r="HH60" s="62"/>
      <c r="HI60" s="60"/>
      <c r="HJ60" s="62"/>
      <c r="HK60" s="61"/>
      <c r="HL60" s="53">
        <v>2007</v>
      </c>
      <c r="HM60" s="62"/>
      <c r="HN60" s="60"/>
      <c r="HO60" s="62"/>
      <c r="HP60" s="60"/>
      <c r="HQ60" s="62"/>
      <c r="HR60" s="60"/>
      <c r="HS60" s="62"/>
      <c r="HT60" s="60"/>
      <c r="HU60" s="62"/>
      <c r="HV60" s="60"/>
      <c r="HW60" s="62"/>
      <c r="HX60" s="60"/>
      <c r="HY60" s="62"/>
      <c r="HZ60" s="60"/>
      <c r="IA60" s="62"/>
      <c r="IB60" s="61"/>
      <c r="IF60" s="10" t="e">
        <f>'[1]QEI-MFG'!AK172</f>
        <v>#REF!</v>
      </c>
    </row>
    <row r="61" spans="1:240" s="10" customFormat="1" ht="17.25" hidden="1" customHeight="1" x14ac:dyDescent="0.2">
      <c r="A61" s="27" t="s">
        <v>63</v>
      </c>
      <c r="B61" s="28">
        <f t="shared" si="0"/>
        <v>221.45190463569227</v>
      </c>
      <c r="C61" s="28"/>
      <c r="D61" s="50">
        <v>254.76546648814286</v>
      </c>
      <c r="E61" s="50"/>
      <c r="F61" s="50">
        <v>56.745768339036061</v>
      </c>
      <c r="G61" s="50">
        <v>0</v>
      </c>
      <c r="H61" s="50">
        <v>93.937444017369373</v>
      </c>
      <c r="I61" s="50">
        <v>0</v>
      </c>
      <c r="J61" s="50">
        <v>140.63308465267355</v>
      </c>
      <c r="K61" s="50">
        <v>0</v>
      </c>
      <c r="L61" s="50">
        <v>304.74122255644244</v>
      </c>
      <c r="M61" s="50">
        <v>0</v>
      </c>
      <c r="N61" s="50">
        <v>90.035820660509813</v>
      </c>
      <c r="O61" s="50">
        <v>0</v>
      </c>
      <c r="P61" s="50">
        <v>142.52484608378461</v>
      </c>
      <c r="Q61" s="50">
        <v>0</v>
      </c>
      <c r="R61" s="50">
        <v>111.56886684247824</v>
      </c>
      <c r="S61" s="50">
        <v>0</v>
      </c>
      <c r="T61" s="50">
        <v>134.46790171668076</v>
      </c>
      <c r="U61" s="51"/>
      <c r="V61" s="27" t="s">
        <v>63</v>
      </c>
      <c r="W61" s="50">
        <v>116.1925550746713</v>
      </c>
      <c r="X61" s="50"/>
      <c r="Y61" s="50">
        <v>169.188082806697</v>
      </c>
      <c r="Z61" s="50"/>
      <c r="AA61" s="50">
        <v>176.17651034197311</v>
      </c>
      <c r="AB61" s="50">
        <v>0</v>
      </c>
      <c r="AC61" s="50">
        <v>182.37030229189887</v>
      </c>
      <c r="AD61" s="50">
        <v>0</v>
      </c>
      <c r="AE61" s="50">
        <v>160.18421772785445</v>
      </c>
      <c r="AF61" s="50">
        <v>0</v>
      </c>
      <c r="AG61" s="50">
        <v>124.50916483782052</v>
      </c>
      <c r="AH61" s="50">
        <v>0</v>
      </c>
      <c r="AI61" s="50">
        <v>120.49179039186303</v>
      </c>
      <c r="AJ61" s="50">
        <v>0</v>
      </c>
      <c r="AK61" s="50">
        <v>122.34061847710107</v>
      </c>
      <c r="AL61" s="50">
        <v>0</v>
      </c>
      <c r="AM61" s="50">
        <v>243.15284009983085</v>
      </c>
      <c r="AN61" s="50">
        <v>0</v>
      </c>
      <c r="AO61" s="50">
        <v>226.85211692181198</v>
      </c>
      <c r="AP61" s="51">
        <v>0</v>
      </c>
      <c r="AQ61" s="27" t="s">
        <v>63</v>
      </c>
      <c r="AR61" s="28">
        <v>481.81442213065634</v>
      </c>
      <c r="AS61" s="50"/>
      <c r="AT61" s="50">
        <v>522.11950899931014</v>
      </c>
      <c r="AU61" s="50"/>
      <c r="AV61" s="50">
        <v>315.75476466727361</v>
      </c>
      <c r="AW61" s="50">
        <v>0</v>
      </c>
      <c r="AX61" s="50">
        <v>175.60393770009836</v>
      </c>
      <c r="AY61" s="50">
        <v>0</v>
      </c>
      <c r="AZ61" s="50">
        <v>619.52420346125166</v>
      </c>
      <c r="BA61" s="50">
        <v>0</v>
      </c>
      <c r="BB61" s="50">
        <v>612.05296659578619</v>
      </c>
      <c r="BC61" s="50">
        <v>0</v>
      </c>
      <c r="BD61" s="50">
        <v>347.45660907923667</v>
      </c>
      <c r="BE61" s="50">
        <v>0</v>
      </c>
      <c r="BF61" s="50">
        <v>195.627285660723</v>
      </c>
      <c r="BG61" s="51"/>
      <c r="BH61" s="27" t="s">
        <v>63</v>
      </c>
      <c r="BI61" s="28">
        <f t="shared" si="1"/>
        <v>1865.9569855457312</v>
      </c>
      <c r="BJ61" s="28"/>
      <c r="BK61" s="50">
        <v>1837.8565853559642</v>
      </c>
      <c r="BL61" s="50"/>
      <c r="BM61" s="50">
        <v>1789.1196604483764</v>
      </c>
      <c r="BN61" s="50">
        <v>0</v>
      </c>
      <c r="BO61" s="50">
        <v>2435.9421965624974</v>
      </c>
      <c r="BP61" s="50">
        <v>0</v>
      </c>
      <c r="BQ61" s="50">
        <v>1332.1682060405162</v>
      </c>
      <c r="BR61" s="50">
        <v>0</v>
      </c>
      <c r="BS61" s="50">
        <v>2149.3665935331142</v>
      </c>
      <c r="BT61" s="50">
        <v>0</v>
      </c>
      <c r="BU61" s="50">
        <v>900.31915766037753</v>
      </c>
      <c r="BV61" s="50">
        <v>0</v>
      </c>
      <c r="BW61" s="50">
        <v>1369.9831494722685</v>
      </c>
      <c r="BX61" s="50">
        <v>0</v>
      </c>
      <c r="BY61" s="50">
        <v>687.96039345666861</v>
      </c>
      <c r="BZ61" s="50">
        <v>0</v>
      </c>
      <c r="CA61" s="50">
        <v>529.67286838371206</v>
      </c>
      <c r="CB61" s="51"/>
      <c r="CC61" s="27" t="s">
        <v>63</v>
      </c>
      <c r="CD61" s="50">
        <v>501.23740876446965</v>
      </c>
      <c r="CE61" s="50"/>
      <c r="CF61" s="50">
        <v>79.690193598992181</v>
      </c>
      <c r="CG61" s="50">
        <v>0</v>
      </c>
      <c r="CH61" s="50">
        <v>1104.2885399282754</v>
      </c>
      <c r="CI61" s="50">
        <v>0</v>
      </c>
      <c r="CJ61" s="50">
        <v>3905.1881831681044</v>
      </c>
      <c r="CK61" s="50">
        <v>0</v>
      </c>
      <c r="CL61" s="50">
        <v>1070.8432697818739</v>
      </c>
      <c r="CM61" s="50">
        <v>0</v>
      </c>
      <c r="CN61" s="50">
        <v>2827.1155945015075</v>
      </c>
      <c r="CO61" s="50">
        <v>0</v>
      </c>
      <c r="CP61" s="50">
        <v>1870.7922790877294</v>
      </c>
      <c r="CQ61" s="50">
        <v>0</v>
      </c>
      <c r="CR61" s="50">
        <v>3011.0583677140735</v>
      </c>
      <c r="CS61" s="50">
        <v>0</v>
      </c>
      <c r="CT61" s="50">
        <v>1843.1366739330433</v>
      </c>
      <c r="CU61" s="50">
        <v>0</v>
      </c>
      <c r="CV61" s="50">
        <v>1946.1602156725774</v>
      </c>
      <c r="CW61" s="51"/>
      <c r="CX61" s="27" t="s">
        <v>63</v>
      </c>
      <c r="CY61" s="28">
        <v>5700.6545068801688</v>
      </c>
      <c r="CZ61" s="50"/>
      <c r="DA61" s="50">
        <v>7683.7276067901012</v>
      </c>
      <c r="DB61" s="50"/>
      <c r="DC61" s="50">
        <v>4998.2418200894908</v>
      </c>
      <c r="DD61" s="50">
        <v>0</v>
      </c>
      <c r="DE61" s="50">
        <v>1538.7835109402781</v>
      </c>
      <c r="DF61" s="50">
        <v>0</v>
      </c>
      <c r="DG61" s="50">
        <v>2003.5599447797101</v>
      </c>
      <c r="DH61" s="50">
        <v>0</v>
      </c>
      <c r="DI61" s="50">
        <v>6263.9412426249864</v>
      </c>
      <c r="DJ61" s="50">
        <v>0</v>
      </c>
      <c r="DK61" s="50">
        <v>1096.1784275289415</v>
      </c>
      <c r="DL61" s="50">
        <v>0</v>
      </c>
      <c r="DM61" s="50">
        <v>1962.5681463703397</v>
      </c>
      <c r="DN61" s="51"/>
      <c r="DO61" s="27" t="s">
        <v>63</v>
      </c>
      <c r="DP61" s="28">
        <f>(BI61/B61)*100</f>
        <v>842.60146175549653</v>
      </c>
      <c r="DQ61" s="28"/>
      <c r="DR61" s="28">
        <f>(BK61/D61)*100</f>
        <v>721.39156483420038</v>
      </c>
      <c r="DS61" s="28"/>
      <c r="DT61" s="28">
        <f>(BM61/F61)*100</f>
        <v>3152.8688619722511</v>
      </c>
      <c r="DU61" s="28"/>
      <c r="DV61" s="28">
        <f>(BO61/H61)*100</f>
        <v>2593.1535843279735</v>
      </c>
      <c r="DW61" s="28"/>
      <c r="DX61" s="28">
        <f>(BQ61/J61)*100</f>
        <v>947.26515409273622</v>
      </c>
      <c r="DY61" s="28"/>
      <c r="DZ61" s="28">
        <f>(BS61/L61)*100</f>
        <v>705.30877821592412</v>
      </c>
      <c r="EA61" s="28"/>
      <c r="EB61" s="28">
        <f>(BU61/N61)*100</f>
        <v>999.95662954540308</v>
      </c>
      <c r="EC61" s="28"/>
      <c r="ED61" s="28">
        <f>(BW61/P61)*100</f>
        <v>961.22408626697313</v>
      </c>
      <c r="EE61" s="28"/>
      <c r="EF61" s="28">
        <f>(BY61/R61)*100</f>
        <v>616.62398563927832</v>
      </c>
      <c r="EG61" s="28"/>
      <c r="EH61" s="28">
        <f>(CA61/T61)*100</f>
        <v>393.90282857221541</v>
      </c>
      <c r="EI61" s="29"/>
      <c r="EJ61" s="27" t="s">
        <v>63</v>
      </c>
      <c r="EK61" s="28">
        <f>(CD61/W61)*100</f>
        <v>431.38513344710316</v>
      </c>
      <c r="EL61" s="8"/>
      <c r="EM61" s="28">
        <f>(CF61/Y61)*100</f>
        <v>47.101540650496574</v>
      </c>
      <c r="EN61" s="8"/>
      <c r="EO61" s="28">
        <f>(CH61/AA61)*100</f>
        <v>626.80804483228803</v>
      </c>
      <c r="EP61" s="8"/>
      <c r="EQ61" s="28">
        <f>(CJ61/AC61)*100</f>
        <v>2141.3509404165625</v>
      </c>
      <c r="ER61" s="8"/>
      <c r="ES61" s="28">
        <f>(CL61/AE61)*100</f>
        <v>668.50735045645195</v>
      </c>
      <c r="ET61" s="8"/>
      <c r="EU61" s="28">
        <f>(CN61/AG61)*100</f>
        <v>2270.6084312620428</v>
      </c>
      <c r="EV61" s="8"/>
      <c r="EW61" s="28">
        <f>(CP61/AI61)*100</f>
        <v>1552.6304929186831</v>
      </c>
      <c r="EX61" s="8"/>
      <c r="EY61" s="28">
        <f>(CR61/AK61)*100</f>
        <v>2461.2090450381888</v>
      </c>
      <c r="EZ61" s="8"/>
      <c r="FA61" s="28">
        <f>(CT61/AM61)*100</f>
        <v>758.01568806529667</v>
      </c>
      <c r="FB61" s="8"/>
      <c r="FC61" s="28">
        <f>(CV61/AO61)*100</f>
        <v>857.89819468308121</v>
      </c>
      <c r="FD61" s="17"/>
      <c r="FE61" s="27" t="s">
        <v>63</v>
      </c>
      <c r="FF61" s="28">
        <f>(CY61/AR61)*100</f>
        <v>1183.1639413513217</v>
      </c>
      <c r="FG61" s="8"/>
      <c r="FH61" s="28">
        <f>(DA61/AT61)*100</f>
        <v>1471.6415445798357</v>
      </c>
      <c r="FI61" s="8"/>
      <c r="FJ61" s="28">
        <f>(DC61/AV61)*100</f>
        <v>1582.9505614448558</v>
      </c>
      <c r="FK61" s="8"/>
      <c r="FL61" s="28">
        <f>(DE61/AX61)*100</f>
        <v>876.28075491579159</v>
      </c>
      <c r="FM61" s="8"/>
      <c r="FN61" s="28">
        <f>(DG61/AZ61)*100</f>
        <v>323.40301372987818</v>
      </c>
      <c r="FO61" s="8"/>
      <c r="FP61" s="28">
        <f>(DI61/BB61)*100</f>
        <v>1023.4312362645302</v>
      </c>
      <c r="FQ61" s="8"/>
      <c r="FR61" s="28">
        <f>(DK61/BD61)*100</f>
        <v>315.48642301950298</v>
      </c>
      <c r="FS61" s="8"/>
      <c r="FT61" s="28">
        <f>(DM61/BF61)*100</f>
        <v>1003.2180018967434</v>
      </c>
      <c r="FU61" s="17"/>
      <c r="FV61" s="27" t="s">
        <v>63</v>
      </c>
      <c r="FW61" s="8">
        <f t="shared" ref="FW61:FW67" si="35">(DP61/$IF61)*100</f>
        <v>52.418934981047315</v>
      </c>
      <c r="FX61" s="8"/>
      <c r="FY61" s="8">
        <f>(DR61/$IF61)*100</f>
        <v>44.878366878377008</v>
      </c>
      <c r="FZ61" s="8"/>
      <c r="GA61" s="8">
        <f>(DT61/$IF61)*100</f>
        <v>196.14258386778067</v>
      </c>
      <c r="GB61" s="8"/>
      <c r="GC61" s="8">
        <f>(DV61/$IF61)*100</f>
        <v>161.32223275468479</v>
      </c>
      <c r="GD61" s="8"/>
      <c r="GE61" s="8">
        <f>(DX61/$IF61)*100</f>
        <v>58.930149988996263</v>
      </c>
      <c r="GF61" s="8"/>
      <c r="GG61" s="8">
        <f>(DZ61/$IF61)*100</f>
        <v>43.877843399221078</v>
      </c>
      <c r="GH61" s="8"/>
      <c r="GI61" s="8">
        <f>(EB61/$IF61)*100</f>
        <v>62.208130328662783</v>
      </c>
      <c r="GJ61" s="8"/>
      <c r="GK61" s="8">
        <f>(ED61/$IF61)*100</f>
        <v>59.798546723701307</v>
      </c>
      <c r="GL61" s="8"/>
      <c r="GM61" s="8">
        <f>(EF61/$IF61)*100</f>
        <v>38.360688982947558</v>
      </c>
      <c r="GN61" s="8"/>
      <c r="GO61" s="8">
        <f>(EH61/$IF61)*100</f>
        <v>24.505021290562571</v>
      </c>
      <c r="GP61" s="17"/>
      <c r="GQ61" s="27" t="s">
        <v>63</v>
      </c>
      <c r="GR61" s="8">
        <v>26.836826528691464</v>
      </c>
      <c r="GS61" s="8"/>
      <c r="GT61" s="8">
        <v>2.9302258646947221</v>
      </c>
      <c r="GU61" s="8"/>
      <c r="GV61" s="8">
        <v>38.994247742232517</v>
      </c>
      <c r="GW61" s="8"/>
      <c r="GX61" s="8">
        <v>133.21521598531461</v>
      </c>
      <c r="GY61" s="8"/>
      <c r="GZ61" s="8">
        <v>41.588396090508404</v>
      </c>
      <c r="HA61" s="8"/>
      <c r="HB61" s="8">
        <v>141.25643157296176</v>
      </c>
      <c r="HC61" s="8"/>
      <c r="HD61" s="8">
        <v>95.130741507620698</v>
      </c>
      <c r="HE61" s="8"/>
      <c r="HF61" s="8">
        <v>155.46323523719693</v>
      </c>
      <c r="HG61" s="8"/>
      <c r="HH61" s="8">
        <v>47.156783925493137</v>
      </c>
      <c r="HI61" s="8"/>
      <c r="HJ61" s="8">
        <v>53.370557408906535</v>
      </c>
      <c r="HK61" s="17"/>
      <c r="HL61" s="27" t="s">
        <v>63</v>
      </c>
      <c r="HM61" s="8">
        <v>73.605608972479359</v>
      </c>
      <c r="HN61" s="8"/>
      <c r="HO61" s="8">
        <v>91.552039655876158</v>
      </c>
      <c r="HP61" s="8"/>
      <c r="HQ61" s="8">
        <v>98.476665807954788</v>
      </c>
      <c r="HR61" s="8"/>
      <c r="HS61" s="8">
        <v>54.514151709842182</v>
      </c>
      <c r="HT61" s="8"/>
      <c r="HU61" s="8">
        <v>20.119169404313759</v>
      </c>
      <c r="HV61" s="8"/>
      <c r="HW61" s="8">
        <v>63.668505059976319</v>
      </c>
      <c r="HX61" s="8"/>
      <c r="HY61" s="8">
        <v>19.626671737796368</v>
      </c>
      <c r="HZ61" s="8"/>
      <c r="IA61" s="8">
        <v>62.41102300449284</v>
      </c>
      <c r="IB61" s="17"/>
      <c r="IF61" s="10">
        <f>[2]CPI!E177</f>
        <v>1607.4372019579357</v>
      </c>
    </row>
    <row r="62" spans="1:240" s="10" customFormat="1" ht="17.25" hidden="1" customHeight="1" x14ac:dyDescent="0.2">
      <c r="A62" s="27" t="s">
        <v>64</v>
      </c>
      <c r="B62" s="28">
        <f t="shared" si="0"/>
        <v>300.49139797156022</v>
      </c>
      <c r="C62" s="28"/>
      <c r="D62" s="50">
        <v>462.03312779126929</v>
      </c>
      <c r="E62" s="50"/>
      <c r="F62" s="50">
        <v>70.504305582508707</v>
      </c>
      <c r="G62" s="50">
        <v>0</v>
      </c>
      <c r="H62" s="50">
        <v>193.15840232057482</v>
      </c>
      <c r="I62" s="50">
        <v>0</v>
      </c>
      <c r="J62" s="50">
        <v>240.01229202810603</v>
      </c>
      <c r="K62" s="50">
        <v>0</v>
      </c>
      <c r="L62" s="50">
        <v>296.39017927410276</v>
      </c>
      <c r="M62" s="50">
        <v>0</v>
      </c>
      <c r="N62" s="50">
        <v>112.815276774993</v>
      </c>
      <c r="O62" s="50">
        <v>0</v>
      </c>
      <c r="P62" s="50">
        <v>253.77534359177457</v>
      </c>
      <c r="Q62" s="50">
        <v>0</v>
      </c>
      <c r="R62" s="50">
        <v>192.66425476325892</v>
      </c>
      <c r="S62" s="50">
        <v>0</v>
      </c>
      <c r="T62" s="50">
        <v>181.94160680489108</v>
      </c>
      <c r="U62" s="51"/>
      <c r="V62" s="27" t="s">
        <v>64</v>
      </c>
      <c r="W62" s="50">
        <v>199.57924841448457</v>
      </c>
      <c r="X62" s="50"/>
      <c r="Y62" s="50">
        <v>403.44762100350795</v>
      </c>
      <c r="Z62" s="50"/>
      <c r="AA62" s="50">
        <v>335.28988989850717</v>
      </c>
      <c r="AB62" s="50">
        <v>0</v>
      </c>
      <c r="AC62" s="50">
        <v>332.53241916334611</v>
      </c>
      <c r="AD62" s="50">
        <v>0</v>
      </c>
      <c r="AE62" s="50">
        <v>259.74259173777426</v>
      </c>
      <c r="AF62" s="50">
        <v>0</v>
      </c>
      <c r="AG62" s="50">
        <v>191.31529000103038</v>
      </c>
      <c r="AH62" s="50">
        <v>0</v>
      </c>
      <c r="AI62" s="50">
        <v>141.77962734613166</v>
      </c>
      <c r="AJ62" s="50">
        <v>0</v>
      </c>
      <c r="AK62" s="50">
        <v>131.70756182046279</v>
      </c>
      <c r="AL62" s="50">
        <v>0</v>
      </c>
      <c r="AM62" s="50">
        <v>306.73703278588039</v>
      </c>
      <c r="AN62" s="50">
        <v>0</v>
      </c>
      <c r="AO62" s="50">
        <v>202.46578365661853</v>
      </c>
      <c r="AP62" s="51">
        <v>0</v>
      </c>
      <c r="AQ62" s="27" t="s">
        <v>64</v>
      </c>
      <c r="AR62" s="28">
        <v>368.53082466389816</v>
      </c>
      <c r="AS62" s="50"/>
      <c r="AT62" s="50">
        <v>411.6956486634067</v>
      </c>
      <c r="AU62" s="50"/>
      <c r="AV62" s="50">
        <v>225.56437117488517</v>
      </c>
      <c r="AW62" s="50">
        <v>0</v>
      </c>
      <c r="AX62" s="50">
        <v>153.54197477915233</v>
      </c>
      <c r="AY62" s="50">
        <v>0</v>
      </c>
      <c r="AZ62" s="50">
        <v>445.64404956601402</v>
      </c>
      <c r="BA62" s="50">
        <v>0</v>
      </c>
      <c r="BB62" s="50">
        <v>423.75330885002404</v>
      </c>
      <c r="BC62" s="50">
        <v>0</v>
      </c>
      <c r="BD62" s="50">
        <v>538.78450597405447</v>
      </c>
      <c r="BE62" s="50">
        <v>0</v>
      </c>
      <c r="BF62" s="50">
        <v>261.15022893599297</v>
      </c>
      <c r="BG62" s="51"/>
      <c r="BH62" s="27" t="s">
        <v>64</v>
      </c>
      <c r="BI62" s="28">
        <f t="shared" si="1"/>
        <v>3205.5259179556656</v>
      </c>
      <c r="BJ62" s="28"/>
      <c r="BK62" s="50">
        <v>5430.9532135232885</v>
      </c>
      <c r="BL62" s="50"/>
      <c r="BM62" s="50">
        <v>2731.5231951148453</v>
      </c>
      <c r="BN62" s="50">
        <v>0</v>
      </c>
      <c r="BO62" s="50">
        <v>3040.5330831691454</v>
      </c>
      <c r="BP62" s="50">
        <v>0</v>
      </c>
      <c r="BQ62" s="50">
        <v>1861.3628856808805</v>
      </c>
      <c r="BR62" s="50">
        <v>0</v>
      </c>
      <c r="BS62" s="50">
        <v>3006.6505635669087</v>
      </c>
      <c r="BT62" s="50">
        <v>0</v>
      </c>
      <c r="BU62" s="50">
        <v>1036.8427660853445</v>
      </c>
      <c r="BV62" s="50">
        <v>0</v>
      </c>
      <c r="BW62" s="50">
        <v>2495.9269115037332</v>
      </c>
      <c r="BX62" s="50">
        <v>0</v>
      </c>
      <c r="BY62" s="50">
        <v>982.45490708156422</v>
      </c>
      <c r="BZ62" s="50">
        <v>0</v>
      </c>
      <c r="CA62" s="50">
        <v>908.04895514872646</v>
      </c>
      <c r="CB62" s="51"/>
      <c r="CC62" s="27" t="s">
        <v>64</v>
      </c>
      <c r="CD62" s="50">
        <v>1066.4518891194405</v>
      </c>
      <c r="CE62" s="50"/>
      <c r="CF62" s="50">
        <v>1913.3414079896272</v>
      </c>
      <c r="CG62" s="50">
        <v>0</v>
      </c>
      <c r="CH62" s="50">
        <v>2610.6520442727838</v>
      </c>
      <c r="CI62" s="50">
        <v>0</v>
      </c>
      <c r="CJ62" s="50">
        <v>8640.861112807288</v>
      </c>
      <c r="CK62" s="50">
        <v>0</v>
      </c>
      <c r="CL62" s="50">
        <v>1355.829387994258</v>
      </c>
      <c r="CM62" s="50">
        <v>0</v>
      </c>
      <c r="CN62" s="50">
        <v>2848.2216376248102</v>
      </c>
      <c r="CO62" s="50">
        <v>0</v>
      </c>
      <c r="CP62" s="50">
        <v>1442.857533445828</v>
      </c>
      <c r="CQ62" s="50">
        <v>0</v>
      </c>
      <c r="CR62" s="50">
        <v>2712.2247182236733</v>
      </c>
      <c r="CS62" s="50">
        <v>0</v>
      </c>
      <c r="CT62" s="50">
        <v>2887.9753667112627</v>
      </c>
      <c r="CU62" s="50">
        <v>0</v>
      </c>
      <c r="CV62" s="50">
        <v>3494.9149963297932</v>
      </c>
      <c r="CW62" s="51"/>
      <c r="CX62" s="27" t="s">
        <v>64</v>
      </c>
      <c r="CY62" s="28">
        <v>5414.8660017235225</v>
      </c>
      <c r="CZ62" s="50"/>
      <c r="DA62" s="50">
        <v>7960.8569140935369</v>
      </c>
      <c r="DB62" s="50"/>
      <c r="DC62" s="50">
        <v>3422.9615758976288</v>
      </c>
      <c r="DD62" s="50">
        <v>0</v>
      </c>
      <c r="DE62" s="50">
        <v>2773.9206110706345</v>
      </c>
      <c r="DF62" s="50">
        <v>0</v>
      </c>
      <c r="DG62" s="50">
        <v>2788.4845174713091</v>
      </c>
      <c r="DH62" s="50">
        <v>0</v>
      </c>
      <c r="DI62" s="50">
        <v>1955.6626113619345</v>
      </c>
      <c r="DJ62" s="50">
        <v>0</v>
      </c>
      <c r="DK62" s="50">
        <v>3102.117439925265</v>
      </c>
      <c r="DL62" s="50">
        <v>0</v>
      </c>
      <c r="DM62" s="50">
        <v>2987.9472000772503</v>
      </c>
      <c r="DN62" s="51"/>
      <c r="DO62" s="27" t="s">
        <v>64</v>
      </c>
      <c r="DP62" s="28">
        <f>(BI62/B62)*100</f>
        <v>1066.7612915358895</v>
      </c>
      <c r="DQ62" s="28"/>
      <c r="DR62" s="28">
        <f>(BK62/D62)*100</f>
        <v>1175.4467129847899</v>
      </c>
      <c r="DS62" s="28"/>
      <c r="DT62" s="28">
        <f>(BM62/F62)*100</f>
        <v>3874.2643765468197</v>
      </c>
      <c r="DU62" s="28"/>
      <c r="DV62" s="28">
        <f>(BO62/H62)*100</f>
        <v>1574.1138084808408</v>
      </c>
      <c r="DW62" s="28"/>
      <c r="DX62" s="28">
        <f>(BQ62/J62)*100</f>
        <v>775.52814897618259</v>
      </c>
      <c r="DY62" s="28"/>
      <c r="DZ62" s="28">
        <f>(BS62/L62)*100</f>
        <v>1014.4231401089531</v>
      </c>
      <c r="EA62" s="28"/>
      <c r="EB62" s="28">
        <f>(BU62/N62)*100</f>
        <v>919.06237854054029</v>
      </c>
      <c r="EC62" s="28"/>
      <c r="ED62" s="28">
        <f>(BW62/P62)*100</f>
        <v>983.5182867562994</v>
      </c>
      <c r="EE62" s="28"/>
      <c r="EF62" s="28">
        <f>(BY62/R62)*100</f>
        <v>509.93107584423507</v>
      </c>
      <c r="EG62" s="28"/>
      <c r="EH62" s="28">
        <f>(CA62/T62)*100</f>
        <v>499.08812563279821</v>
      </c>
      <c r="EI62" s="29"/>
      <c r="EJ62" s="27" t="s">
        <v>64</v>
      </c>
      <c r="EK62" s="28">
        <f>(CD62/W62)*100</f>
        <v>534.35008779301643</v>
      </c>
      <c r="EL62" s="8"/>
      <c r="EM62" s="28">
        <f>(CF62/Y62)*100</f>
        <v>474.24778543259538</v>
      </c>
      <c r="EN62" s="8"/>
      <c r="EO62" s="28">
        <f>(CH62/AA62)*100</f>
        <v>778.62533972110896</v>
      </c>
      <c r="EP62" s="8"/>
      <c r="EQ62" s="28">
        <f>(CJ62/AC62)*100</f>
        <v>2598.5018647347997</v>
      </c>
      <c r="ER62" s="8"/>
      <c r="ES62" s="28">
        <f>(CL62/AE62)*100</f>
        <v>521.98962785550748</v>
      </c>
      <c r="ET62" s="8"/>
      <c r="EU62" s="28">
        <f>(CN62/AG62)*100</f>
        <v>1488.7579751777657</v>
      </c>
      <c r="EV62" s="8"/>
      <c r="EW62" s="28">
        <f>(CP62/AI62)*100</f>
        <v>1017.676206697404</v>
      </c>
      <c r="EX62" s="8"/>
      <c r="EY62" s="28">
        <f>(CR62/AK62)*100</f>
        <v>2059.2779038160647</v>
      </c>
      <c r="EZ62" s="8"/>
      <c r="FA62" s="28">
        <f>(CT62/AM62)*100</f>
        <v>941.51506274993244</v>
      </c>
      <c r="FB62" s="8"/>
      <c r="FC62" s="28">
        <f>(CV62/AO62)*100</f>
        <v>1726.1756200036054</v>
      </c>
      <c r="FD62" s="17"/>
      <c r="FE62" s="27" t="s">
        <v>64</v>
      </c>
      <c r="FF62" s="28">
        <f>(CY62/AR62)*100</f>
        <v>1469.3115580391154</v>
      </c>
      <c r="FG62" s="8"/>
      <c r="FH62" s="28">
        <f>(DA62/AT62)*100</f>
        <v>1933.6752622814722</v>
      </c>
      <c r="FI62" s="8"/>
      <c r="FJ62" s="28">
        <f>(DC62/AV62)*100</f>
        <v>1517.5098611844728</v>
      </c>
      <c r="FK62" s="8"/>
      <c r="FL62" s="28">
        <f>(DE62/AX62)*100</f>
        <v>1806.6203818600834</v>
      </c>
      <c r="FM62" s="8"/>
      <c r="FN62" s="28">
        <f>(DG62/AZ62)*100</f>
        <v>625.72012802299207</v>
      </c>
      <c r="FO62" s="8"/>
      <c r="FP62" s="28">
        <f>(DI62/BB62)*100</f>
        <v>461.50969691993328</v>
      </c>
      <c r="FQ62" s="8"/>
      <c r="FR62" s="28">
        <f>(DK62/BD62)*100</f>
        <v>575.76218423672515</v>
      </c>
      <c r="FS62" s="8"/>
      <c r="FT62" s="28">
        <f>(DM62/BF62)*100</f>
        <v>1144.1487959827084</v>
      </c>
      <c r="FU62" s="17"/>
      <c r="FV62" s="27" t="s">
        <v>64</v>
      </c>
      <c r="FW62" s="8">
        <f t="shared" si="35"/>
        <v>66.159958699670568</v>
      </c>
      <c r="FX62" s="8"/>
      <c r="FY62" s="8">
        <f>(DR62/$IF62)*100</f>
        <v>72.900569791738519</v>
      </c>
      <c r="FZ62" s="8"/>
      <c r="GA62" s="8">
        <f>(DT62/$IF62)*100</f>
        <v>240.27978253213459</v>
      </c>
      <c r="GB62" s="8"/>
      <c r="GC62" s="8">
        <f>(DV62/$IF62)*100</f>
        <v>97.625687568519965</v>
      </c>
      <c r="GD62" s="8"/>
      <c r="GE62" s="8">
        <f>(DX62/$IF62)*100</f>
        <v>48.097836614246894</v>
      </c>
      <c r="GF62" s="8"/>
      <c r="GG62" s="8">
        <f>(DZ62/$IF62)*100</f>
        <v>62.913974837772336</v>
      </c>
      <c r="GH62" s="8"/>
      <c r="GI62" s="8">
        <f>(EB62/$IF62)*100</f>
        <v>56.999751949302393</v>
      </c>
      <c r="GJ62" s="8"/>
      <c r="GK62" s="8">
        <f>(ED62/$IF62)*100</f>
        <v>60.997272537403816</v>
      </c>
      <c r="GL62" s="8"/>
      <c r="GM62" s="8">
        <f>(EF62/$IF62)*100</f>
        <v>31.625649698031012</v>
      </c>
      <c r="GN62" s="8"/>
      <c r="GO62" s="8">
        <f>(EH62/$IF62)*100</f>
        <v>30.95317578670414</v>
      </c>
      <c r="GP62" s="17"/>
      <c r="GQ62" s="27" t="s">
        <v>64</v>
      </c>
      <c r="GR62" s="8">
        <v>33.140103620231457</v>
      </c>
      <c r="GS62" s="8"/>
      <c r="GT62" s="8">
        <v>29.412591314085134</v>
      </c>
      <c r="GU62" s="8"/>
      <c r="GV62" s="8">
        <v>48.289922710166536</v>
      </c>
      <c r="GW62" s="8"/>
      <c r="GX62" s="8">
        <v>161.15768111941046</v>
      </c>
      <c r="GY62" s="8"/>
      <c r="GZ62" s="8">
        <v>32.373514575931644</v>
      </c>
      <c r="HA62" s="8"/>
      <c r="HB62" s="8">
        <v>92.331964923243959</v>
      </c>
      <c r="HC62" s="8"/>
      <c r="HD62" s="8">
        <v>67.942374074866919</v>
      </c>
      <c r="HE62" s="8"/>
      <c r="HF62" s="8">
        <v>118.64237067934089</v>
      </c>
      <c r="HG62" s="8"/>
      <c r="HH62" s="8">
        <v>58.392255287937225</v>
      </c>
      <c r="HI62" s="8"/>
      <c r="HJ62" s="8">
        <v>107.05647892734265</v>
      </c>
      <c r="HK62" s="17"/>
      <c r="HL62" s="27" t="s">
        <v>64</v>
      </c>
      <c r="HM62" s="8">
        <v>91.125908643401544</v>
      </c>
      <c r="HN62" s="8"/>
      <c r="HO62" s="8">
        <v>119.9254945845706</v>
      </c>
      <c r="HP62" s="8"/>
      <c r="HQ62" s="8">
        <v>94.115141352529847</v>
      </c>
      <c r="HR62" s="8"/>
      <c r="HS62" s="8">
        <v>112.04561957601264</v>
      </c>
      <c r="HT62" s="8"/>
      <c r="HU62" s="8">
        <v>38.806824128339663</v>
      </c>
      <c r="HV62" s="8"/>
      <c r="HW62" s="8">
        <v>28.622581949668557</v>
      </c>
      <c r="HX62" s="8"/>
      <c r="HY62" s="8">
        <v>35.708459457775795</v>
      </c>
      <c r="HZ62" s="8"/>
      <c r="IA62" s="8">
        <v>70.959489896289611</v>
      </c>
      <c r="IB62" s="17"/>
      <c r="IF62" s="10">
        <f>[2]CPI!E178</f>
        <v>1612.3971545665447</v>
      </c>
    </row>
    <row r="63" spans="1:240" s="10" customFormat="1" ht="17.25" hidden="1" customHeight="1" x14ac:dyDescent="0.2">
      <c r="A63" s="27" t="s">
        <v>65</v>
      </c>
      <c r="B63" s="28">
        <f t="shared" si="0"/>
        <v>215.26315926587392</v>
      </c>
      <c r="C63" s="28"/>
      <c r="D63" s="50">
        <v>346.30861966493882</v>
      </c>
      <c r="E63" s="50"/>
      <c r="F63" s="50">
        <v>97.737847607077668</v>
      </c>
      <c r="G63" s="50">
        <v>0</v>
      </c>
      <c r="H63" s="50">
        <v>92.47261048401711</v>
      </c>
      <c r="I63" s="50">
        <v>0</v>
      </c>
      <c r="J63" s="50">
        <v>131.67014677100008</v>
      </c>
      <c r="K63" s="50">
        <v>0</v>
      </c>
      <c r="L63" s="50">
        <v>220.69559021914628</v>
      </c>
      <c r="M63" s="50">
        <v>0</v>
      </c>
      <c r="N63" s="50">
        <v>54.249003861357778</v>
      </c>
      <c r="O63" s="50">
        <v>0</v>
      </c>
      <c r="P63" s="50">
        <v>175.31266879624013</v>
      </c>
      <c r="Q63" s="50">
        <v>0</v>
      </c>
      <c r="R63" s="50">
        <v>118.36063135409975</v>
      </c>
      <c r="S63" s="50">
        <v>0</v>
      </c>
      <c r="T63" s="50">
        <v>119.56429781589055</v>
      </c>
      <c r="U63" s="51"/>
      <c r="V63" s="27" t="s">
        <v>65</v>
      </c>
      <c r="W63" s="50">
        <v>102.19302854935742</v>
      </c>
      <c r="X63" s="50"/>
      <c r="Y63" s="50">
        <v>166.0279640541099</v>
      </c>
      <c r="Z63" s="50"/>
      <c r="AA63" s="50">
        <v>168.58955978944243</v>
      </c>
      <c r="AB63" s="50">
        <v>0</v>
      </c>
      <c r="AC63" s="50">
        <v>392.74352357431275</v>
      </c>
      <c r="AD63" s="50">
        <v>0</v>
      </c>
      <c r="AE63" s="50">
        <v>253.55899873527736</v>
      </c>
      <c r="AF63" s="50">
        <v>0</v>
      </c>
      <c r="AG63" s="50">
        <v>151.26669853465543</v>
      </c>
      <c r="AH63" s="50">
        <v>0</v>
      </c>
      <c r="AI63" s="50">
        <v>195.74925717965982</v>
      </c>
      <c r="AJ63" s="50">
        <v>0</v>
      </c>
      <c r="AK63" s="50">
        <v>125.13593495090386</v>
      </c>
      <c r="AL63" s="50">
        <v>0</v>
      </c>
      <c r="AM63" s="50">
        <v>280.25259159578189</v>
      </c>
      <c r="AN63" s="50">
        <v>0</v>
      </c>
      <c r="AO63" s="50">
        <v>198.77774114473624</v>
      </c>
      <c r="AP63" s="51"/>
      <c r="AQ63" s="27" t="s">
        <v>65</v>
      </c>
      <c r="AR63" s="28">
        <v>363.43148659705861</v>
      </c>
      <c r="AS63" s="50"/>
      <c r="AT63" s="50">
        <v>430.31072086277095</v>
      </c>
      <c r="AU63" s="50"/>
      <c r="AV63" s="50">
        <v>335.04095904906569</v>
      </c>
      <c r="AW63" s="50">
        <v>0</v>
      </c>
      <c r="AX63" s="50">
        <v>161.9247977715477</v>
      </c>
      <c r="AY63" s="50">
        <v>0</v>
      </c>
      <c r="AZ63" s="50">
        <v>143.64151039211538</v>
      </c>
      <c r="BA63" s="50">
        <v>0</v>
      </c>
      <c r="BB63" s="50">
        <v>306.71332007903465</v>
      </c>
      <c r="BC63" s="50">
        <v>0</v>
      </c>
      <c r="BD63" s="50">
        <v>307.02637433774436</v>
      </c>
      <c r="BE63" s="50">
        <v>0</v>
      </c>
      <c r="BF63" s="50">
        <v>163.10820353117393</v>
      </c>
      <c r="BG63" s="51"/>
      <c r="BH63" s="27" t="s">
        <v>65</v>
      </c>
      <c r="BI63" s="28">
        <f t="shared" si="1"/>
        <v>2301.3675784146703</v>
      </c>
      <c r="BJ63" s="28"/>
      <c r="BK63" s="50">
        <v>4565.8190500052197</v>
      </c>
      <c r="BL63" s="50"/>
      <c r="BM63" s="50">
        <v>1852.675620556681</v>
      </c>
      <c r="BN63" s="50">
        <v>0</v>
      </c>
      <c r="BO63" s="50">
        <v>2693.9583168552895</v>
      </c>
      <c r="BP63" s="50">
        <v>0</v>
      </c>
      <c r="BQ63" s="50">
        <v>1139.9810457320054</v>
      </c>
      <c r="BR63" s="50">
        <v>0</v>
      </c>
      <c r="BS63" s="50">
        <v>2103.2177707577007</v>
      </c>
      <c r="BT63" s="50">
        <v>0</v>
      </c>
      <c r="BU63" s="50">
        <v>519.50503915881427</v>
      </c>
      <c r="BV63" s="50">
        <v>0</v>
      </c>
      <c r="BW63" s="50">
        <v>1847.9856827935598</v>
      </c>
      <c r="BX63" s="50">
        <v>0</v>
      </c>
      <c r="BY63" s="50">
        <v>598.98042936161289</v>
      </c>
      <c r="BZ63" s="50">
        <v>0</v>
      </c>
      <c r="CA63" s="50">
        <v>286.86022214093435</v>
      </c>
      <c r="CB63" s="51"/>
      <c r="CC63" s="27" t="s">
        <v>65</v>
      </c>
      <c r="CD63" s="50">
        <v>535.46892560622871</v>
      </c>
      <c r="CE63" s="50"/>
      <c r="CF63" s="50">
        <v>1487.650832270517</v>
      </c>
      <c r="CG63" s="50">
        <v>0</v>
      </c>
      <c r="CH63" s="50">
        <v>1708.53619947621</v>
      </c>
      <c r="CI63" s="50">
        <v>0</v>
      </c>
      <c r="CJ63" s="50">
        <v>3489.4754298493299</v>
      </c>
      <c r="CK63" s="50">
        <v>0</v>
      </c>
      <c r="CL63" s="50">
        <v>1369.371004568502</v>
      </c>
      <c r="CM63" s="50">
        <v>0</v>
      </c>
      <c r="CN63" s="50">
        <v>1649.0728063985164</v>
      </c>
      <c r="CO63" s="50">
        <v>0</v>
      </c>
      <c r="CP63" s="50">
        <v>1207.8979094902459</v>
      </c>
      <c r="CQ63" s="50">
        <v>0</v>
      </c>
      <c r="CR63" s="50">
        <v>1136.4342468975044</v>
      </c>
      <c r="CS63" s="50">
        <v>0</v>
      </c>
      <c r="CT63" s="50">
        <v>2887.4096308761286</v>
      </c>
      <c r="CU63" s="50">
        <v>0</v>
      </c>
      <c r="CV63" s="50">
        <v>1994.8787620591559</v>
      </c>
      <c r="CW63" s="51"/>
      <c r="CX63" s="27" t="s">
        <v>65</v>
      </c>
      <c r="CY63" s="28">
        <v>4443.5888919812141</v>
      </c>
      <c r="CZ63" s="50"/>
      <c r="DA63" s="50">
        <v>6564.8714328353617</v>
      </c>
      <c r="DB63" s="50"/>
      <c r="DC63" s="50">
        <v>2746.0208738736455</v>
      </c>
      <c r="DD63" s="50">
        <v>0</v>
      </c>
      <c r="DE63" s="50">
        <v>2618.8400361091253</v>
      </c>
      <c r="DF63" s="50">
        <v>0</v>
      </c>
      <c r="DG63" s="50">
        <v>1798.0711280052001</v>
      </c>
      <c r="DH63" s="50">
        <v>0</v>
      </c>
      <c r="DI63" s="50">
        <v>3564.6481050355692</v>
      </c>
      <c r="DJ63" s="50">
        <v>0</v>
      </c>
      <c r="DK63" s="50">
        <v>1437.2374339305468</v>
      </c>
      <c r="DL63" s="50">
        <v>0</v>
      </c>
      <c r="DM63" s="50">
        <v>1424.761702725476</v>
      </c>
      <c r="DN63" s="51"/>
      <c r="DO63" s="27" t="s">
        <v>65</v>
      </c>
      <c r="DP63" s="28">
        <f>(BI63/B63)*100</f>
        <v>1069.094956268028</v>
      </c>
      <c r="DQ63" s="28"/>
      <c r="DR63" s="28">
        <f>(BK63/D63)*100</f>
        <v>1318.4248935018568</v>
      </c>
      <c r="DS63" s="28"/>
      <c r="DT63" s="28">
        <f>(BM63/F63)*100</f>
        <v>1895.5559856451348</v>
      </c>
      <c r="DU63" s="28"/>
      <c r="DV63" s="28">
        <f>(BO63/H63)*100</f>
        <v>2913.2499912727253</v>
      </c>
      <c r="DW63" s="28"/>
      <c r="DX63" s="28">
        <f>(BQ63/J63)*100</f>
        <v>865.78550543780716</v>
      </c>
      <c r="DY63" s="28"/>
      <c r="DZ63" s="28">
        <f>(BS63/L63)*100</f>
        <v>952.99492331008867</v>
      </c>
      <c r="EA63" s="28"/>
      <c r="EB63" s="28">
        <f>(BU63/N63)*100</f>
        <v>957.63055942279516</v>
      </c>
      <c r="EC63" s="28"/>
      <c r="ED63" s="28">
        <f>(BW63/P63)*100</f>
        <v>1054.1084654534636</v>
      </c>
      <c r="EE63" s="28"/>
      <c r="EF63" s="28">
        <f>(BY63/R63)*100</f>
        <v>506.0639019148536</v>
      </c>
      <c r="EG63" s="28"/>
      <c r="EH63" s="28">
        <f>(CA63/T63)*100</f>
        <v>239.92130375126871</v>
      </c>
      <c r="EI63" s="29"/>
      <c r="EJ63" s="27" t="s">
        <v>65</v>
      </c>
      <c r="EK63" s="28">
        <f>(CD63/W63)*100</f>
        <v>523.97793979420692</v>
      </c>
      <c r="EL63" s="8"/>
      <c r="EM63" s="28">
        <f>(CF63/Y63)*100</f>
        <v>896.02425756764637</v>
      </c>
      <c r="EN63" s="8"/>
      <c r="EO63" s="28">
        <f>(CH63/AA63)*100</f>
        <v>1013.4294209024938</v>
      </c>
      <c r="EP63" s="8"/>
      <c r="EQ63" s="28">
        <f>(CJ63/AC63)*100</f>
        <v>888.48707117867229</v>
      </c>
      <c r="ER63" s="8"/>
      <c r="ES63" s="28">
        <f>(CL63/AE63)*100</f>
        <v>540.06010884991838</v>
      </c>
      <c r="ET63" s="8"/>
      <c r="EU63" s="28">
        <f>(CN63/AG63)*100</f>
        <v>1090.1757110939466</v>
      </c>
      <c r="EV63" s="8"/>
      <c r="EW63" s="28">
        <f>(CP63/AI63)*100</f>
        <v>617.06385346925231</v>
      </c>
      <c r="EX63" s="8"/>
      <c r="EY63" s="28">
        <f>(CR63/AK63)*100</f>
        <v>908.15979226380955</v>
      </c>
      <c r="EZ63" s="8"/>
      <c r="FA63" s="28">
        <f>(CT63/AM63)*100</f>
        <v>1030.2882890163387</v>
      </c>
      <c r="FB63" s="8"/>
      <c r="FC63" s="28">
        <f>(CV63/AO63)*100</f>
        <v>1003.5725079533039</v>
      </c>
      <c r="FD63" s="17"/>
      <c r="FE63" s="27" t="s">
        <v>65</v>
      </c>
      <c r="FF63" s="28">
        <f>(CY63/AR63)*100</f>
        <v>1222.6758153477992</v>
      </c>
      <c r="FG63" s="8"/>
      <c r="FH63" s="28">
        <f>(DA63/AT63)*100</f>
        <v>1525.6118694121367</v>
      </c>
      <c r="FI63" s="8"/>
      <c r="FJ63" s="28">
        <f>(DC63/AV63)*100</f>
        <v>819.60751356119999</v>
      </c>
      <c r="FK63" s="8"/>
      <c r="FL63" s="28">
        <f>(DE63/AX63)*100</f>
        <v>1617.3187011194709</v>
      </c>
      <c r="FM63" s="8"/>
      <c r="FN63" s="28">
        <f>(DG63/AZ63)*100</f>
        <v>1251.7768179245613</v>
      </c>
      <c r="FO63" s="8"/>
      <c r="FP63" s="28">
        <f>(DI63/BB63)*100</f>
        <v>1162.2084440666033</v>
      </c>
      <c r="FQ63" s="8"/>
      <c r="FR63" s="28">
        <f>(DK63/BD63)*100</f>
        <v>468.11530020203207</v>
      </c>
      <c r="FS63" s="8"/>
      <c r="FT63" s="28">
        <f>(DM63/BF63)*100</f>
        <v>873.50707805028912</v>
      </c>
      <c r="FU63" s="17"/>
      <c r="FV63" s="27" t="s">
        <v>65</v>
      </c>
      <c r="FW63" s="8">
        <f t="shared" si="35"/>
        <v>65.028965393219394</v>
      </c>
      <c r="FX63" s="8"/>
      <c r="FY63" s="8">
        <f>(DR63/$IF63)*100</f>
        <v>80.194753768529409</v>
      </c>
      <c r="FZ63" s="8"/>
      <c r="GA63" s="8">
        <f>(DT63/$IF63)*100</f>
        <v>115.29943516123357</v>
      </c>
      <c r="GB63" s="8"/>
      <c r="GC63" s="8">
        <f>(DV63/$IF63)*100</f>
        <v>177.20187692736218</v>
      </c>
      <c r="GD63" s="8"/>
      <c r="GE63" s="8">
        <f>(DX63/$IF63)*100</f>
        <v>52.662427543013422</v>
      </c>
      <c r="GF63" s="8"/>
      <c r="GG63" s="8">
        <f>(DZ63/$IF63)*100</f>
        <v>57.967043548850803</v>
      </c>
      <c r="GH63" s="8"/>
      <c r="GI63" s="8">
        <f>(EB63/$IF63)*100</f>
        <v>58.249011599098701</v>
      </c>
      <c r="GJ63" s="8"/>
      <c r="GK63" s="8">
        <f>(ED63/$IF63)*100</f>
        <v>64.117394361261617</v>
      </c>
      <c r="GL63" s="8"/>
      <c r="GM63" s="8">
        <f>(EF63/$IF63)*100</f>
        <v>30.781935478636914</v>
      </c>
      <c r="GN63" s="8"/>
      <c r="GO63" s="8">
        <f>(EH63/$IF63)*100</f>
        <v>14.593497113857737</v>
      </c>
      <c r="GP63" s="17"/>
      <c r="GQ63" s="27" t="s">
        <v>65</v>
      </c>
      <c r="GR63" s="8">
        <v>31.871578023931303</v>
      </c>
      <c r="GS63" s="8"/>
      <c r="GT63" s="8">
        <v>54.501735412026008</v>
      </c>
      <c r="GU63" s="8"/>
      <c r="GV63" s="8">
        <v>61.643043355464656</v>
      </c>
      <c r="GW63" s="8"/>
      <c r="GX63" s="8">
        <v>54.043277133856037</v>
      </c>
      <c r="GY63" s="8"/>
      <c r="GZ63" s="8">
        <v>32.849794981031579</v>
      </c>
      <c r="HA63" s="8"/>
      <c r="HB63" s="8">
        <v>66.311227242833738</v>
      </c>
      <c r="HC63" s="8"/>
      <c r="HD63" s="8">
        <v>58.713605526458622</v>
      </c>
      <c r="HE63" s="8"/>
      <c r="HF63" s="8">
        <v>35.313011349435286</v>
      </c>
      <c r="HG63" s="8"/>
      <c r="HH63" s="8">
        <v>62.668503951566493</v>
      </c>
      <c r="HI63" s="8"/>
      <c r="HJ63" s="8">
        <v>61.043484965165653</v>
      </c>
      <c r="HK63" s="17"/>
      <c r="HL63" s="27" t="s">
        <v>65</v>
      </c>
      <c r="HM63" s="8">
        <v>74.370702824123057</v>
      </c>
      <c r="HN63" s="8"/>
      <c r="HO63" s="8">
        <v>92.797146668620471</v>
      </c>
      <c r="HP63" s="8"/>
      <c r="HQ63" s="8">
        <v>49.853596561194244</v>
      </c>
      <c r="HR63" s="8"/>
      <c r="HS63" s="8">
        <v>98.375323191158401</v>
      </c>
      <c r="HT63" s="8"/>
      <c r="HU63" s="8">
        <v>76.140805730677059</v>
      </c>
      <c r="HV63" s="8"/>
      <c r="HW63" s="8">
        <v>70.692703436500807</v>
      </c>
      <c r="HX63" s="8"/>
      <c r="HY63" s="8">
        <v>28.473666888428113</v>
      </c>
      <c r="HZ63" s="8"/>
      <c r="IA63" s="8">
        <v>53.132101331346618</v>
      </c>
      <c r="IB63" s="17"/>
      <c r="IF63" s="10">
        <f>[2]CPI!E179</f>
        <v>1644.0288566846907</v>
      </c>
    </row>
    <row r="64" spans="1:240" s="72" customFormat="1" ht="17.25" hidden="1" customHeight="1" thickBot="1" x14ac:dyDescent="0.25">
      <c r="A64" s="67" t="s">
        <v>66</v>
      </c>
      <c r="B64" s="28">
        <f t="shared" si="0"/>
        <v>188.35790710333487</v>
      </c>
      <c r="C64" s="68"/>
      <c r="D64" s="65">
        <v>310.8950002310828</v>
      </c>
      <c r="E64" s="65"/>
      <c r="F64" s="65">
        <v>81.234777205520743</v>
      </c>
      <c r="G64" s="65">
        <v>0</v>
      </c>
      <c r="H64" s="65">
        <v>95.157721935167601</v>
      </c>
      <c r="I64" s="65">
        <v>0</v>
      </c>
      <c r="J64" s="65">
        <v>117.3241232034471</v>
      </c>
      <c r="K64" s="65">
        <v>0</v>
      </c>
      <c r="L64" s="65">
        <v>124.39173453158631</v>
      </c>
      <c r="M64" s="65">
        <v>0</v>
      </c>
      <c r="N64" s="65">
        <v>93.392679649219687</v>
      </c>
      <c r="O64" s="65">
        <v>0</v>
      </c>
      <c r="P64" s="65">
        <v>144.94223158262105</v>
      </c>
      <c r="Q64" s="65">
        <v>0</v>
      </c>
      <c r="R64" s="65">
        <v>187.67388886487404</v>
      </c>
      <c r="S64" s="65">
        <v>0</v>
      </c>
      <c r="T64" s="65">
        <v>134.20876774608249</v>
      </c>
      <c r="U64" s="66"/>
      <c r="V64" s="67" t="s">
        <v>66</v>
      </c>
      <c r="W64" s="65">
        <v>1032.5319830436063</v>
      </c>
      <c r="X64" s="65"/>
      <c r="Y64" s="65">
        <v>136.46000514503083</v>
      </c>
      <c r="Z64" s="65"/>
      <c r="AA64" s="65">
        <v>164.0943903517387</v>
      </c>
      <c r="AB64" s="65">
        <v>0</v>
      </c>
      <c r="AC64" s="65">
        <v>77.816373763373363</v>
      </c>
      <c r="AD64" s="65">
        <v>0</v>
      </c>
      <c r="AE64" s="65">
        <v>160.34486633637329</v>
      </c>
      <c r="AF64" s="65">
        <v>0</v>
      </c>
      <c r="AG64" s="65">
        <v>166.75209442089567</v>
      </c>
      <c r="AH64" s="65">
        <v>0</v>
      </c>
      <c r="AI64" s="65">
        <v>146.68013614367302</v>
      </c>
      <c r="AJ64" s="65">
        <v>0</v>
      </c>
      <c r="AK64" s="65">
        <v>153.02397887479657</v>
      </c>
      <c r="AL64" s="65">
        <v>0</v>
      </c>
      <c r="AM64" s="65">
        <v>226.39861294544912</v>
      </c>
      <c r="AN64" s="65">
        <v>0</v>
      </c>
      <c r="AO64" s="65">
        <v>206.04660057558652</v>
      </c>
      <c r="AP64" s="66"/>
      <c r="AQ64" s="67" t="s">
        <v>66</v>
      </c>
      <c r="AR64" s="68">
        <v>388.76765743831334</v>
      </c>
      <c r="AS64" s="65"/>
      <c r="AT64" s="65">
        <v>396.19990049154598</v>
      </c>
      <c r="AU64" s="65"/>
      <c r="AV64" s="65">
        <v>478.20429291682734</v>
      </c>
      <c r="AW64" s="65">
        <v>0</v>
      </c>
      <c r="AX64" s="65">
        <v>141.04118934978331</v>
      </c>
      <c r="AY64" s="65">
        <v>0</v>
      </c>
      <c r="AZ64" s="65">
        <v>257.39588714899952</v>
      </c>
      <c r="BA64" s="65">
        <v>0</v>
      </c>
      <c r="BB64" s="65">
        <v>399.90123537771353</v>
      </c>
      <c r="BC64" s="65">
        <v>0</v>
      </c>
      <c r="BD64" s="65">
        <v>313.60942563069324</v>
      </c>
      <c r="BE64" s="65">
        <v>0</v>
      </c>
      <c r="BF64" s="65">
        <v>132.45154883222978</v>
      </c>
      <c r="BG64" s="66"/>
      <c r="BH64" s="67" t="s">
        <v>66</v>
      </c>
      <c r="BI64" s="28">
        <f t="shared" si="1"/>
        <v>2050.4591767823722</v>
      </c>
      <c r="BJ64" s="68"/>
      <c r="BK64" s="65">
        <v>2823.4188184916334</v>
      </c>
      <c r="BL64" s="65"/>
      <c r="BM64" s="65">
        <v>1866.1675164094463</v>
      </c>
      <c r="BN64" s="65">
        <v>0</v>
      </c>
      <c r="BO64" s="65">
        <v>1845.0176815066709</v>
      </c>
      <c r="BP64" s="65">
        <v>0</v>
      </c>
      <c r="BQ64" s="65">
        <v>1182.6171962982901</v>
      </c>
      <c r="BR64" s="65">
        <v>0</v>
      </c>
      <c r="BS64" s="65">
        <v>1787.030128966323</v>
      </c>
      <c r="BT64" s="65">
        <v>0</v>
      </c>
      <c r="BU64" s="65">
        <v>582.4303211776172</v>
      </c>
      <c r="BV64" s="65">
        <v>0</v>
      </c>
      <c r="BW64" s="65">
        <v>1053.04278389551</v>
      </c>
      <c r="BX64" s="65">
        <v>0</v>
      </c>
      <c r="BY64" s="65">
        <v>1821.5277982583464</v>
      </c>
      <c r="BZ64" s="65">
        <v>0</v>
      </c>
      <c r="CA64" s="65">
        <v>588.78280215705615</v>
      </c>
      <c r="CB64" s="66"/>
      <c r="CC64" s="67" t="s">
        <v>66</v>
      </c>
      <c r="CD64" s="65">
        <v>2316.6476067616818</v>
      </c>
      <c r="CE64" s="65"/>
      <c r="CF64" s="65">
        <v>982.84323025740889</v>
      </c>
      <c r="CG64" s="65">
        <v>0</v>
      </c>
      <c r="CH64" s="65">
        <v>2222.4844751393475</v>
      </c>
      <c r="CI64" s="65">
        <v>0</v>
      </c>
      <c r="CJ64" s="65">
        <v>2202.3400582955378</v>
      </c>
      <c r="CK64" s="65">
        <v>0</v>
      </c>
      <c r="CL64" s="65">
        <v>741.56716873397534</v>
      </c>
      <c r="CM64" s="65">
        <v>0</v>
      </c>
      <c r="CN64" s="65">
        <v>2037.8268548532556</v>
      </c>
      <c r="CO64" s="65">
        <v>0</v>
      </c>
      <c r="CP64" s="65">
        <v>1364.6630706868732</v>
      </c>
      <c r="CQ64" s="65">
        <v>0</v>
      </c>
      <c r="CR64" s="65">
        <v>2098.2684132207864</v>
      </c>
      <c r="CS64" s="65">
        <v>0</v>
      </c>
      <c r="CT64" s="65">
        <v>1246.6641916010244</v>
      </c>
      <c r="CU64" s="65">
        <v>0</v>
      </c>
      <c r="CV64" s="65">
        <v>1894.3998708844283</v>
      </c>
      <c r="CW64" s="66"/>
      <c r="CX64" s="67" t="s">
        <v>66</v>
      </c>
      <c r="CY64" s="68">
        <v>5947.8341689152057</v>
      </c>
      <c r="CZ64" s="65"/>
      <c r="DA64" s="65">
        <v>7980.5411901653224</v>
      </c>
      <c r="DB64" s="65"/>
      <c r="DC64" s="65">
        <v>4701.499299223382</v>
      </c>
      <c r="DD64" s="65">
        <v>0</v>
      </c>
      <c r="DE64" s="65">
        <v>2323.149237315004</v>
      </c>
      <c r="DF64" s="65">
        <v>0</v>
      </c>
      <c r="DG64" s="65">
        <v>3295.1773606199458</v>
      </c>
      <c r="DH64" s="65">
        <v>0</v>
      </c>
      <c r="DI64" s="65">
        <v>5071.356300476059</v>
      </c>
      <c r="DJ64" s="65">
        <v>0</v>
      </c>
      <c r="DK64" s="65">
        <v>1986.1875656052382</v>
      </c>
      <c r="DL64" s="65">
        <v>0</v>
      </c>
      <c r="DM64" s="65">
        <v>1279.0192410484526</v>
      </c>
      <c r="DN64" s="66"/>
      <c r="DO64" s="30" t="s">
        <v>66</v>
      </c>
      <c r="DP64" s="28">
        <f>(BI64/B64)*100</f>
        <v>1088.5973455085543</v>
      </c>
      <c r="DQ64" s="28"/>
      <c r="DR64" s="28">
        <f>(BK64/D64)*100</f>
        <v>908.1583223895642</v>
      </c>
      <c r="DS64" s="28"/>
      <c r="DT64" s="28">
        <f>(BM64/F64)*100</f>
        <v>2297.2519659752584</v>
      </c>
      <c r="DU64" s="28"/>
      <c r="DV64" s="28">
        <f>(BO64/H64)*100</f>
        <v>1938.9048455402385</v>
      </c>
      <c r="DW64" s="28"/>
      <c r="DX64" s="28">
        <f>(BQ64/J64)*100</f>
        <v>1007.9915059305926</v>
      </c>
      <c r="DY64" s="28"/>
      <c r="DZ64" s="28">
        <f>(BS64/L64)*100</f>
        <v>1436.6148488045637</v>
      </c>
      <c r="EA64" s="28"/>
      <c r="EB64" s="28">
        <f>(BU64/N64)*100</f>
        <v>623.63594594909296</v>
      </c>
      <c r="EC64" s="28"/>
      <c r="ED64" s="28">
        <f>(BW64/P64)*100</f>
        <v>726.52585267755217</v>
      </c>
      <c r="EE64" s="28"/>
      <c r="EF64" s="28">
        <f>(BY64/R64)*100</f>
        <v>970.58136817842228</v>
      </c>
      <c r="EG64" s="28"/>
      <c r="EH64" s="28">
        <f>(CA64/T64)*100</f>
        <v>438.70665981451316</v>
      </c>
      <c r="EI64" s="69"/>
      <c r="EJ64" s="67" t="s">
        <v>66</v>
      </c>
      <c r="EK64" s="28">
        <f>(CD64/W64)*100</f>
        <v>224.36569954306628</v>
      </c>
      <c r="EL64" s="8"/>
      <c r="EM64" s="28">
        <f>(CF64/Y64)*100</f>
        <v>720.24270350337076</v>
      </c>
      <c r="EN64" s="8"/>
      <c r="EO64" s="28">
        <f>(CH64/AA64)*100</f>
        <v>1354.3939377668059</v>
      </c>
      <c r="EP64" s="8"/>
      <c r="EQ64" s="28">
        <f>(CJ64/AC64)*100</f>
        <v>2830.175645285769</v>
      </c>
      <c r="ER64" s="8"/>
      <c r="ES64" s="28">
        <f>(CL64/AE64)*100</f>
        <v>462.48263862611435</v>
      </c>
      <c r="ET64" s="8"/>
      <c r="EU64" s="28">
        <f>(CN64/AG64)*100</f>
        <v>1222.0697208813563</v>
      </c>
      <c r="EV64" s="8"/>
      <c r="EW64" s="28">
        <f>(CP64/AI64)*100</f>
        <v>930.36665124866488</v>
      </c>
      <c r="EX64" s="8"/>
      <c r="EY64" s="28">
        <f>(CR64/AK64)*100</f>
        <v>1371.2023623026942</v>
      </c>
      <c r="EZ64" s="8"/>
      <c r="FA64" s="28">
        <f>(CT64/AM64)*100</f>
        <v>550.65010133317776</v>
      </c>
      <c r="FB64" s="8"/>
      <c r="FC64" s="28">
        <f>(CV64/AO64)*100</f>
        <v>919.40360364716776</v>
      </c>
      <c r="FD64" s="70"/>
      <c r="FE64" s="67" t="s">
        <v>66</v>
      </c>
      <c r="FF64" s="28">
        <f>(CY64/AR64)*100</f>
        <v>1529.9200062337909</v>
      </c>
      <c r="FG64" s="8"/>
      <c r="FH64" s="28">
        <f>(DA64/AT64)*100</f>
        <v>2014.2713767126779</v>
      </c>
      <c r="FI64" s="8"/>
      <c r="FJ64" s="28">
        <f>(DC64/AV64)*100</f>
        <v>983.15706673112186</v>
      </c>
      <c r="FK64" s="8"/>
      <c r="FL64" s="28">
        <f>(DE64/AX64)*100</f>
        <v>1647.1424043040183</v>
      </c>
      <c r="FM64" s="8"/>
      <c r="FN64" s="28">
        <f>(DG64/AZ64)*100</f>
        <v>1280.1981403504153</v>
      </c>
      <c r="FO64" s="8"/>
      <c r="FP64" s="28">
        <f>(DI64/BB64)*100</f>
        <v>1268.15219655075</v>
      </c>
      <c r="FQ64" s="8"/>
      <c r="FR64" s="28">
        <f>(DK64/BD64)*100</f>
        <v>633.33159123354119</v>
      </c>
      <c r="FS64" s="8"/>
      <c r="FT64" s="28">
        <f>(DM64/BF64)*100</f>
        <v>965.65064910530168</v>
      </c>
      <c r="FU64" s="70"/>
      <c r="FV64" s="67" t="s">
        <v>66</v>
      </c>
      <c r="FW64" s="8">
        <f t="shared" si="35"/>
        <v>66.292734877794132</v>
      </c>
      <c r="FX64" s="8"/>
      <c r="FY64" s="8">
        <f>(DR64/$IF64)*100</f>
        <v>55.304469684434466</v>
      </c>
      <c r="FZ64" s="8"/>
      <c r="GA64" s="8">
        <f>(DT64/$IF64)*100</f>
        <v>139.8966442057087</v>
      </c>
      <c r="GB64" s="8"/>
      <c r="GC64" s="8">
        <f>(DV64/$IF64)*100</f>
        <v>118.0742405895012</v>
      </c>
      <c r="GD64" s="8"/>
      <c r="GE64" s="8">
        <f>(DX64/$IF64)*100</f>
        <v>61.384049793459774</v>
      </c>
      <c r="GF64" s="8"/>
      <c r="GG64" s="8">
        <f>(DZ64/$IF64)*100</f>
        <v>87.48609179164572</v>
      </c>
      <c r="GH64" s="8"/>
      <c r="GI64" s="8">
        <f>(EB64/$IF64)*100</f>
        <v>37.977800144048487</v>
      </c>
      <c r="GJ64" s="8"/>
      <c r="GK64" s="8">
        <f>(ED64/$IF64)*100</f>
        <v>44.243526710894237</v>
      </c>
      <c r="GL64" s="8"/>
      <c r="GM64" s="8">
        <f>(EF64/$IF64)*100</f>
        <v>59.105870121261681</v>
      </c>
      <c r="GN64" s="8"/>
      <c r="GO64" s="8">
        <f>(EH64/$IF64)*100</f>
        <v>26.716089661801956</v>
      </c>
      <c r="GP64" s="70"/>
      <c r="GQ64" s="67" t="s">
        <v>66</v>
      </c>
      <c r="GR64" s="71">
        <v>13.663285049194002</v>
      </c>
      <c r="GS64" s="71"/>
      <c r="GT64" s="71">
        <v>43.860899338045868</v>
      </c>
      <c r="GU64" s="71"/>
      <c r="GV64" s="71">
        <v>82.479053074046746</v>
      </c>
      <c r="GW64" s="71"/>
      <c r="GX64" s="71">
        <v>172.35030425585862</v>
      </c>
      <c r="GY64" s="71"/>
      <c r="GZ64" s="71">
        <v>28.163984667536322</v>
      </c>
      <c r="HA64" s="71"/>
      <c r="HB64" s="71">
        <v>74.420853902340326</v>
      </c>
      <c r="HC64" s="71"/>
      <c r="HD64" s="71">
        <v>54.308100636601552</v>
      </c>
      <c r="HE64" s="71"/>
      <c r="HF64" s="71">
        <v>87.11408985297625</v>
      </c>
      <c r="HG64" s="71"/>
      <c r="HH64" s="71">
        <v>33.533152849144045</v>
      </c>
      <c r="HI64" s="71"/>
      <c r="HJ64" s="71">
        <v>55.98927793985812</v>
      </c>
      <c r="HK64" s="70"/>
      <c r="HL64" s="67" t="s">
        <v>66</v>
      </c>
      <c r="HM64" s="71">
        <v>93.168132161950822</v>
      </c>
      <c r="HN64" s="71"/>
      <c r="HO64" s="71">
        <v>122.66386547724098</v>
      </c>
      <c r="HP64" s="71"/>
      <c r="HQ64" s="71">
        <v>59.871697314848774</v>
      </c>
      <c r="HR64" s="71"/>
      <c r="HS64" s="71">
        <v>100.30667001441867</v>
      </c>
      <c r="HT64" s="71"/>
      <c r="HU64" s="71">
        <v>77.960722814042768</v>
      </c>
      <c r="HV64" s="71"/>
      <c r="HW64" s="71">
        <v>77.227156301172982</v>
      </c>
      <c r="HX64" s="71"/>
      <c r="HY64" s="71">
        <v>38.568239616423632</v>
      </c>
      <c r="HZ64" s="71"/>
      <c r="IA64" s="71">
        <v>58.805602208961595</v>
      </c>
      <c r="IB64" s="70"/>
      <c r="IF64" s="10">
        <f>[2]CPI!E180</f>
        <v>1642.1065558922933</v>
      </c>
    </row>
    <row r="65" spans="1:240" s="49" customFormat="1" ht="17.25" hidden="1" customHeight="1" x14ac:dyDescent="0.2">
      <c r="A65" s="53">
        <v>2008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5"/>
      <c r="V65" s="53">
        <v>2008</v>
      </c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5"/>
      <c r="AQ65" s="53">
        <v>2008</v>
      </c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5"/>
      <c r="BH65" s="53">
        <v>2008</v>
      </c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5"/>
      <c r="CC65" s="53">
        <v>2008</v>
      </c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5"/>
      <c r="CX65" s="53">
        <v>2008</v>
      </c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5"/>
      <c r="DO65" s="53">
        <v>2008</v>
      </c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7"/>
      <c r="EJ65" s="53">
        <v>2008</v>
      </c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9"/>
      <c r="FE65" s="53">
        <v>2008</v>
      </c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54"/>
      <c r="FS65" s="60"/>
      <c r="FT65" s="54"/>
      <c r="FU65" s="61"/>
      <c r="FV65" s="53">
        <v>2008</v>
      </c>
      <c r="FW65" s="62"/>
      <c r="FX65" s="60"/>
      <c r="FY65" s="62"/>
      <c r="FZ65" s="60"/>
      <c r="GA65" s="62"/>
      <c r="GB65" s="60"/>
      <c r="GC65" s="62"/>
      <c r="GD65" s="60"/>
      <c r="GE65" s="62"/>
      <c r="GF65" s="60"/>
      <c r="GG65" s="62"/>
      <c r="GH65" s="60"/>
      <c r="GI65" s="62"/>
      <c r="GJ65" s="60"/>
      <c r="GK65" s="62"/>
      <c r="GL65" s="60"/>
      <c r="GM65" s="62"/>
      <c r="GN65" s="60"/>
      <c r="GO65" s="62"/>
      <c r="GP65" s="61"/>
      <c r="GQ65" s="53">
        <v>2008</v>
      </c>
      <c r="GR65" s="62"/>
      <c r="GS65" s="60"/>
      <c r="GT65" s="62"/>
      <c r="GU65" s="60"/>
      <c r="GV65" s="62"/>
      <c r="GW65" s="60"/>
      <c r="GX65" s="62"/>
      <c r="GY65" s="60"/>
      <c r="GZ65" s="62"/>
      <c r="HA65" s="60"/>
      <c r="HB65" s="62"/>
      <c r="HC65" s="60"/>
      <c r="HD65" s="62"/>
      <c r="HE65" s="60"/>
      <c r="HF65" s="62"/>
      <c r="HG65" s="60"/>
      <c r="HH65" s="62"/>
      <c r="HI65" s="60"/>
      <c r="HJ65" s="62"/>
      <c r="HK65" s="61"/>
      <c r="HL65" s="53">
        <v>2008</v>
      </c>
      <c r="HM65" s="62"/>
      <c r="HN65" s="60"/>
      <c r="HO65" s="62"/>
      <c r="HP65" s="60"/>
      <c r="HQ65" s="62"/>
      <c r="HR65" s="60"/>
      <c r="HS65" s="62"/>
      <c r="HT65" s="60"/>
      <c r="HU65" s="62"/>
      <c r="HV65" s="60"/>
      <c r="HW65" s="62"/>
      <c r="HX65" s="60"/>
      <c r="HY65" s="62"/>
      <c r="HZ65" s="60"/>
      <c r="IA65" s="62"/>
      <c r="IB65" s="61"/>
      <c r="IF65" s="10"/>
    </row>
    <row r="66" spans="1:240" s="10" customFormat="1" ht="17.25" hidden="1" customHeight="1" x14ac:dyDescent="0.2">
      <c r="A66" s="27" t="s">
        <v>63</v>
      </c>
      <c r="B66" s="28">
        <f t="shared" si="0"/>
        <v>211.009865899461</v>
      </c>
      <c r="C66" s="28"/>
      <c r="D66" s="50">
        <v>235.2400575552011</v>
      </c>
      <c r="E66" s="50"/>
      <c r="F66" s="50">
        <v>65.681021023658005</v>
      </c>
      <c r="G66" s="50">
        <v>0</v>
      </c>
      <c r="H66" s="50">
        <v>91.253517045444539</v>
      </c>
      <c r="I66" s="50">
        <v>0</v>
      </c>
      <c r="J66" s="50">
        <v>127.53696656028447</v>
      </c>
      <c r="K66" s="50">
        <v>0</v>
      </c>
      <c r="L66" s="50">
        <v>285.5660140980861</v>
      </c>
      <c r="M66" s="50">
        <v>0</v>
      </c>
      <c r="N66" s="50">
        <v>78.865206547264734</v>
      </c>
      <c r="O66" s="50">
        <v>0</v>
      </c>
      <c r="P66" s="50">
        <v>126.57322945404155</v>
      </c>
      <c r="Q66" s="50">
        <v>0</v>
      </c>
      <c r="R66" s="50">
        <v>110.79181095171319</v>
      </c>
      <c r="S66" s="50">
        <v>0</v>
      </c>
      <c r="T66" s="50">
        <v>133.80499586824811</v>
      </c>
      <c r="U66" s="51"/>
      <c r="V66" s="27" t="s">
        <v>63</v>
      </c>
      <c r="W66" s="50">
        <v>142.05359397843827</v>
      </c>
      <c r="X66" s="50"/>
      <c r="Y66" s="50">
        <v>177.56197885359524</v>
      </c>
      <c r="Z66" s="50"/>
      <c r="AA66" s="50">
        <v>179.15630146505092</v>
      </c>
      <c r="AB66" s="50">
        <v>0</v>
      </c>
      <c r="AC66" s="50">
        <v>192.1751572538289</v>
      </c>
      <c r="AD66" s="50">
        <v>0</v>
      </c>
      <c r="AE66" s="50">
        <v>146.12562745386046</v>
      </c>
      <c r="AF66" s="50">
        <v>0</v>
      </c>
      <c r="AG66" s="50">
        <v>124.62857899847059</v>
      </c>
      <c r="AH66" s="50">
        <v>0</v>
      </c>
      <c r="AI66" s="50">
        <v>120.83654515693273</v>
      </c>
      <c r="AJ66" s="50">
        <v>0</v>
      </c>
      <c r="AK66" s="50">
        <v>121.98463219637236</v>
      </c>
      <c r="AL66" s="50">
        <v>0</v>
      </c>
      <c r="AM66" s="50">
        <v>250.88665168683403</v>
      </c>
      <c r="AN66" s="50">
        <v>0</v>
      </c>
      <c r="AO66" s="50">
        <v>205.71966533220254</v>
      </c>
      <c r="AP66" s="51">
        <v>0</v>
      </c>
      <c r="AQ66" s="27" t="s">
        <v>63</v>
      </c>
      <c r="AR66" s="28">
        <v>477.47787908750098</v>
      </c>
      <c r="AS66" s="50"/>
      <c r="AT66" s="50">
        <v>533.83952241608017</v>
      </c>
      <c r="AU66" s="50"/>
      <c r="AV66" s="50">
        <v>321.44167508660661</v>
      </c>
      <c r="AW66" s="50">
        <v>0</v>
      </c>
      <c r="AX66" s="50">
        <v>175.60393770009836</v>
      </c>
      <c r="AY66" s="50">
        <v>0</v>
      </c>
      <c r="AZ66" s="50">
        <v>531.96227196900793</v>
      </c>
      <c r="BA66" s="50">
        <v>0</v>
      </c>
      <c r="BB66" s="50">
        <v>541.48091453375309</v>
      </c>
      <c r="BC66" s="50">
        <v>0</v>
      </c>
      <c r="BD66" s="50">
        <v>368.30787054733992</v>
      </c>
      <c r="BE66" s="50">
        <v>0</v>
      </c>
      <c r="BF66" s="50">
        <v>178.60035374123203</v>
      </c>
      <c r="BG66" s="51"/>
      <c r="BH66" s="27" t="s">
        <v>63</v>
      </c>
      <c r="BI66" s="28">
        <f t="shared" si="1"/>
        <v>1960.3916595044241</v>
      </c>
      <c r="BJ66" s="28"/>
      <c r="BK66" s="50">
        <v>1972.3927925572229</v>
      </c>
      <c r="BL66" s="50"/>
      <c r="BM66" s="50">
        <v>2194.73779757388</v>
      </c>
      <c r="BN66" s="50">
        <v>0</v>
      </c>
      <c r="BO66" s="50">
        <v>2583.551481599196</v>
      </c>
      <c r="BP66" s="50">
        <v>0</v>
      </c>
      <c r="BQ66" s="50">
        <v>1259.8043835990541</v>
      </c>
      <c r="BR66" s="50">
        <v>0</v>
      </c>
      <c r="BS66" s="50">
        <v>2084.5252720197373</v>
      </c>
      <c r="BT66" s="50">
        <v>0</v>
      </c>
      <c r="BU66" s="50">
        <v>776.37674667200577</v>
      </c>
      <c r="BV66" s="50">
        <v>0</v>
      </c>
      <c r="BW66" s="50">
        <v>1351.9831450269148</v>
      </c>
      <c r="BX66" s="50">
        <v>0</v>
      </c>
      <c r="BY66" s="50">
        <v>752.87118817025839</v>
      </c>
      <c r="BZ66" s="50">
        <v>0</v>
      </c>
      <c r="CA66" s="50">
        <v>532.92951480463103</v>
      </c>
      <c r="CB66" s="51"/>
      <c r="CC66" s="27" t="s">
        <v>63</v>
      </c>
      <c r="CD66" s="50">
        <v>794.94475767929237</v>
      </c>
      <c r="CE66" s="50"/>
      <c r="CF66" s="50">
        <v>90.670491444932793</v>
      </c>
      <c r="CG66" s="50">
        <v>0</v>
      </c>
      <c r="CH66" s="50">
        <v>1186.1303883886242</v>
      </c>
      <c r="CI66" s="50">
        <v>0</v>
      </c>
      <c r="CJ66" s="50">
        <v>4794.0041752442467</v>
      </c>
      <c r="CK66" s="50">
        <v>0</v>
      </c>
      <c r="CL66" s="50">
        <v>1153.9897887444824</v>
      </c>
      <c r="CM66" s="50">
        <v>0</v>
      </c>
      <c r="CN66" s="50">
        <v>3006.7601668852881</v>
      </c>
      <c r="CO66" s="50">
        <v>0</v>
      </c>
      <c r="CP66" s="50">
        <v>2010.5505840806088</v>
      </c>
      <c r="CQ66" s="50">
        <v>0</v>
      </c>
      <c r="CR66" s="50">
        <v>3179.8674961440256</v>
      </c>
      <c r="CS66" s="50">
        <v>0</v>
      </c>
      <c r="CT66" s="50">
        <v>1927.9193870044062</v>
      </c>
      <c r="CU66" s="50">
        <v>0</v>
      </c>
      <c r="CV66" s="50">
        <v>1861.7365566089563</v>
      </c>
      <c r="CW66" s="51"/>
      <c r="CX66" s="27" t="s">
        <v>63</v>
      </c>
      <c r="CY66" s="28">
        <v>6111.011702451854</v>
      </c>
      <c r="CZ66" s="50"/>
      <c r="DA66" s="50">
        <v>7745.3500186203237</v>
      </c>
      <c r="DB66" s="50"/>
      <c r="DC66" s="50">
        <v>6068.4225358267013</v>
      </c>
      <c r="DD66" s="50">
        <v>0</v>
      </c>
      <c r="DE66" s="50">
        <v>1538.7835109402781</v>
      </c>
      <c r="DF66" s="50">
        <v>0</v>
      </c>
      <c r="DG66" s="50">
        <v>2516.6432037164282</v>
      </c>
      <c r="DH66" s="50">
        <v>0</v>
      </c>
      <c r="DI66" s="50">
        <v>5863.6682365615443</v>
      </c>
      <c r="DJ66" s="50">
        <v>0</v>
      </c>
      <c r="DK66" s="50">
        <v>1138.7135249267262</v>
      </c>
      <c r="DL66" s="50">
        <v>0</v>
      </c>
      <c r="DM66" s="50">
        <v>1791.6030621090799</v>
      </c>
      <c r="DN66" s="51"/>
      <c r="DO66" s="27" t="s">
        <v>63</v>
      </c>
      <c r="DP66" s="28">
        <f>(BI66/B66)*100</f>
        <v>929.0521327749118</v>
      </c>
      <c r="DQ66" s="28"/>
      <c r="DR66" s="28">
        <f>(BK66/D66)*100</f>
        <v>838.45957744436623</v>
      </c>
      <c r="DS66" s="28"/>
      <c r="DT66" s="28">
        <f>(BM66/F66)*100</f>
        <v>3341.5098659677433</v>
      </c>
      <c r="DU66" s="28"/>
      <c r="DV66" s="28">
        <f>(BO66/H66)*100</f>
        <v>2831.1801728283845</v>
      </c>
      <c r="DW66" s="28"/>
      <c r="DX66" s="28">
        <f>(BQ66/J66)*100</f>
        <v>987.79547418792242</v>
      </c>
      <c r="DY66" s="28"/>
      <c r="DZ66" s="28">
        <f>(BS66/L66)*100</f>
        <v>729.96265980858118</v>
      </c>
      <c r="EA66" s="28"/>
      <c r="EB66" s="28">
        <f>(BU66/N66)*100</f>
        <v>984.43506415812806</v>
      </c>
      <c r="EC66" s="28"/>
      <c r="ED66" s="28">
        <f>(BW66/P66)*100</f>
        <v>1068.1430432474008</v>
      </c>
      <c r="EE66" s="28"/>
      <c r="EF66" s="28">
        <f>(BY66/R66)*100</f>
        <v>679.53685538941602</v>
      </c>
      <c r="EG66" s="28"/>
      <c r="EH66" s="28">
        <f>(CA66/T66)*100</f>
        <v>398.28820392430134</v>
      </c>
      <c r="EI66" s="29"/>
      <c r="EJ66" s="27" t="s">
        <v>63</v>
      </c>
      <c r="EK66" s="28">
        <f>(CD66/W66)*100</f>
        <v>559.60904290809697</v>
      </c>
      <c r="EL66" s="8"/>
      <c r="EM66" s="28">
        <f>(CF66/Y66)*100</f>
        <v>51.064136607585972</v>
      </c>
      <c r="EN66" s="8"/>
      <c r="EO66" s="28">
        <f>(CH66/AA66)*100</f>
        <v>662.06456523663485</v>
      </c>
      <c r="EP66" s="8"/>
      <c r="EQ66" s="28">
        <f>(CJ66/AC66)*100</f>
        <v>2494.6014062120566</v>
      </c>
      <c r="ER66" s="8"/>
      <c r="ES66" s="28">
        <f>(CL66/AE66)*100</f>
        <v>789.72443701489499</v>
      </c>
      <c r="ET66" s="8"/>
      <c r="EU66" s="28">
        <f>(CN66/AG66)*100</f>
        <v>2412.5767870001841</v>
      </c>
      <c r="EV66" s="8"/>
      <c r="EW66" s="28">
        <f>(CP66/AI66)*100</f>
        <v>1663.8597052484979</v>
      </c>
      <c r="EX66" s="8"/>
      <c r="EY66" s="28">
        <f>(CR66/AK66)*100</f>
        <v>2606.7771315857522</v>
      </c>
      <c r="EZ66" s="8"/>
      <c r="FA66" s="28">
        <f>(CT66/AM66)*100</f>
        <v>768.44239182995921</v>
      </c>
      <c r="FB66" s="8"/>
      <c r="FC66" s="28">
        <f>(CV66/AO66)*100</f>
        <v>904.98715988214644</v>
      </c>
      <c r="FD66" s="17"/>
      <c r="FE66" s="27" t="s">
        <v>63</v>
      </c>
      <c r="FF66" s="28">
        <f>(CY66/AR66)*100</f>
        <v>1279.8523177933382</v>
      </c>
      <c r="FG66" s="8"/>
      <c r="FH66" s="28">
        <f>(DA66/AT66)*100</f>
        <v>1450.8760954164641</v>
      </c>
      <c r="FI66" s="8"/>
      <c r="FJ66" s="28">
        <f>(DC66/AV66)*100</f>
        <v>1887.876714863334</v>
      </c>
      <c r="FK66" s="8"/>
      <c r="FL66" s="28">
        <f>(DE66/AX66)*100</f>
        <v>876.28075491579159</v>
      </c>
      <c r="FM66" s="8"/>
      <c r="FN66" s="28">
        <f>(DG66/AZ66)*100</f>
        <v>473.08678384301805</v>
      </c>
      <c r="FO66" s="8"/>
      <c r="FP66" s="28">
        <f>(DI66/BB66)*100</f>
        <v>1082.8947206034966</v>
      </c>
      <c r="FQ66" s="8"/>
      <c r="FR66" s="28">
        <f>(DK66/BD66)*100</f>
        <v>309.17436633501518</v>
      </c>
      <c r="FS66" s="8"/>
      <c r="FT66" s="28">
        <f>(DM66/BF66)*100</f>
        <v>1003.1352259832994</v>
      </c>
      <c r="FU66" s="17"/>
      <c r="FV66" s="27" t="s">
        <v>63</v>
      </c>
      <c r="FW66" s="8">
        <f t="shared" si="35"/>
        <v>54.768205654460075</v>
      </c>
      <c r="FX66" s="8"/>
      <c r="FY66" s="8">
        <f>(DR66/$IF66)*100</f>
        <v>49.427717724803223</v>
      </c>
      <c r="FZ66" s="8"/>
      <c r="GA66" s="8">
        <f>(DT66/$IF66)*100</f>
        <v>196.98410140786737</v>
      </c>
      <c r="GB66" s="8"/>
      <c r="GC66" s="8">
        <f>(DV66/$IF66)*100</f>
        <v>166.8998460690924</v>
      </c>
      <c r="GD66" s="8"/>
      <c r="GE66" s="8">
        <f>(DX66/$IF66)*100</f>
        <v>58.231162457248445</v>
      </c>
      <c r="GF66" s="8"/>
      <c r="GG66" s="8">
        <f>(DZ66/$IF66)*100</f>
        <v>43.031756412919179</v>
      </c>
      <c r="GH66" s="8"/>
      <c r="GI66" s="8">
        <f>(EB66/$IF66)*100</f>
        <v>58.033064179334396</v>
      </c>
      <c r="GJ66" s="8"/>
      <c r="GK66" s="8">
        <f>(ED66/$IF66)*100</f>
        <v>62.967702023593311</v>
      </c>
      <c r="GL66" s="8"/>
      <c r="GM66" s="8">
        <f>(EF66/$IF66)*100</f>
        <v>40.059123630223091</v>
      </c>
      <c r="GN66" s="8"/>
      <c r="GO66" s="8">
        <f>(EH66/$IF66)*100</f>
        <v>23.479339310183349</v>
      </c>
      <c r="GP66" s="17"/>
      <c r="GQ66" s="27" t="s">
        <v>63</v>
      </c>
      <c r="GR66" s="8">
        <f>(EK66/$IF66)*100</f>
        <v>32.989303901110283</v>
      </c>
      <c r="GS66" s="8"/>
      <c r="GT66" s="8">
        <f>(EM66/$IF66)*100</f>
        <v>3.0102628653770998</v>
      </c>
      <c r="GU66" s="8"/>
      <c r="GV66" s="8">
        <f>(EO66/$IF66)*100</f>
        <v>39.029121172251493</v>
      </c>
      <c r="GW66" s="8"/>
      <c r="GX66" s="8">
        <f>(EQ66/$IF66)*100</f>
        <v>147.05831677416569</v>
      </c>
      <c r="GY66" s="8"/>
      <c r="GZ66" s="8">
        <f>(ES66/$IF66)*100</f>
        <v>46.554750644185212</v>
      </c>
      <c r="HA66" s="8"/>
      <c r="HB66" s="8">
        <f>(EU66/$IF66)*100</f>
        <v>142.22291404998614</v>
      </c>
      <c r="HC66" s="8"/>
      <c r="HD66" s="8">
        <f>(EW66/$IF66)*100</f>
        <v>98.085572706281027</v>
      </c>
      <c r="HE66" s="8"/>
      <c r="HF66" s="8">
        <f>(EY66/$IF66)*100</f>
        <v>153.67114610846232</v>
      </c>
      <c r="HG66" s="8"/>
      <c r="HH66" s="8">
        <f>(FA66/$IF66)*100</f>
        <v>45.300160738713821</v>
      </c>
      <c r="HI66" s="8"/>
      <c r="HJ66" s="8">
        <f>(FC66/$IF66)*100</f>
        <v>53.349560415980982</v>
      </c>
      <c r="HK66" s="17"/>
      <c r="HL66" s="27" t="s">
        <v>63</v>
      </c>
      <c r="HM66" s="8">
        <f>(FF66/$IF66)*100</f>
        <v>75.448096479668067</v>
      </c>
      <c r="HN66" s="8"/>
      <c r="HO66" s="8">
        <f>(FH66/$IF66)*100</f>
        <v>85.530055386203756</v>
      </c>
      <c r="HP66" s="8"/>
      <c r="HQ66" s="8">
        <f>(FJ66/$IF66)*100</f>
        <v>111.29151586044739</v>
      </c>
      <c r="HR66" s="8"/>
      <c r="HS66" s="8">
        <f>(FL66/$IF66)*100</f>
        <v>51.657299847027041</v>
      </c>
      <c r="HT66" s="8"/>
      <c r="HU66" s="8">
        <f>(FN66/$IF66)*100</f>
        <v>27.88876248799156</v>
      </c>
      <c r="HV66" s="8"/>
      <c r="HW66" s="8">
        <f>(FP66/$IF66)*100</f>
        <v>63.837322651634679</v>
      </c>
      <c r="HX66" s="8"/>
      <c r="HY66" s="8">
        <f>(FR66/$IF66)*100</f>
        <v>18.226022718389206</v>
      </c>
      <c r="HZ66" s="8"/>
      <c r="IA66" s="8">
        <f>(FT66/$IF66)*100</f>
        <v>59.135450442152226</v>
      </c>
      <c r="IB66" s="17"/>
      <c r="IF66" s="10">
        <f>[2]CPI!E182</f>
        <v>1696.3348016848056</v>
      </c>
    </row>
    <row r="67" spans="1:240" s="10" customFormat="1" ht="17.25" hidden="1" customHeight="1" x14ac:dyDescent="0.2">
      <c r="A67" s="27" t="s">
        <v>64</v>
      </c>
      <c r="B67" s="28">
        <f t="shared" si="0"/>
        <v>293.78363879921199</v>
      </c>
      <c r="C67" s="28"/>
      <c r="D67" s="28">
        <f>D62*'[3]GR-yoy'!D62</f>
        <v>466.07376066198026</v>
      </c>
      <c r="E67" s="28"/>
      <c r="F67" s="28">
        <f>F62*'[3]GR-yoy'!F62</f>
        <v>71.413572983061016</v>
      </c>
      <c r="G67" s="28"/>
      <c r="H67" s="28">
        <f>H62*'[3]GR-yoy'!H62</f>
        <v>219.68022871814722</v>
      </c>
      <c r="I67" s="28"/>
      <c r="J67" s="28">
        <f>J62*'[3]GR-yoy'!J62</f>
        <v>209.47180576704463</v>
      </c>
      <c r="K67" s="28"/>
      <c r="L67" s="28">
        <f>L62*'[3]GR-yoy'!L62</f>
        <v>275.77085224353027</v>
      </c>
      <c r="M67" s="28"/>
      <c r="N67" s="28">
        <f>N62*'[3]GR-yoy'!N62</f>
        <v>93.542467728650394</v>
      </c>
      <c r="O67" s="28"/>
      <c r="P67" s="28">
        <f>P62*'[3]GR-yoy'!P62</f>
        <v>234.2208601930339</v>
      </c>
      <c r="Q67" s="28"/>
      <c r="R67" s="28">
        <f>R62*'[3]GR-yoy'!R62</f>
        <v>213.9245871155637</v>
      </c>
      <c r="S67" s="28"/>
      <c r="T67" s="28">
        <f>T62*'[3]GR-yoy'!T62</f>
        <v>184.46638192100406</v>
      </c>
      <c r="U67" s="29"/>
      <c r="V67" s="27" t="s">
        <v>64</v>
      </c>
      <c r="W67" s="28">
        <f>W62*'[3]GR-yoy'!W62</f>
        <v>238.7607357021908</v>
      </c>
      <c r="X67" s="28"/>
      <c r="Y67" s="28">
        <f>Y62*'[3]GR-yoy'!Y62</f>
        <v>417.4654900324187</v>
      </c>
      <c r="Z67" s="28"/>
      <c r="AA67" s="28">
        <f>AA62*'[3]GR-yoy'!AA62</f>
        <v>341.46968641185299</v>
      </c>
      <c r="AB67" s="28"/>
      <c r="AC67" s="28">
        <f>AC62*'[3]GR-yoy'!AC62</f>
        <v>348.90324595292623</v>
      </c>
      <c r="AD67" s="28"/>
      <c r="AE67" s="28">
        <f>AE62*'[3]GR-yoy'!AE62</f>
        <v>225.67198379473757</v>
      </c>
      <c r="AF67" s="28"/>
      <c r="AG67" s="28">
        <f>AG62*'[3]GR-yoy'!AG62</f>
        <v>178.74057610424904</v>
      </c>
      <c r="AH67" s="28"/>
      <c r="AI67" s="28">
        <f>AI62*'[3]GR-yoy'!AI62</f>
        <v>141.2290268515836</v>
      </c>
      <c r="AJ67" s="28"/>
      <c r="AK67" s="28">
        <f>AK62*'[3]GR-yoy'!AK62</f>
        <v>119.17557210452037</v>
      </c>
      <c r="AL67" s="28"/>
      <c r="AM67" s="28">
        <f>AM62*'[3]GR-yoy'!AM62</f>
        <v>305.19547927591049</v>
      </c>
      <c r="AN67" s="28"/>
      <c r="AO67" s="28">
        <f>AO62*'[3]GR-yoy'!AO62</f>
        <v>171.68767874435898</v>
      </c>
      <c r="AP67" s="29"/>
      <c r="AQ67" s="27" t="s">
        <v>64</v>
      </c>
      <c r="AR67" s="28">
        <f>AR62*'[3]GR-yoy'!AR62</f>
        <v>391.40130652773524</v>
      </c>
      <c r="AS67" s="28"/>
      <c r="AT67" s="28">
        <f>AT62*'[3]GR-yoy'!AT62</f>
        <v>440.76379647724184</v>
      </c>
      <c r="AU67" s="28"/>
      <c r="AV67" s="28">
        <f>AV62*'[3]GR-yoy'!AV62</f>
        <v>212.90561427283794</v>
      </c>
      <c r="AW67" s="28"/>
      <c r="AX67" s="28">
        <f>AX62*'[3]GR-yoy'!AX62</f>
        <v>153.54197477915233</v>
      </c>
      <c r="AY67" s="28"/>
      <c r="AZ67" s="28">
        <f>AZ62*'[3]GR-yoy'!AZ62</f>
        <v>574.75587701037318</v>
      </c>
      <c r="BA67" s="28"/>
      <c r="BB67" s="28">
        <f>BB62*'[3]GR-yoy'!BB62</f>
        <v>429.0397434868006</v>
      </c>
      <c r="BC67" s="28"/>
      <c r="BD67" s="28">
        <f>BD62*'[3]GR-yoy'!BD62</f>
        <v>601.76587618760163</v>
      </c>
      <c r="BE67" s="28"/>
      <c r="BF67" s="28">
        <f>BF62*'[3]GR-yoy'!BF62</f>
        <v>237.99158879996637</v>
      </c>
      <c r="BG67" s="29"/>
      <c r="BH67" s="27" t="s">
        <v>64</v>
      </c>
      <c r="BI67" s="28">
        <f t="shared" si="1"/>
        <v>3427.9496401137226</v>
      </c>
      <c r="BJ67" s="28"/>
      <c r="BK67" s="28">
        <f>BK62*'[3]GR-yoy'!BK62</f>
        <v>6395.3338572012617</v>
      </c>
      <c r="BL67" s="28"/>
      <c r="BM67" s="28">
        <f>BM62*'[3]GR-yoy'!BM62</f>
        <v>2658.8817860856639</v>
      </c>
      <c r="BN67" s="28"/>
      <c r="BO67" s="28">
        <f>BO62*'[3]GR-yoy'!BO62</f>
        <v>3197.1723217383696</v>
      </c>
      <c r="BP67" s="28"/>
      <c r="BQ67" s="28">
        <f>BQ62*'[3]GR-yoy'!BQ62</f>
        <v>1278.0376929398171</v>
      </c>
      <c r="BR67" s="28"/>
      <c r="BS67" s="28">
        <f>BS62*'[3]GR-yoy'!BS62</f>
        <v>3518.852258895487</v>
      </c>
      <c r="BT67" s="28"/>
      <c r="BU67" s="28">
        <f>BU62*'[3]GR-yoy'!BU62</f>
        <v>852.10626438833981</v>
      </c>
      <c r="BV67" s="28"/>
      <c r="BW67" s="28">
        <f>BW62*'[3]GR-yoy'!BW62</f>
        <v>2311.775818405124</v>
      </c>
      <c r="BX67" s="28"/>
      <c r="BY67" s="28">
        <f>BY62*'[3]GR-yoy'!BY62</f>
        <v>1132.7522299869861</v>
      </c>
      <c r="BZ67" s="28"/>
      <c r="CA67" s="28">
        <f>CA62*'[3]GR-yoy'!CA62</f>
        <v>1281.0511872995482</v>
      </c>
      <c r="CB67" s="29"/>
      <c r="CC67" s="27" t="s">
        <v>64</v>
      </c>
      <c r="CD67" s="28">
        <f>CD62*'[3]GR-yoy'!CD62</f>
        <v>1317.0635361776588</v>
      </c>
      <c r="CE67" s="28"/>
      <c r="CF67" s="28">
        <f>CF62*'[3]GR-yoy'!CF62</f>
        <v>2112.5066838814046</v>
      </c>
      <c r="CG67" s="28"/>
      <c r="CH67" s="28">
        <f>CH62*'[3]GR-yoy'!CH62</f>
        <v>2792.075841106911</v>
      </c>
      <c r="CI67" s="28"/>
      <c r="CJ67" s="28">
        <f>CJ62*'[3]GR-yoy'!CJ62</f>
        <v>9327.7351100968172</v>
      </c>
      <c r="CK67" s="28"/>
      <c r="CL67" s="28">
        <f>CL62*'[3]GR-yoy'!CL62</f>
        <v>1748.9634283754824</v>
      </c>
      <c r="CM67" s="28"/>
      <c r="CN67" s="28">
        <f>CN62*'[3]GR-yoy'!CN62</f>
        <v>2896.4810254273684</v>
      </c>
      <c r="CO67" s="28"/>
      <c r="CP67" s="28">
        <f>CP62*'[3]GR-yoy'!CP62</f>
        <v>1417.307170124142</v>
      </c>
      <c r="CQ67" s="28"/>
      <c r="CR67" s="28">
        <f>CR62*'[3]GR-yoy'!CR62</f>
        <v>2868.2897695187658</v>
      </c>
      <c r="CS67" s="28"/>
      <c r="CT67" s="28">
        <f>CT62*'[3]GR-yoy'!CT62</f>
        <v>3051.4417172283511</v>
      </c>
      <c r="CU67" s="28"/>
      <c r="CV67" s="28">
        <f>CV62*'[3]GR-yoy'!CV62</f>
        <v>3282.7795837522794</v>
      </c>
      <c r="CW67" s="29"/>
      <c r="CX67" s="27" t="s">
        <v>64</v>
      </c>
      <c r="CY67" s="28">
        <f>CY62*'[3]GR-yoy'!CY62</f>
        <v>5811.0665127920438</v>
      </c>
      <c r="CZ67" s="28"/>
      <c r="DA67" s="28">
        <f>DA62*'[3]GR-yoy'!DA62</f>
        <v>8634.2097459758534</v>
      </c>
      <c r="DB67" s="28"/>
      <c r="DC67" s="28">
        <f>DC62*'[3]GR-yoy'!DC62</f>
        <v>3425.7984922660376</v>
      </c>
      <c r="DD67" s="28"/>
      <c r="DE67" s="28">
        <f>DE62*'[3]GR-yoy'!DE62</f>
        <v>2773.9206110706345</v>
      </c>
      <c r="DF67" s="28"/>
      <c r="DG67" s="28">
        <f>DG62*'[3]GR-yoy'!DG62</f>
        <v>4645.9977418893814</v>
      </c>
      <c r="DH67" s="28"/>
      <c r="DI67" s="28">
        <f>DI62*'[3]GR-yoy'!DI62</f>
        <v>1866.8490763131185</v>
      </c>
      <c r="DJ67" s="28"/>
      <c r="DK67" s="28">
        <f>DK62*'[3]GR-yoy'!DK62</f>
        <v>2549.9715810639882</v>
      </c>
      <c r="DL67" s="28"/>
      <c r="DM67" s="28">
        <f>DM62*'[3]GR-yoy'!DM62</f>
        <v>2908.3944914976501</v>
      </c>
      <c r="DN67" s="29"/>
      <c r="DO67" s="27" t="s">
        <v>64</v>
      </c>
      <c r="DP67" s="28">
        <f>(BI67/B67)*100</f>
        <v>1166.8279602379673</v>
      </c>
      <c r="DQ67" s="28"/>
      <c r="DR67" s="28">
        <f>(BK67/D67)*100</f>
        <v>1372.1720459263258</v>
      </c>
      <c r="DS67" s="28"/>
      <c r="DT67" s="28">
        <f>(BM67/F67)*100</f>
        <v>3723.2162949140479</v>
      </c>
      <c r="DU67" s="28"/>
      <c r="DV67" s="28">
        <f>(BO67/H67)*100</f>
        <v>1455.3755430764713</v>
      </c>
      <c r="DW67" s="28"/>
      <c r="DX67" s="28">
        <f>(BQ67/J67)*100</f>
        <v>610.12396788192757</v>
      </c>
      <c r="DY67" s="28"/>
      <c r="DZ67" s="28">
        <f>(BS67/L67)*100</f>
        <v>1276.0058687377252</v>
      </c>
      <c r="EA67" s="28"/>
      <c r="EB67" s="28">
        <f>(BU67/N67)*100</f>
        <v>910.92985365763968</v>
      </c>
      <c r="EC67" s="28"/>
      <c r="ED67" s="28">
        <f>(BW67/P67)*100</f>
        <v>987.00680054708471</v>
      </c>
      <c r="EE67" s="28"/>
      <c r="EF67" s="28">
        <f>(BY67/R67)*100</f>
        <v>529.51006953448734</v>
      </c>
      <c r="EG67" s="28"/>
      <c r="EH67" s="28">
        <f>(CA67/T67)*100</f>
        <v>694.46322628485552</v>
      </c>
      <c r="EI67" s="29"/>
      <c r="EJ67" s="27" t="s">
        <v>64</v>
      </c>
      <c r="EK67" s="28">
        <f>(CD67/W67)*100</f>
        <v>551.62484413703942</v>
      </c>
      <c r="EL67" s="8"/>
      <c r="EM67" s="28">
        <f>(CF67/Y67)*100</f>
        <v>506.03145273573534</v>
      </c>
      <c r="EN67" s="8"/>
      <c r="EO67" s="28">
        <f>(CH67/AA67)*100</f>
        <v>817.66433514081723</v>
      </c>
      <c r="EP67" s="8"/>
      <c r="EQ67" s="28">
        <f>(CJ67/AC67)*100</f>
        <v>2673.444634950547</v>
      </c>
      <c r="ER67" s="8"/>
      <c r="ES67" s="28">
        <f>(CL67/AE67)*100</f>
        <v>775.00246107920566</v>
      </c>
      <c r="ET67" s="8"/>
      <c r="EU67" s="28">
        <f>(CN67/AG67)*100</f>
        <v>1620.4943995134147</v>
      </c>
      <c r="EV67" s="8"/>
      <c r="EW67" s="28">
        <f>(CP67/AI67)*100</f>
        <v>1003.5523162059159</v>
      </c>
      <c r="EX67" s="8"/>
      <c r="EY67" s="28">
        <f>(CR67/AK67)*100</f>
        <v>2406.776589252027</v>
      </c>
      <c r="EZ67" s="8"/>
      <c r="FA67" s="28">
        <f>(CT67/AM67)*100</f>
        <v>999.83188626123456</v>
      </c>
      <c r="FB67" s="8"/>
      <c r="FC67" s="28">
        <f>(CV67/AO67)*100</f>
        <v>1912.0647490611723</v>
      </c>
      <c r="FD67" s="29"/>
      <c r="FE67" s="27" t="s">
        <v>64</v>
      </c>
      <c r="FF67" s="28">
        <f>(CY67/AR67)*100</f>
        <v>1484.6824514573416</v>
      </c>
      <c r="FG67" s="8"/>
      <c r="FH67" s="28">
        <f>(DA67/AT67)*100</f>
        <v>1958.9199056237976</v>
      </c>
      <c r="FI67" s="8"/>
      <c r="FJ67" s="28">
        <f>(DC67/AV67)*100</f>
        <v>1609.0691191806179</v>
      </c>
      <c r="FK67" s="8"/>
      <c r="FL67" s="28">
        <f>(DE67/AX67)*100</f>
        <v>1806.6203818600834</v>
      </c>
      <c r="FM67" s="8"/>
      <c r="FN67" s="28">
        <f>(DG67/AZ67)*100</f>
        <v>808.34279869495447</v>
      </c>
      <c r="FO67" s="8"/>
      <c r="FP67" s="28">
        <f>(DI67/BB67)*100</f>
        <v>435.12264414976096</v>
      </c>
      <c r="FQ67" s="8"/>
      <c r="FR67" s="28">
        <f>(DK67/BD67)*100</f>
        <v>423.74811898922457</v>
      </c>
      <c r="FS67" s="8"/>
      <c r="FT67" s="28">
        <f>(DM67/BF67)*100</f>
        <v>1222.0576811822439</v>
      </c>
      <c r="FU67" s="29"/>
      <c r="FV67" s="27" t="s">
        <v>64</v>
      </c>
      <c r="FW67" s="8">
        <f t="shared" si="35"/>
        <v>65.939409717088807</v>
      </c>
      <c r="FX67" s="8"/>
      <c r="FY67" s="8">
        <f>(DR67/$IF67)*100</f>
        <v>77.543749226080521</v>
      </c>
      <c r="FZ67" s="8"/>
      <c r="GA67" s="8">
        <f>(DT67/$IF67)*100</f>
        <v>210.40521233790898</v>
      </c>
      <c r="GB67" s="8"/>
      <c r="GC67" s="8">
        <f>(DV67/$IF67)*100</f>
        <v>82.245718732672714</v>
      </c>
      <c r="GD67" s="8"/>
      <c r="GE67" s="8">
        <f>(DX67/$IF67)*100</f>
        <v>34.479131172154503</v>
      </c>
      <c r="GF67" s="8"/>
      <c r="GG67" s="8">
        <f>(DZ67/$IF67)*100</f>
        <v>72.109236877514533</v>
      </c>
      <c r="GH67" s="8"/>
      <c r="GI67" s="8">
        <f>(EB67/$IF67)*100</f>
        <v>51.478177495514188</v>
      </c>
      <c r="GJ67" s="8"/>
      <c r="GK67" s="8">
        <f>(ED67/$IF67)*100</f>
        <v>55.777413665639251</v>
      </c>
      <c r="GL67" s="8"/>
      <c r="GM67" s="8">
        <f>(EF67/$IF67)*100</f>
        <v>29.92350424756528</v>
      </c>
      <c r="GN67" s="8"/>
      <c r="GO67" s="8">
        <f>(EH67/$IF67)*100</f>
        <v>39.245284456595769</v>
      </c>
      <c r="GP67" s="29"/>
      <c r="GQ67" s="27" t="s">
        <v>64</v>
      </c>
      <c r="GR67" s="8">
        <f>(EK67/$IF67)*100</f>
        <v>31.173247339958564</v>
      </c>
      <c r="GS67" s="8"/>
      <c r="GT67" s="8">
        <f>(EM67/$IF67)*100</f>
        <v>28.596688139758182</v>
      </c>
      <c r="GU67" s="8"/>
      <c r="GV67" s="8">
        <f>(EO67/$IF67)*100</f>
        <v>46.207586245109752</v>
      </c>
      <c r="GW67" s="8"/>
      <c r="GX67" s="8">
        <f>(EQ67/$IF67)*100</f>
        <v>151.08085094567389</v>
      </c>
      <c r="GY67" s="8"/>
      <c r="GZ67" s="8">
        <f>(ES67/$IF67)*100</f>
        <v>43.796692018274683</v>
      </c>
      <c r="HA67" s="8"/>
      <c r="HB67" s="8">
        <f>(EU67/$IF67)*100</f>
        <v>91.576862909567708</v>
      </c>
      <c r="HC67" s="8"/>
      <c r="HD67" s="8">
        <f>(EW67/$IF67)*100</f>
        <v>56.712428572023285</v>
      </c>
      <c r="HE67" s="8"/>
      <c r="HF67" s="8">
        <f>(EY67/$IF67)*100</f>
        <v>136.01099135798972</v>
      </c>
      <c r="HG67" s="8"/>
      <c r="HH67" s="8">
        <f>(FA67/$IF67)*100</f>
        <v>56.502180821021476</v>
      </c>
      <c r="HI67" s="8"/>
      <c r="HJ67" s="8">
        <f>(FC67/$IF67)*100</f>
        <v>108.05399355380028</v>
      </c>
      <c r="HK67" s="17"/>
      <c r="HL67" s="27" t="s">
        <v>64</v>
      </c>
      <c r="HM67" s="8">
        <f>(FF67/$IF67)*100</f>
        <v>83.901901396373418</v>
      </c>
      <c r="HN67" s="8"/>
      <c r="HO67" s="8">
        <f>(FH67/$IF67)*100</f>
        <v>110.70185722456043</v>
      </c>
      <c r="HP67" s="8"/>
      <c r="HQ67" s="8">
        <f>(FJ67/$IF67)*100</f>
        <v>90.931201109653998</v>
      </c>
      <c r="HR67" s="8"/>
      <c r="HS67" s="8">
        <f>(FL67/$IF67)*100</f>
        <v>102.09515508903316</v>
      </c>
      <c r="HT67" s="8"/>
      <c r="HU67" s="8">
        <f>(FN67/$IF67)*100</f>
        <v>45.680810549084114</v>
      </c>
      <c r="HV67" s="8"/>
      <c r="HW67" s="8">
        <f>(FP67/$IF67)*100</f>
        <v>24.589512153893384</v>
      </c>
      <c r="HX67" s="8"/>
      <c r="HY67" s="8">
        <f>(FR67/$IF67)*100</f>
        <v>23.946718614094266</v>
      </c>
      <c r="HZ67" s="8"/>
      <c r="IA67" s="8">
        <f>(FT67/$IF67)*100</f>
        <v>69.060534100466114</v>
      </c>
      <c r="IB67" s="17"/>
      <c r="IF67" s="10">
        <f>[4]CPI!$E$183</f>
        <v>1769.545655995724</v>
      </c>
    </row>
    <row r="68" spans="1:240" s="10" customFormat="1" ht="17.25" hidden="1" customHeight="1" x14ac:dyDescent="0.2">
      <c r="A68" s="27" t="s">
        <v>65</v>
      </c>
      <c r="B68" s="28">
        <f>(D68*D$8)+(F68*F$8)+(H68*H$8)+(J68*J$8)+(L68*L$8)+(N68*N$8)+(P68*P$8)+(R68*R$8)+(T68*T$8)+(W68*W$8)+(Y68*Y$8)+(AA68*AA$8)+(AC68*AC$8)+(AE68*AE$8)+(AG68*AG$8)+(AM68*AM$8)+(AO68*AO$8)+(AR68*AR$8)+(BD68*BD$8)+(BF68*BF$8)</f>
        <v>204.72594634873138</v>
      </c>
      <c r="C68" s="28"/>
      <c r="D68" s="28">
        <f>D63*'[3]GR-yoy'!D63</f>
        <v>353.74094661364876</v>
      </c>
      <c r="E68" s="28"/>
      <c r="F68" s="28">
        <f>F63*'[3]GR-yoy'!F63</f>
        <v>92.797954287987722</v>
      </c>
      <c r="G68" s="28"/>
      <c r="H68" s="28">
        <f>H63*'[3]GR-yoy'!H63</f>
        <v>93.486317541698185</v>
      </c>
      <c r="I68" s="28"/>
      <c r="J68" s="28">
        <f>J63*'[3]GR-yoy'!J63</f>
        <v>122.09002151180958</v>
      </c>
      <c r="K68" s="28"/>
      <c r="L68" s="28">
        <f>L63*'[3]GR-yoy'!L63</f>
        <v>189.71755147245995</v>
      </c>
      <c r="M68" s="28"/>
      <c r="N68" s="28">
        <f>N63*'[3]GR-yoy'!N63</f>
        <v>44.520694590852756</v>
      </c>
      <c r="O68" s="28"/>
      <c r="P68" s="28">
        <f>P63*'[3]GR-yoy'!P63</f>
        <v>141.95838073271727</v>
      </c>
      <c r="Q68" s="28"/>
      <c r="R68" s="28">
        <f>R63*'[3]GR-yoy'!R63</f>
        <v>127.1296469628808</v>
      </c>
      <c r="S68" s="28"/>
      <c r="T68" s="28">
        <f>T63*'[3]GR-yoy'!T63</f>
        <v>118.66565596834535</v>
      </c>
      <c r="U68" s="29"/>
      <c r="V68" s="27" t="str">
        <f>A68</f>
        <v>Q3</v>
      </c>
      <c r="W68" s="28">
        <f>W63*'[3]GR-yoy'!W63</f>
        <v>114.71322024933272</v>
      </c>
      <c r="X68" s="28"/>
      <c r="Y68" s="28">
        <f>Y63*'[3]GR-yoy'!Y63</f>
        <v>170.85688196287322</v>
      </c>
      <c r="Z68" s="28"/>
      <c r="AA68" s="28">
        <f>AA63*'[3]GR-yoy'!AA63</f>
        <v>160.2920870481276</v>
      </c>
      <c r="AB68" s="28"/>
      <c r="AC68" s="28">
        <f>AC63*'[3]GR-yoy'!AC63</f>
        <v>394.77320586668645</v>
      </c>
      <c r="AD68" s="28"/>
      <c r="AE68" s="28">
        <f>AE63*'[3]GR-yoy'!AE63</f>
        <v>227.10859958663332</v>
      </c>
      <c r="AF68" s="28"/>
      <c r="AG68" s="28">
        <f>AG63*'[3]GR-yoy'!AG63</f>
        <v>145.13889743254333</v>
      </c>
      <c r="AH68" s="28"/>
      <c r="AI68" s="28">
        <f>AI63*'[3]GR-yoy'!AI63</f>
        <v>210.98114271438993</v>
      </c>
      <c r="AJ68" s="28"/>
      <c r="AK68" s="28">
        <f>AK63*'[3]GR-yoy'!AK63</f>
        <v>83.831300172187539</v>
      </c>
      <c r="AL68" s="28"/>
      <c r="AM68" s="28">
        <f>AM63*'[3]GR-yoy'!AM63</f>
        <v>265.75902728712509</v>
      </c>
      <c r="AN68" s="28"/>
      <c r="AO68" s="28">
        <f>AO63*'[3]GR-yoy'!AO63</f>
        <v>200.88562178652083</v>
      </c>
      <c r="AP68" s="29"/>
      <c r="AQ68" s="27" t="str">
        <f>V68</f>
        <v>Q3</v>
      </c>
      <c r="AR68" s="28">
        <f>AR63*'[3]GR-yoy'!AR63</f>
        <v>343.17381724343437</v>
      </c>
      <c r="AS68" s="28"/>
      <c r="AT68" s="28">
        <f>AT63*'[3]GR-yoy'!AT63</f>
        <v>408.40947041821573</v>
      </c>
      <c r="AU68" s="28"/>
      <c r="AV68" s="28">
        <f>AV63*'[3]GR-yoy'!AV63</f>
        <v>308.84159975960927</v>
      </c>
      <c r="AW68" s="28"/>
      <c r="AX68" s="28">
        <f>AX63*'[3]GR-yoy'!AX63</f>
        <v>161.9247977715477</v>
      </c>
      <c r="AY68" s="28"/>
      <c r="AZ68" s="28">
        <f>AZ63*'[3]GR-yoy'!AZ63</f>
        <v>167.32707859507059</v>
      </c>
      <c r="BA68" s="28"/>
      <c r="BB68" s="28">
        <f>BB63*'[3]GR-yoy'!BB63</f>
        <v>274.16217136048465</v>
      </c>
      <c r="BC68" s="28"/>
      <c r="BD68" s="28">
        <f>BD63*'[3]GR-yoy'!BD63</f>
        <v>326.47838778037544</v>
      </c>
      <c r="BE68" s="28"/>
      <c r="BF68" s="28">
        <f>BF63*'[3]GR-yoy'!BF63</f>
        <v>146.81058906204009</v>
      </c>
      <c r="BG68" s="29"/>
      <c r="BH68" s="27" t="str">
        <f>AQ68</f>
        <v>Q3</v>
      </c>
      <c r="BI68" s="28">
        <f>(BK68*BK$8)+(BM68*BM$8)+(BO68*BO$8)+(BQ68*BQ$8)+(BS68*BS$8)+(BU68*BU$8)+(BW68*BW$8)+(BY68*BY$8)+(CA68*CA$8)+(CD68*CD$8)+(CF68*CF$8)+(CH68*CH$8)+(CJ68*CJ$8)+(CL68*CL$8)+(CN68*CN$8)+(CT68*CT$8)+(CV68*CV$8)+(CY68*CY$8)+(DK68*DK$8)+(DM68*DM$8)</f>
        <v>2460.2323534414013</v>
      </c>
      <c r="BJ68" s="28"/>
      <c r="BK68" s="28">
        <f>BK63*'[3]GR-yoy'!BK63</f>
        <v>5437.7230032430425</v>
      </c>
      <c r="BL68" s="28"/>
      <c r="BM68" s="28">
        <f>BM63*'[3]GR-yoy'!BM63</f>
        <v>1859.7607503461957</v>
      </c>
      <c r="BN68" s="28"/>
      <c r="BO68" s="28">
        <f>BO63*'[3]GR-yoy'!BO63</f>
        <v>2632.5939879948182</v>
      </c>
      <c r="BP68" s="28"/>
      <c r="BQ68" s="28">
        <f>BQ63*'[3]GR-yoy'!BQ63</f>
        <v>1135.707634009105</v>
      </c>
      <c r="BR68" s="28"/>
      <c r="BS68" s="28">
        <f>BS63*'[3]GR-yoy'!BS63</f>
        <v>1894.1201093310528</v>
      </c>
      <c r="BT68" s="28"/>
      <c r="BU68" s="28">
        <f>BU63*'[3]GR-yoy'!BU63</f>
        <v>442.98810525424926</v>
      </c>
      <c r="BV68" s="28"/>
      <c r="BW68" s="28">
        <f>BW63*'[3]GR-yoy'!BW63</f>
        <v>1561.9189601778628</v>
      </c>
      <c r="BX68" s="28"/>
      <c r="BY68" s="28">
        <f>BY63*'[3]GR-yoy'!BY63</f>
        <v>654.37980753455781</v>
      </c>
      <c r="BZ68" s="28"/>
      <c r="CA68" s="28">
        <f>CA63*'[3]GR-yoy'!CA63</f>
        <v>284.42092580546631</v>
      </c>
      <c r="CB68" s="29"/>
      <c r="CC68" s="27" t="str">
        <f>BH68</f>
        <v>Q3</v>
      </c>
      <c r="CD68" s="28">
        <f>CD63*'[3]GR-yoy'!CD63</f>
        <v>543.12194930467115</v>
      </c>
      <c r="CE68" s="28"/>
      <c r="CF68" s="28">
        <f>CF63*'[3]GR-yoy'!CF63</f>
        <v>1661.5371006301884</v>
      </c>
      <c r="CG68" s="28"/>
      <c r="CH68" s="28">
        <f>CH63*'[3]GR-yoy'!CH63</f>
        <v>1712.4428976602294</v>
      </c>
      <c r="CI68" s="28"/>
      <c r="CJ68" s="28">
        <f>CJ63*'[3]GR-yoy'!CJ63</f>
        <v>3486.8556198757674</v>
      </c>
      <c r="CK68" s="28"/>
      <c r="CL68" s="28">
        <f>CL63*'[3]GR-yoy'!CL63</f>
        <v>1729.9080755713167</v>
      </c>
      <c r="CM68" s="28"/>
      <c r="CN68" s="28">
        <f>CN63*'[3]GR-yoy'!CN63</f>
        <v>1548.9856386255644</v>
      </c>
      <c r="CO68" s="28"/>
      <c r="CP68" s="28">
        <f>CP63*'[3]GR-yoy'!CP63</f>
        <v>884.27867446488176</v>
      </c>
      <c r="CQ68" s="28"/>
      <c r="CR68" s="28">
        <f>CR63*'[3]GR-yoy'!CR63</f>
        <v>1310.8985096131473</v>
      </c>
      <c r="CS68" s="28"/>
      <c r="CT68" s="28">
        <f>CT63*'[3]GR-yoy'!CT63</f>
        <v>2850.9150567761326</v>
      </c>
      <c r="CU68" s="28"/>
      <c r="CV68" s="28">
        <f>CV63*'[3]GR-yoy'!CV63</f>
        <v>2028.3417398837596</v>
      </c>
      <c r="CW68" s="29"/>
      <c r="CX68" s="27" t="str">
        <f>CC68</f>
        <v>Q3</v>
      </c>
      <c r="CY68" s="28">
        <f>CY63*'[3]GR-yoy'!CY63</f>
        <v>4807.7469271117825</v>
      </c>
      <c r="CZ68" s="28"/>
      <c r="DA68" s="28">
        <f>DA63*'[3]GR-yoy'!DA63</f>
        <v>7123.7607024898425</v>
      </c>
      <c r="DB68" s="28"/>
      <c r="DC68" s="28">
        <f>DC63*'[3]GR-yoy'!DC63</f>
        <v>2806.8156008221677</v>
      </c>
      <c r="DD68" s="28"/>
      <c r="DE68" s="28">
        <f>DE63*'[3]GR-yoy'!DE63</f>
        <v>2618.8400361091253</v>
      </c>
      <c r="DF68" s="28"/>
      <c r="DG68" s="28">
        <f>DG63*'[3]GR-yoy'!DG63</f>
        <v>1961.1815530219039</v>
      </c>
      <c r="DH68" s="28"/>
      <c r="DI68" s="28">
        <f>DI63*'[3]GR-yoy'!DI63</f>
        <v>3760.4439590746119</v>
      </c>
      <c r="DJ68" s="28"/>
      <c r="DK68" s="28">
        <f>DK63*'[3]GR-yoy'!DK63</f>
        <v>1632.5630850525113</v>
      </c>
      <c r="DL68" s="28"/>
      <c r="DM68" s="28">
        <f>DM63*'[3]GR-yoy'!DM63</f>
        <v>1495.1391560284151</v>
      </c>
      <c r="DN68" s="29"/>
      <c r="DO68" s="27" t="str">
        <f>CX68</f>
        <v>Q3</v>
      </c>
      <c r="DP68" s="28">
        <f>(BI68/B68)*100</f>
        <v>1201.7198588256258</v>
      </c>
      <c r="DQ68" s="28"/>
      <c r="DR68" s="28">
        <f>(BK68/D68)*100</f>
        <v>1537.20485437103</v>
      </c>
      <c r="DS68" s="28"/>
      <c r="DT68" s="28">
        <f>(BM68/F68)*100</f>
        <v>2004.0967116307793</v>
      </c>
      <c r="DU68" s="28"/>
      <c r="DV68" s="28">
        <f>(BO68/H68)*100</f>
        <v>2816.0206297788859</v>
      </c>
      <c r="DW68" s="28"/>
      <c r="DX68" s="28">
        <f>(BQ68/J68)*100</f>
        <v>930.22150372809108</v>
      </c>
      <c r="DY68" s="28"/>
      <c r="DZ68" s="28">
        <f>(BS68/L68)*100</f>
        <v>998.38949777190749</v>
      </c>
      <c r="EA68" s="28"/>
      <c r="EB68" s="28">
        <f>(BU68/N68)*100</f>
        <v>995.01615894659881</v>
      </c>
      <c r="EC68" s="28"/>
      <c r="ED68" s="28">
        <f>(BW68/P68)*100</f>
        <v>1100.2654102674517</v>
      </c>
      <c r="EE68" s="28"/>
      <c r="EF68" s="28">
        <f>(BY68/R68)*100</f>
        <v>514.73422853571128</v>
      </c>
      <c r="EG68" s="28"/>
      <c r="EH68" s="28">
        <f>(CA68/T68)*100</f>
        <v>239.68259685964827</v>
      </c>
      <c r="EI68" s="29"/>
      <c r="EJ68" s="27" t="str">
        <f>DO68</f>
        <v>Q3</v>
      </c>
      <c r="EK68" s="28">
        <f>(CD68/W68)*100</f>
        <v>473.46064222081708</v>
      </c>
      <c r="EL68" s="8"/>
      <c r="EM68" s="28">
        <f>(CF68/Y68)*100</f>
        <v>972.473032131791</v>
      </c>
      <c r="EN68" s="8"/>
      <c r="EO68" s="28">
        <f>(CH68/AA68)*100</f>
        <v>1068.3265338893925</v>
      </c>
      <c r="EP68" s="8"/>
      <c r="EQ68" s="28">
        <f>(CJ68/AC68)*100</f>
        <v>883.25539019820576</v>
      </c>
      <c r="ER68" s="8"/>
      <c r="ES68" s="28">
        <f>(CL68/AE68)*100</f>
        <v>761.70963086381164</v>
      </c>
      <c r="ET68" s="8"/>
      <c r="EU68" s="28">
        <f>(CN68/AG68)*100</f>
        <v>1067.2436307747835</v>
      </c>
      <c r="EV68" s="8"/>
      <c r="EW68" s="28">
        <f>(CP68/AI68)*100</f>
        <v>419.12687697494857</v>
      </c>
      <c r="EX68" s="8"/>
      <c r="EY68" s="28">
        <f>(CR68/AK68)*100</f>
        <v>1563.7339596553938</v>
      </c>
      <c r="EZ68" s="8"/>
      <c r="FA68" s="28">
        <f>(CT68/AM68)*100</f>
        <v>1072.7443902389116</v>
      </c>
      <c r="FB68" s="8"/>
      <c r="FC68" s="28">
        <f>(CV68/AO68)*100</f>
        <v>1009.6998091975236</v>
      </c>
      <c r="FD68" s="29"/>
      <c r="FE68" s="27" t="str">
        <f>EJ68</f>
        <v>Q3</v>
      </c>
      <c r="FF68" s="28">
        <f>(CY68/AR68)*100</f>
        <v>1400.9655415236271</v>
      </c>
      <c r="FG68" s="8"/>
      <c r="FH68" s="28">
        <f>(DA68/AT68)*100</f>
        <v>1744.269224510155</v>
      </c>
      <c r="FI68" s="8"/>
      <c r="FJ68" s="28">
        <f>(DC68/AV68)*100</f>
        <v>908.82044485162862</v>
      </c>
      <c r="FK68" s="8"/>
      <c r="FL68" s="28">
        <f>(DE68/AX68)*100</f>
        <v>1617.3187011194709</v>
      </c>
      <c r="FM68" s="8"/>
      <c r="FN68" s="28">
        <f>(DG68/AZ68)*100</f>
        <v>1172.06465892346</v>
      </c>
      <c r="FO68" s="8"/>
      <c r="FP68" s="28">
        <f>(DI68/BB68)*100</f>
        <v>1371.6129911045084</v>
      </c>
      <c r="FQ68" s="8"/>
      <c r="FR68" s="28">
        <f>(DK68/BD68)*100</f>
        <v>500.05242189285417</v>
      </c>
      <c r="FS68" s="8"/>
      <c r="FT68" s="28">
        <f>(DM68/BF68)*100</f>
        <v>1018.4137027040947</v>
      </c>
      <c r="FU68" s="29"/>
      <c r="FV68" s="27" t="str">
        <f>FE68</f>
        <v>Q3</v>
      </c>
      <c r="FW68" s="8">
        <f>(DP68/$IF68)*100</f>
        <v>65.16041358741505</v>
      </c>
      <c r="FX68" s="8"/>
      <c r="FY68" s="8">
        <f>(DR68/$IF68)*100</f>
        <v>83.351293018727389</v>
      </c>
      <c r="FZ68" s="8"/>
      <c r="GA68" s="8">
        <f>(DT68/$IF68)*100</f>
        <v>108.66739834578108</v>
      </c>
      <c r="GB68" s="8"/>
      <c r="GC68" s="8">
        <f>(DV68/$IF68)*100</f>
        <v>152.69205011424444</v>
      </c>
      <c r="GD68" s="8"/>
      <c r="GE68" s="8">
        <f>(DX68/$IF68)*100</f>
        <v>50.439058209509746</v>
      </c>
      <c r="GF68" s="8"/>
      <c r="GG68" s="8">
        <f>(DZ68/$IF68)*100</f>
        <v>54.135306259916682</v>
      </c>
      <c r="GH68" s="8"/>
      <c r="GI68" s="8">
        <f>(EB68/$IF68)*100</f>
        <v>53.95239495041865</v>
      </c>
      <c r="GJ68" s="8"/>
      <c r="GK68" s="8">
        <f>(ED68/$IF68)*100</f>
        <v>59.659286365639652</v>
      </c>
      <c r="GL68" s="8"/>
      <c r="GM68" s="8">
        <f>(EF68/$IF68)*100</f>
        <v>27.910244615382357</v>
      </c>
      <c r="GN68" s="8"/>
      <c r="GO68" s="8">
        <f>(EH68/$IF68)*100</f>
        <v>12.996221229415964</v>
      </c>
      <c r="GP68" s="29"/>
      <c r="GQ68" s="27" t="str">
        <f>FV68</f>
        <v>Q3</v>
      </c>
      <c r="GR68" s="8">
        <f>(EK68/$IF68)*100</f>
        <v>25.672282136221376</v>
      </c>
      <c r="GS68" s="8"/>
      <c r="GT68" s="8">
        <f>(EM68/$IF68)*100</f>
        <v>52.730047282600353</v>
      </c>
      <c r="GU68" s="8"/>
      <c r="GV68" s="8">
        <f>(EO68/$IF68)*100</f>
        <v>57.927476427551873</v>
      </c>
      <c r="GW68" s="8"/>
      <c r="GX68" s="8">
        <f>(EQ68/$IF68)*100</f>
        <v>47.892431922421913</v>
      </c>
      <c r="GY68" s="8"/>
      <c r="GZ68" s="8">
        <f>(ES68/$IF68)*100</f>
        <v>41.301900951447294</v>
      </c>
      <c r="HA68" s="8"/>
      <c r="HB68" s="8">
        <f>(EU68/$IF68)*100</f>
        <v>57.868758570553169</v>
      </c>
      <c r="HC68" s="8"/>
      <c r="HD68" s="8">
        <f>(EW68/$IF68)*100</f>
        <v>22.726162381953394</v>
      </c>
      <c r="HE68" s="8"/>
      <c r="HF68" s="8">
        <f>(EY68/$IF68)*100</f>
        <v>84.789770929979142</v>
      </c>
      <c r="HG68" s="8"/>
      <c r="HH68" s="8">
        <f>(FA68/$IF68)*100</f>
        <v>58.167024226309039</v>
      </c>
      <c r="HI68" s="8"/>
      <c r="HJ68" s="8">
        <f>(FC68/$IF68)*100</f>
        <v>54.748581113355343</v>
      </c>
      <c r="HK68" s="17"/>
      <c r="HL68" s="27" t="str">
        <f>GQ68</f>
        <v>Q3</v>
      </c>
      <c r="HM68" s="8">
        <f>(FF68/$IF68)*100</f>
        <v>75.964038903881175</v>
      </c>
      <c r="HN68" s="8"/>
      <c r="HO68" s="8">
        <f>(FH68/$IF68)*100</f>
        <v>94.578868146485007</v>
      </c>
      <c r="HP68" s="8"/>
      <c r="HQ68" s="8">
        <f>(FJ68/$IF68)*100</f>
        <v>49.27863647115079</v>
      </c>
      <c r="HR68" s="8"/>
      <c r="HS68" s="8">
        <f>(FL68/$IF68)*100</f>
        <v>87.695276643420641</v>
      </c>
      <c r="HT68" s="8"/>
      <c r="HU68" s="8">
        <f>(FN68/$IF68)*100</f>
        <v>63.552430598325593</v>
      </c>
      <c r="HV68" s="8"/>
      <c r="HW68" s="8">
        <f>(FP68/$IF68)*100</f>
        <v>74.372466366314626</v>
      </c>
      <c r="HX68" s="8"/>
      <c r="HY68" s="8">
        <f>(FR68/$IF68)*100</f>
        <v>27.114158417727332</v>
      </c>
      <c r="HZ68" s="8"/>
      <c r="IA68" s="8">
        <f>(FT68/$IF68)*100</f>
        <v>55.221071353634599</v>
      </c>
      <c r="IB68" s="17"/>
      <c r="IF68" s="10">
        <v>1844.2483598012695</v>
      </c>
    </row>
    <row r="69" spans="1:240" s="10" customFormat="1" ht="17.25" hidden="1" customHeight="1" thickBot="1" x14ac:dyDescent="0.25">
      <c r="A69" s="27" t="s">
        <v>66</v>
      </c>
      <c r="B69" s="28">
        <f>(D69*D$8)+(F69*F$8)+(H69*H$8)+(J69*J$8)+(L69*L$8)+(N69*N$8)+(P69*P$8)+(R69*R$8)+(T69*T$8)+(W69*W$8)+(Y69*Y$8)+(AA69*AA$8)+(AC69*AC$8)+(AE69*AE$8)+(AG69*AG$8)+(AM69*AM$8)+(AO69*AO$8)+(AR69*AR$8)+(BD69*BD$8)+(BF69*BF$8)</f>
        <v>175.11317363819438</v>
      </c>
      <c r="C69" s="28"/>
      <c r="D69" s="28">
        <f>D64*'[3]GR-yoy'!D64</f>
        <v>296.82153305232652</v>
      </c>
      <c r="E69" s="28"/>
      <c r="F69" s="28">
        <f>F64*'[3]GR-yoy'!F64</f>
        <v>79.885993853211559</v>
      </c>
      <c r="G69" s="28"/>
      <c r="H69" s="28">
        <f>H64*'[3]GR-yoy'!H64</f>
        <v>99.111643899232746</v>
      </c>
      <c r="I69" s="28"/>
      <c r="J69" s="28">
        <f>J64*'[3]GR-yoy'!J64</f>
        <v>83.607747854140456</v>
      </c>
      <c r="K69" s="28"/>
      <c r="L69" s="28">
        <f>L64*'[3]GR-yoy'!L64</f>
        <v>112.7781205721799</v>
      </c>
      <c r="M69" s="28"/>
      <c r="N69" s="28">
        <f>N64*'[3]GR-yoy'!N64</f>
        <v>79.486493846967008</v>
      </c>
      <c r="O69" s="28"/>
      <c r="P69" s="28">
        <f>P64*'[3]GR-yoy'!P64</f>
        <v>96.701803896332024</v>
      </c>
      <c r="Q69" s="28"/>
      <c r="R69" s="28">
        <f>R64*'[3]GR-yoy'!R64</f>
        <v>187.55820146227589</v>
      </c>
      <c r="S69" s="28"/>
      <c r="T69" s="28">
        <f>T64*'[3]GR-yoy'!T64</f>
        <v>130.97482153533352</v>
      </c>
      <c r="U69" s="29"/>
      <c r="V69" s="27" t="str">
        <f>A69</f>
        <v>Q4</v>
      </c>
      <c r="W69" s="28">
        <f>W64*'[3]GR-yoy'!W64</f>
        <v>819.24953151552393</v>
      </c>
      <c r="X69" s="28"/>
      <c r="Y69" s="28">
        <f>Y64*'[3]GR-yoy'!Y64</f>
        <v>122.26641231453645</v>
      </c>
      <c r="Z69" s="28"/>
      <c r="AA69" s="28">
        <f>AA64*'[3]GR-yoy'!AA64</f>
        <v>191.0305369716323</v>
      </c>
      <c r="AB69" s="28"/>
      <c r="AC69" s="28">
        <f>AC64*'[3]GR-yoy'!AC64</f>
        <v>77.618115486269232</v>
      </c>
      <c r="AD69" s="28"/>
      <c r="AE69" s="28">
        <f>AE64*'[3]GR-yoy'!AE64</f>
        <v>163.39955585764429</v>
      </c>
      <c r="AF69" s="28"/>
      <c r="AG69" s="28">
        <f>AG64*'[3]GR-yoy'!AG64</f>
        <v>225.37171137722035</v>
      </c>
      <c r="AH69" s="28"/>
      <c r="AI69" s="28">
        <f>AI64*'[3]GR-yoy'!AI64</f>
        <v>147.11154830880147</v>
      </c>
      <c r="AJ69" s="28"/>
      <c r="AK69" s="28">
        <f>AK64*'[3]GR-yoy'!AK64</f>
        <v>224.68643991764054</v>
      </c>
      <c r="AL69" s="28"/>
      <c r="AM69" s="28">
        <f>AM64*'[3]GR-yoy'!AM64</f>
        <v>250.2057668758396</v>
      </c>
      <c r="AN69" s="28"/>
      <c r="AO69" s="28">
        <f>AO64*'[3]GR-yoy'!AO64</f>
        <v>180.44732106291175</v>
      </c>
      <c r="AP69" s="29"/>
      <c r="AQ69" s="27" t="str">
        <f>V69</f>
        <v>Q4</v>
      </c>
      <c r="AR69" s="28">
        <f>AR64*'[3]GR-yoy'!AR64</f>
        <v>333.15915230285907</v>
      </c>
      <c r="AS69" s="28"/>
      <c r="AT69" s="28">
        <f>AT64*'[3]GR-yoy'!AT64</f>
        <v>339.52537783775546</v>
      </c>
      <c r="AU69" s="28"/>
      <c r="AV69" s="28">
        <f>AV64*'[3]GR-yoy'!AV64</f>
        <v>340.28957521040695</v>
      </c>
      <c r="AW69" s="28"/>
      <c r="AX69" s="28">
        <f>AX64*'[3]GR-yoy'!AX64</f>
        <v>141.04118934978331</v>
      </c>
      <c r="AY69" s="28"/>
      <c r="AZ69" s="28">
        <f>AZ64*'[3]GR-yoy'!AZ64</f>
        <v>273.74400430576026</v>
      </c>
      <c r="BA69" s="28"/>
      <c r="BB69" s="28">
        <f>BB64*'[3]GR-yoy'!BB64</f>
        <v>349.56467488981218</v>
      </c>
      <c r="BC69" s="28"/>
      <c r="BD69" s="28">
        <f>BD64*'[3]GR-yoy'!BD64</f>
        <v>304.62777143601943</v>
      </c>
      <c r="BE69" s="28"/>
      <c r="BF69" s="28">
        <f>BF64*'[3]GR-yoy'!BF64</f>
        <v>118.96594767259974</v>
      </c>
      <c r="BG69" s="29"/>
      <c r="BH69" s="27" t="str">
        <f>AQ69</f>
        <v>Q4</v>
      </c>
      <c r="BI69" s="28">
        <f>(BK69*BK$8)+(BM69*BM$8)+(BO69*BO$8)+(BQ69*BQ$8)+(BS69*BS$8)+(BU69*BU$8)+(BW69*BW$8)+(BY69*BY$8)+(CA69*CA$8)+(CD69*CD$8)+(CF69*CF$8)+(CH69*CH$8)+(CJ69*CJ$8)+(CL69*CL$8)+(CN69*CN$8)+(CT69*CT$8)+(CV69*CV$8)+(CY69*CY$8)+(DK69*DK$8)+(DM69*DM$8)</f>
        <v>1918.3104210743663</v>
      </c>
      <c r="BJ69" s="28"/>
      <c r="BK69" s="28">
        <f>BK64*'[3]GR-yoy'!BK64</f>
        <v>3035.1854218866129</v>
      </c>
      <c r="BL69" s="28"/>
      <c r="BM69" s="28">
        <f>BM64*'[3]GR-yoy'!BM64</f>
        <v>1770.4175832239614</v>
      </c>
      <c r="BN69" s="28"/>
      <c r="BO69" s="28">
        <f>BO64*'[3]GR-yoy'!BO64</f>
        <v>1890.8907042560616</v>
      </c>
      <c r="BP69" s="28"/>
      <c r="BQ69" s="28">
        <f>BQ64*'[3]GR-yoy'!BQ64</f>
        <v>797.62300121559542</v>
      </c>
      <c r="BR69" s="28"/>
      <c r="BS69" s="28">
        <f>BS64*'[3]GR-yoy'!BS64</f>
        <v>1756.1442366408849</v>
      </c>
      <c r="BT69" s="28"/>
      <c r="BU69" s="28">
        <f>BU64*'[3]GR-yoy'!BU64</f>
        <v>599.66845130333161</v>
      </c>
      <c r="BV69" s="28"/>
      <c r="BW69" s="28">
        <f>BW64*'[3]GR-yoy'!BW64</f>
        <v>932.41921415295474</v>
      </c>
      <c r="BX69" s="28"/>
      <c r="BY69" s="28">
        <f>BY64*'[3]GR-yoy'!BY64</f>
        <v>1767.2638949291722</v>
      </c>
      <c r="BZ69" s="28"/>
      <c r="CA69" s="28">
        <f>CA64*'[3]GR-yoy'!CA64</f>
        <v>619.16275743945403</v>
      </c>
      <c r="CB69" s="29"/>
      <c r="CC69" s="27" t="str">
        <f>BH69</f>
        <v>Q4</v>
      </c>
      <c r="CD69" s="28">
        <f>CD64*'[3]GR-yoy'!CD64</f>
        <v>1671.8011899364415</v>
      </c>
      <c r="CE69" s="28"/>
      <c r="CF69" s="28">
        <f>CF64*'[3]GR-yoy'!CF64</f>
        <v>711.73263165742776</v>
      </c>
      <c r="CG69" s="28"/>
      <c r="CH69" s="28">
        <f>CH64*'[3]GR-yoy'!CH64</f>
        <v>1832.4006849407742</v>
      </c>
      <c r="CI69" s="28"/>
      <c r="CJ69" s="28">
        <f>CJ64*'[3]GR-yoy'!CJ64</f>
        <v>2128.876369231742</v>
      </c>
      <c r="CK69" s="28"/>
      <c r="CL69" s="28">
        <f>CL64*'[3]GR-yoy'!CL64</f>
        <v>878.20209331787248</v>
      </c>
      <c r="CM69" s="28"/>
      <c r="CN69" s="28">
        <f>CN64*'[3]GR-yoy'!CN64</f>
        <v>1936.1624914812817</v>
      </c>
      <c r="CO69" s="28"/>
      <c r="CP69" s="28">
        <f>CP64*'[3]GR-yoy'!CP64</f>
        <v>1442.2021296079672</v>
      </c>
      <c r="CQ69" s="28"/>
      <c r="CR69" s="28">
        <f>CR64*'[3]GR-yoy'!CR64</f>
        <v>1852.8688348179267</v>
      </c>
      <c r="CS69" s="28"/>
      <c r="CT69" s="28">
        <f>CT64*'[3]GR-yoy'!CT64</f>
        <v>1182.3977448752846</v>
      </c>
      <c r="CU69" s="28"/>
      <c r="CV69" s="28">
        <f>CV64*'[3]GR-yoy'!CV64</f>
        <v>1899.2490527880479</v>
      </c>
      <c r="CW69" s="29"/>
      <c r="CX69" s="27" t="str">
        <f>CC69</f>
        <v>Q4</v>
      </c>
      <c r="CY69" s="28">
        <f>CY64*'[3]GR-yoy'!CY64</f>
        <v>4904.5705981177152</v>
      </c>
      <c r="CZ69" s="28"/>
      <c r="DA69" s="28">
        <f>DA64*'[3]GR-yoy'!DA64</f>
        <v>6585.3949341021998</v>
      </c>
      <c r="DB69" s="28"/>
      <c r="DC69" s="28">
        <f>DC64*'[3]GR-yoy'!DC64</f>
        <v>3939.6876516814577</v>
      </c>
      <c r="DD69" s="28"/>
      <c r="DE69" s="28">
        <f>DE64*'[3]GR-yoy'!DE64</f>
        <v>2323.149237315004</v>
      </c>
      <c r="DF69" s="28"/>
      <c r="DG69" s="28">
        <f>DG64*'[3]GR-yoy'!DG64</f>
        <v>3082.4782514267799</v>
      </c>
      <c r="DH69" s="28"/>
      <c r="DI69" s="28">
        <f>DI64*'[3]GR-yoy'!DI64</f>
        <v>4098.8086287813576</v>
      </c>
      <c r="DJ69" s="28"/>
      <c r="DK69" s="28">
        <f>DK64*'[3]GR-yoy'!DK64</f>
        <v>1966.121878386469</v>
      </c>
      <c r="DL69" s="28"/>
      <c r="DM69" s="28">
        <f>DM64*'[3]GR-yoy'!DM64</f>
        <v>1279.595330588771</v>
      </c>
      <c r="DN69" s="29"/>
      <c r="DO69" s="27" t="str">
        <f>CX69</f>
        <v>Q4</v>
      </c>
      <c r="DP69" s="28">
        <f>(BI69/B69)*100</f>
        <v>1095.4689365848822</v>
      </c>
      <c r="DQ69" s="28"/>
      <c r="DR69" s="28">
        <f>(BK69/D69)*100</f>
        <v>1022.5624100363168</v>
      </c>
      <c r="DS69" s="28"/>
      <c r="DT69" s="28">
        <f>(BM69/F69)*100</f>
        <v>2216.1802061035351</v>
      </c>
      <c r="DU69" s="28"/>
      <c r="DV69" s="28">
        <f>(BO69/H69)*100</f>
        <v>1907.839109377036</v>
      </c>
      <c r="DW69" s="28"/>
      <c r="DX69" s="28">
        <f>(BQ69/J69)*100</f>
        <v>954.00608399009195</v>
      </c>
      <c r="DY69" s="28"/>
      <c r="DZ69" s="28">
        <f>(BS69/L69)*100</f>
        <v>1557.1674964355545</v>
      </c>
      <c r="EA69" s="28"/>
      <c r="EB69" s="28">
        <f>(BU69/N69)*100</f>
        <v>754.42810756989172</v>
      </c>
      <c r="EC69" s="28"/>
      <c r="ED69" s="28">
        <f>(BW69/P69)*100</f>
        <v>964.22111748043835</v>
      </c>
      <c r="EE69" s="28"/>
      <c r="EF69" s="28">
        <f>(BY69/R69)*100</f>
        <v>942.24826275305645</v>
      </c>
      <c r="EG69" s="28"/>
      <c r="EH69" s="28">
        <f>(CA69/T69)*100</f>
        <v>472.7341867554448</v>
      </c>
      <c r="EI69" s="29"/>
      <c r="EJ69" s="27" t="str">
        <f>DO69</f>
        <v>Q4</v>
      </c>
      <c r="EK69" s="28">
        <f>(CD69/W69)*100</f>
        <v>204.06495525774523</v>
      </c>
      <c r="EL69" s="8"/>
      <c r="EM69" s="28">
        <f>(CF69/Y69)*100</f>
        <v>582.1162314196805</v>
      </c>
      <c r="EN69" s="8"/>
      <c r="EO69" s="28">
        <f>(CH69/AA69)*100</f>
        <v>959.21872701058396</v>
      </c>
      <c r="EP69" s="8"/>
      <c r="EQ69" s="28">
        <f>(CJ69/AC69)*100</f>
        <v>2742.7570946480187</v>
      </c>
      <c r="ER69" s="8"/>
      <c r="ES69" s="28">
        <f>(CL69/AE69)*100</f>
        <v>537.45684234476926</v>
      </c>
      <c r="ET69" s="8"/>
      <c r="EU69" s="28">
        <f>(CN69/AG69)*100</f>
        <v>859.09739055075624</v>
      </c>
      <c r="EV69" s="8"/>
      <c r="EW69" s="28">
        <f>(CP69/AI69)*100</f>
        <v>980.34596616483452</v>
      </c>
      <c r="EX69" s="8"/>
      <c r="EY69" s="28">
        <f>(CR69/AK69)*100</f>
        <v>824.64648756600582</v>
      </c>
      <c r="EZ69" s="8"/>
      <c r="FA69" s="28">
        <f>(CT69/AM69)*100</f>
        <v>472.57014082414395</v>
      </c>
      <c r="FB69" s="8"/>
      <c r="FC69" s="28">
        <f>(CV69/AO69)*100</f>
        <v>1052.5227205373071</v>
      </c>
      <c r="FD69" s="29"/>
      <c r="FE69" s="27" t="str">
        <f>EJ69</f>
        <v>Q4</v>
      </c>
      <c r="FF69" s="28">
        <f>(CY69/AR69)*100</f>
        <v>1472.1404362498811</v>
      </c>
      <c r="FG69" s="8"/>
      <c r="FH69" s="28">
        <f>(DA69/AT69)*100</f>
        <v>1939.5884266563062</v>
      </c>
      <c r="FI69" s="8"/>
      <c r="FJ69" s="28">
        <f>(DC69/AV69)*100</f>
        <v>1157.7456198137957</v>
      </c>
      <c r="FK69" s="8"/>
      <c r="FL69" s="28">
        <f>(DE69/AX69)*100</f>
        <v>1647.1424043040183</v>
      </c>
      <c r="FM69" s="8"/>
      <c r="FN69" s="28">
        <f>(DG69/AZ69)*100</f>
        <v>1126.0441152836299</v>
      </c>
      <c r="FO69" s="8"/>
      <c r="FP69" s="28">
        <f>(DI69/BB69)*100</f>
        <v>1172.5465767023973</v>
      </c>
      <c r="FQ69" s="8"/>
      <c r="FR69" s="28">
        <f>(DK69/BD69)*100</f>
        <v>645.41780584158289</v>
      </c>
      <c r="FS69" s="8"/>
      <c r="FT69" s="28">
        <f>(DM69/BF69)*100</f>
        <v>1075.5979804492304</v>
      </c>
      <c r="FU69" s="29"/>
      <c r="FV69" s="27" t="str">
        <f>FE69</f>
        <v>Q4</v>
      </c>
      <c r="FW69" s="8">
        <f>(DP69/$IF69)*100</f>
        <v>60.828226303709584</v>
      </c>
      <c r="FX69" s="8"/>
      <c r="FY69" s="8">
        <f>(DR69/$IF69)*100</f>
        <v>56.779937440550277</v>
      </c>
      <c r="FZ69" s="8"/>
      <c r="GA69" s="8">
        <f>(DT69/$IF69)*100</f>
        <v>123.05808645466976</v>
      </c>
      <c r="GB69" s="8"/>
      <c r="GC69" s="8">
        <f>(DV69/$IF69)*100</f>
        <v>105.93679585113634</v>
      </c>
      <c r="GD69" s="8"/>
      <c r="GE69" s="8">
        <f>(DX69/$IF69)*100</f>
        <v>52.973202647785534</v>
      </c>
      <c r="GF69" s="8"/>
      <c r="GG69" s="8">
        <f>(DZ69/$IF69)*100</f>
        <v>86.465013933896657</v>
      </c>
      <c r="GH69" s="8"/>
      <c r="GI69" s="8">
        <f>(EB69/$IF69)*100</f>
        <v>41.891214003935303</v>
      </c>
      <c r="GJ69" s="8"/>
      <c r="GK69" s="8">
        <f>(ED69/$IF69)*100</f>
        <v>53.540413956202784</v>
      </c>
      <c r="GL69" s="8"/>
      <c r="GM69" s="8">
        <f>(EF69/$IF69)*100</f>
        <v>52.320324791408687</v>
      </c>
      <c r="GN69" s="8"/>
      <c r="GO69" s="8">
        <f>(EH69/$IF69)*100</f>
        <v>26.249564121010732</v>
      </c>
      <c r="GP69" s="29"/>
      <c r="GQ69" s="27" t="str">
        <f>FV69</f>
        <v>Q4</v>
      </c>
      <c r="GR69" s="8">
        <f>(EK69/$IF69)*100</f>
        <v>11.331137620179051</v>
      </c>
      <c r="GS69" s="8"/>
      <c r="GT69" s="8">
        <f>(EM69/$IF69)*100</f>
        <v>32.323233162819342</v>
      </c>
      <c r="GU69" s="8"/>
      <c r="GV69" s="8">
        <f>(EO69/$IF69)*100</f>
        <v>53.262645660455</v>
      </c>
      <c r="GW69" s="8"/>
      <c r="GX69" s="8">
        <f>(EQ69/$IF69)*100</f>
        <v>152.29738030680102</v>
      </c>
      <c r="GY69" s="8"/>
      <c r="GZ69" s="8">
        <f>(ES69/$IF69)*100</f>
        <v>29.843426265051026</v>
      </c>
      <c r="HA69" s="8"/>
      <c r="HB69" s="8">
        <f>(EU69/$IF69)*100</f>
        <v>47.703197000053528</v>
      </c>
      <c r="HC69" s="8"/>
      <c r="HD69" s="8">
        <f>(EW69/$IF69)*100</f>
        <v>54.435780234634464</v>
      </c>
      <c r="HE69" s="8"/>
      <c r="HF69" s="8">
        <f>(EY69/$IF69)*100</f>
        <v>45.790237852479223</v>
      </c>
      <c r="HG69" s="8"/>
      <c r="HH69" s="8">
        <f>(FA69/$IF69)*100</f>
        <v>26.240455124214822</v>
      </c>
      <c r="HI69" s="8"/>
      <c r="HJ69" s="8">
        <f>(FC69/$IF69)*100</f>
        <v>58.443546956457752</v>
      </c>
      <c r="HK69" s="17"/>
      <c r="HL69" s="27" t="str">
        <f>GQ69</f>
        <v>Q4</v>
      </c>
      <c r="HM69" s="8">
        <f>(FF69/$IF69)*100</f>
        <v>81.743706842308015</v>
      </c>
      <c r="HN69" s="8"/>
      <c r="HO69" s="8">
        <f>(FH69/$IF69)*100</f>
        <v>107.69974374674021</v>
      </c>
      <c r="HP69" s="8"/>
      <c r="HQ69" s="8">
        <f>(FJ69/$IF69)*100</f>
        <v>64.286270666612666</v>
      </c>
      <c r="HR69" s="8"/>
      <c r="HS69" s="8">
        <f>(FL69/$IF69)*100</f>
        <v>91.461060717788527</v>
      </c>
      <c r="HT69" s="8"/>
      <c r="HU69" s="8">
        <f>(FN69/$IF69)*100</f>
        <v>62.525977674882014</v>
      </c>
      <c r="HV69" s="8"/>
      <c r="HW69" s="8">
        <f>(FP69/$IF69)*100</f>
        <v>65.10812505706032</v>
      </c>
      <c r="HX69" s="8"/>
      <c r="HY69" s="8">
        <f>(FR69/$IF69)*100</f>
        <v>35.838186773754742</v>
      </c>
      <c r="HZ69" s="8"/>
      <c r="IA69" s="8">
        <f>(FT69/$IF69)*100</f>
        <v>59.724849497372489</v>
      </c>
      <c r="IB69" s="17"/>
      <c r="IF69" s="10">
        <v>1800.9220441761845</v>
      </c>
    </row>
    <row r="70" spans="1:240" s="49" customFormat="1" ht="17.25" hidden="1" customHeight="1" x14ac:dyDescent="0.2">
      <c r="A70" s="53">
        <v>2009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53">
        <f>A70</f>
        <v>2009</v>
      </c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5"/>
      <c r="AQ70" s="53">
        <f>V70</f>
        <v>2009</v>
      </c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5"/>
      <c r="BH70" s="53">
        <f>AQ70</f>
        <v>2009</v>
      </c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53">
        <f>BH70</f>
        <v>2009</v>
      </c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5"/>
      <c r="CX70" s="53">
        <f>CC70</f>
        <v>2009</v>
      </c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5"/>
      <c r="DO70" s="53">
        <f>CX70</f>
        <v>2009</v>
      </c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7"/>
      <c r="EJ70" s="53">
        <f>DO70</f>
        <v>2009</v>
      </c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9"/>
      <c r="FE70" s="53">
        <f>EJ70</f>
        <v>2009</v>
      </c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54"/>
      <c r="FS70" s="60"/>
      <c r="FT70" s="54"/>
      <c r="FU70" s="61"/>
      <c r="FV70" s="53">
        <f>FE70</f>
        <v>2009</v>
      </c>
      <c r="FW70" s="62"/>
      <c r="FX70" s="60"/>
      <c r="FY70" s="62"/>
      <c r="FZ70" s="60"/>
      <c r="GA70" s="62"/>
      <c r="GB70" s="60"/>
      <c r="GC70" s="62"/>
      <c r="GD70" s="60"/>
      <c r="GE70" s="62"/>
      <c r="GF70" s="60"/>
      <c r="GG70" s="62"/>
      <c r="GH70" s="60"/>
      <c r="GI70" s="62"/>
      <c r="GJ70" s="60"/>
      <c r="GK70" s="62"/>
      <c r="GL70" s="60"/>
      <c r="GM70" s="62"/>
      <c r="GN70" s="60"/>
      <c r="GO70" s="62"/>
      <c r="GP70" s="61"/>
      <c r="GQ70" s="53">
        <f>FV70</f>
        <v>2009</v>
      </c>
      <c r="GR70" s="62"/>
      <c r="GS70" s="60"/>
      <c r="GT70" s="62"/>
      <c r="GU70" s="60"/>
      <c r="GV70" s="62"/>
      <c r="GW70" s="60"/>
      <c r="GX70" s="62"/>
      <c r="GY70" s="60"/>
      <c r="GZ70" s="62"/>
      <c r="HA70" s="60"/>
      <c r="HB70" s="62"/>
      <c r="HC70" s="60"/>
      <c r="HD70" s="62"/>
      <c r="HE70" s="60"/>
      <c r="HF70" s="62"/>
      <c r="HG70" s="60"/>
      <c r="HH70" s="62"/>
      <c r="HI70" s="60"/>
      <c r="HJ70" s="62"/>
      <c r="HK70" s="61"/>
      <c r="HL70" s="53">
        <f>GQ70</f>
        <v>2009</v>
      </c>
      <c r="HM70" s="62"/>
      <c r="HN70" s="60"/>
      <c r="HO70" s="62"/>
      <c r="HP70" s="60"/>
      <c r="HQ70" s="62"/>
      <c r="HR70" s="60"/>
      <c r="HS70" s="62"/>
      <c r="HT70" s="60"/>
      <c r="HU70" s="62"/>
      <c r="HV70" s="60"/>
      <c r="HW70" s="62"/>
      <c r="HX70" s="60"/>
      <c r="HY70" s="62"/>
      <c r="HZ70" s="60"/>
      <c r="IA70" s="62"/>
      <c r="IB70" s="61"/>
      <c r="IF70" s="10" t="e">
        <f>'[1]QEI-MFG'!AK182</f>
        <v>#REF!</v>
      </c>
    </row>
    <row r="71" spans="1:240" s="10" customFormat="1" ht="17.25" hidden="1" customHeight="1" x14ac:dyDescent="0.2">
      <c r="A71" s="27" t="s">
        <v>63</v>
      </c>
      <c r="B71" s="28">
        <f>(D71*D$8)+(F71*F$8)+(H71*H$8)+(J71*J$8)+(L71*L$8)+(N71*N$8)+(P71*P$8)+(R71*R$8)+(T71*T$8)+(W71*W$8)+(Y71*Y$8)+(AA71*AA$8)+(AC71*AC$8)+(AE71*AE$8)+(AG71*AG$8)+(AM71*AM$8)+(AO71*AO$8)+(AR71*AR$8)+(BD71*BD$8)+(BF71*BF$8)</f>
        <v>185.65987327930131</v>
      </c>
      <c r="C71" s="28"/>
      <c r="D71" s="28">
        <f>D66*'[3]GR-yoy'!D66</f>
        <v>221.25340745328185</v>
      </c>
      <c r="E71" s="28"/>
      <c r="F71" s="28">
        <f>F66*'[3]GR-yoy'!F66</f>
        <v>61.115309532440463</v>
      </c>
      <c r="G71" s="28"/>
      <c r="H71" s="28">
        <f>H66*'[3]GR-yoy'!H66</f>
        <v>97.521387242089062</v>
      </c>
      <c r="I71" s="28"/>
      <c r="J71" s="28">
        <f>J66*'[3]GR-yoy'!J66</f>
        <v>75.421522985351487</v>
      </c>
      <c r="K71" s="28"/>
      <c r="L71" s="28">
        <f>L66*'[3]GR-yoy'!L66</f>
        <v>271.2195340031725</v>
      </c>
      <c r="M71" s="28"/>
      <c r="N71" s="28">
        <f>N66*'[3]GR-yoy'!N66</f>
        <v>72.672446090259442</v>
      </c>
      <c r="O71" s="28"/>
      <c r="P71" s="28">
        <f>P66*'[3]GR-yoy'!P66</f>
        <v>59.72696828544391</v>
      </c>
      <c r="Q71" s="28"/>
      <c r="R71" s="28">
        <f>R66*'[3]GR-yoy'!R66</f>
        <v>105.9817935182035</v>
      </c>
      <c r="S71" s="28"/>
      <c r="T71" s="28">
        <f>T66*'[3]GR-yoy'!T66</f>
        <v>131.48439261887259</v>
      </c>
      <c r="U71" s="29"/>
      <c r="V71" s="27" t="str">
        <f>A71</f>
        <v>Q1</v>
      </c>
      <c r="W71" s="28">
        <f>W66*'[3]GR-yoy'!W66</f>
        <v>85.687907478855067</v>
      </c>
      <c r="X71" s="28"/>
      <c r="Y71" s="28">
        <f>Y66*'[3]GR-yoy'!Y66</f>
        <v>158.27842950616062</v>
      </c>
      <c r="Z71" s="28"/>
      <c r="AA71" s="28">
        <f>AA66*'[3]GR-yoy'!AA66</f>
        <v>174.51453800226204</v>
      </c>
      <c r="AB71" s="28"/>
      <c r="AC71" s="28">
        <f>AC66*'[3]GR-yoy'!AC66</f>
        <v>193.39454276939887</v>
      </c>
      <c r="AD71" s="28"/>
      <c r="AE71" s="28">
        <f>AE66*'[3]GR-yoy'!AE66</f>
        <v>144.25169969727347</v>
      </c>
      <c r="AF71" s="28"/>
      <c r="AG71" s="28">
        <f>AG66*'[3]GR-yoy'!AG66</f>
        <v>133.08367139110541</v>
      </c>
      <c r="AH71" s="28"/>
      <c r="AI71" s="28">
        <f>AI66*'[3]GR-yoy'!AI66</f>
        <v>121.07163571171276</v>
      </c>
      <c r="AJ71" s="28"/>
      <c r="AK71" s="28">
        <f>AK66*'[3]GR-yoy'!AK66</f>
        <v>132.43953870054457</v>
      </c>
      <c r="AL71" s="28"/>
      <c r="AM71" s="28">
        <f>AM66*'[3]GR-yoy'!AM66</f>
        <v>210.14341453991267</v>
      </c>
      <c r="AN71" s="28"/>
      <c r="AO71" s="28">
        <f>AO66*'[3]GR-yoy'!AO66</f>
        <v>148.26202022331276</v>
      </c>
      <c r="AP71" s="29"/>
      <c r="AQ71" s="27" t="str">
        <f>V71</f>
        <v>Q1</v>
      </c>
      <c r="AR71" s="28">
        <f>AR66*'[3]GR-yoy'!AR66</f>
        <v>365.76449203725645</v>
      </c>
      <c r="AS71" s="28"/>
      <c r="AT71" s="28">
        <f>AT66*'[3]GR-yoy'!AT66</f>
        <v>405.98817830974252</v>
      </c>
      <c r="AU71" s="28"/>
      <c r="AV71" s="28">
        <f>AV66*'[3]GR-yoy'!AV66</f>
        <v>313.25207826911344</v>
      </c>
      <c r="AW71" s="28"/>
      <c r="AX71" s="28">
        <f>AX66*'[3]GR-yoy'!AX66</f>
        <v>134.51866125267762</v>
      </c>
      <c r="AY71" s="28"/>
      <c r="AZ71" s="28">
        <f>AZ66*'[3]GR-yoy'!AZ66</f>
        <v>670.15887643070744</v>
      </c>
      <c r="BA71" s="28"/>
      <c r="BB71" s="28">
        <f>BB66*'[3]GR-yoy'!BB66</f>
        <v>422.81270284156722</v>
      </c>
      <c r="BC71" s="28"/>
      <c r="BD71" s="28">
        <f>BD66*'[3]GR-yoy'!BD66</f>
        <v>318.64232989143403</v>
      </c>
      <c r="BE71" s="28"/>
      <c r="BF71" s="28">
        <f>BF66*'[3]GR-yoy'!BF66</f>
        <v>164.82808685685004</v>
      </c>
      <c r="BG71" s="29"/>
      <c r="BH71" s="27" t="str">
        <f>AQ71</f>
        <v>Q1</v>
      </c>
      <c r="BI71" s="28">
        <f>(BK71*BK$8)+(BM71*BM$8)+(BO71*BO$8)+(BQ71*BQ$8)+(BS71*BS$8)+(BU71*BU$8)+(BW71*BW$8)+(BY71*BY$8)+(CA71*CA$8)+(CD71*CD$8)+(CF71*CF$8)+(CH71*CH$8)+(CJ71*CJ$8)+(CL71*CL$8)+(CN71*CN$8)+(CT71*CT$8)+(CV71*CV$8)+(CY71*CY$8)+(DK71*DK$8)+(DM71*DM$8)</f>
        <v>1738.695511087996</v>
      </c>
      <c r="BJ71" s="28"/>
      <c r="BK71" s="28">
        <f>BK66*'[3]GR-yoy'!BK66</f>
        <v>2023.2117215375365</v>
      </c>
      <c r="BL71" s="28"/>
      <c r="BM71" s="28">
        <f>BM66*'[3]GR-yoy'!BM66</f>
        <v>1824.2787588272188</v>
      </c>
      <c r="BN71" s="28"/>
      <c r="BO71" s="28">
        <f>BO66*'[3]GR-yoy'!BO66</f>
        <v>2820.0072788161697</v>
      </c>
      <c r="BP71" s="28"/>
      <c r="BQ71" s="28">
        <f>BQ66*'[3]GR-yoy'!BQ66</f>
        <v>807.962159104188</v>
      </c>
      <c r="BR71" s="28"/>
      <c r="BS71" s="28">
        <f>BS66*'[3]GR-yoy'!BS66</f>
        <v>2059.6953338794783</v>
      </c>
      <c r="BT71" s="28"/>
      <c r="BU71" s="28">
        <f>BU66*'[3]GR-yoy'!BU66</f>
        <v>726.10649420538994</v>
      </c>
      <c r="BV71" s="28"/>
      <c r="BW71" s="28">
        <f>BW66*'[3]GR-yoy'!BW66</f>
        <v>670.8400350294512</v>
      </c>
      <c r="BX71" s="28"/>
      <c r="BY71" s="28">
        <f>BY66*'[3]GR-yoy'!BY66</f>
        <v>717.76735968547405</v>
      </c>
      <c r="BZ71" s="28"/>
      <c r="CA71" s="28">
        <f>CA66*'[3]GR-yoy'!CA66</f>
        <v>522.78226219165174</v>
      </c>
      <c r="CB71" s="29"/>
      <c r="CC71" s="27" t="str">
        <f>BH71</f>
        <v>Q1</v>
      </c>
      <c r="CD71" s="28">
        <f>CD66*'[3]GR-yoy'!CD66</f>
        <v>370.27080705611883</v>
      </c>
      <c r="CE71" s="28"/>
      <c r="CF71" s="28">
        <f>CF66*'[3]GR-yoy'!CF66</f>
        <v>80.719487403689968</v>
      </c>
      <c r="CG71" s="28"/>
      <c r="CH71" s="28">
        <f>CH66*'[3]GR-yoy'!CH66</f>
        <v>1122.5161917442592</v>
      </c>
      <c r="CI71" s="28"/>
      <c r="CJ71" s="28">
        <f>CJ66*'[3]GR-yoy'!CJ66</f>
        <v>4515.4321422847597</v>
      </c>
      <c r="CK71" s="28"/>
      <c r="CL71" s="28">
        <f>CL66*'[3]GR-yoy'!CL66</f>
        <v>1029.2782478043039</v>
      </c>
      <c r="CM71" s="28"/>
      <c r="CN71" s="28">
        <f>CN66*'[3]GR-yoy'!CN66</f>
        <v>2713.8934094308916</v>
      </c>
      <c r="CO71" s="28"/>
      <c r="CP71" s="28">
        <f>CP66*'[3]GR-yoy'!CP66</f>
        <v>2068.3665929803806</v>
      </c>
      <c r="CQ71" s="28"/>
      <c r="CR71" s="28">
        <f>CR66*'[3]GR-yoy'!CR66</f>
        <v>2603.4715997620215</v>
      </c>
      <c r="CS71" s="28"/>
      <c r="CT71" s="28">
        <f>CT66*'[3]GR-yoy'!CT66</f>
        <v>1699.1465925371292</v>
      </c>
      <c r="CU71" s="28"/>
      <c r="CV71" s="28">
        <f>CV66*'[3]GR-yoy'!CV66</f>
        <v>1984.2599255490552</v>
      </c>
      <c r="CW71" s="29"/>
      <c r="CX71" s="27" t="str">
        <f>CC71</f>
        <v>Q1</v>
      </c>
      <c r="CY71" s="28">
        <f>CY66*'[3]GR-yoy'!CY66</f>
        <v>4394.9452914751137</v>
      </c>
      <c r="CZ71" s="28"/>
      <c r="DA71" s="28">
        <f>DA66*'[3]GR-yoy'!DA66</f>
        <v>5609.3711253685597</v>
      </c>
      <c r="DB71" s="28"/>
      <c r="DC71" s="28">
        <f>DC66*'[3]GR-yoy'!DC66</f>
        <v>7185.0383887744456</v>
      </c>
      <c r="DD71" s="28"/>
      <c r="DE71" s="28">
        <f>DE66*'[3]GR-yoy'!DE66</f>
        <v>1106.6693495764584</v>
      </c>
      <c r="DF71" s="28"/>
      <c r="DG71" s="28">
        <f>DG66*'[3]GR-yoy'!DG66</f>
        <v>3019.3440720017206</v>
      </c>
      <c r="DH71" s="28"/>
      <c r="DI71" s="28">
        <f>DI66*'[3]GR-yoy'!DI66</f>
        <v>3766.9099918217207</v>
      </c>
      <c r="DJ71" s="28"/>
      <c r="DK71" s="28">
        <f>DK66*'[3]GR-yoy'!DK66</f>
        <v>1140.8898976142698</v>
      </c>
      <c r="DL71" s="28"/>
      <c r="DM71" s="28">
        <f>DM66*'[3]GR-yoy'!DM66</f>
        <v>1702.1936390666158</v>
      </c>
      <c r="DN71" s="29"/>
      <c r="DO71" s="27" t="str">
        <f>CX71</f>
        <v>Q1</v>
      </c>
      <c r="DP71" s="28">
        <f>(BI71/B71)*100</f>
        <v>936.49504353175621</v>
      </c>
      <c r="DQ71" s="28"/>
      <c r="DR71" s="28">
        <f>(BK71/D71)*100</f>
        <v>914.43189274485735</v>
      </c>
      <c r="DS71" s="28"/>
      <c r="DT71" s="28">
        <f>(BM71/F71)*100</f>
        <v>2984.9783512245453</v>
      </c>
      <c r="DU71" s="28"/>
      <c r="DV71" s="28">
        <f>(BO71/H71)*100</f>
        <v>2891.6808492640967</v>
      </c>
      <c r="DW71" s="28"/>
      <c r="DX71" s="28">
        <f>(BQ71/J71)*100</f>
        <v>1071.262057730009</v>
      </c>
      <c r="DY71" s="28"/>
      <c r="DZ71" s="28">
        <f>(BS71/L71)*100</f>
        <v>759.41998110482177</v>
      </c>
      <c r="EA71" s="28"/>
      <c r="EB71" s="28">
        <f>(BU71/N71)*100</f>
        <v>999.14965474474741</v>
      </c>
      <c r="EC71" s="28"/>
      <c r="ED71" s="28">
        <f>(BW71/P71)*100</f>
        <v>1123.1777776220092</v>
      </c>
      <c r="EE71" s="28"/>
      <c r="EF71" s="28">
        <f>(BY71/R71)*100</f>
        <v>677.25534344933487</v>
      </c>
      <c r="EG71" s="28"/>
      <c r="EH71" s="28">
        <f>(CA71/T71)*100</f>
        <v>397.60024119898037</v>
      </c>
      <c r="EI71" s="29"/>
      <c r="EJ71" s="27" t="str">
        <f>DO71</f>
        <v>Q1</v>
      </c>
      <c r="EK71" s="28">
        <f>(CD71/W71)*100</f>
        <v>432.11559011111274</v>
      </c>
      <c r="EL71" s="8"/>
      <c r="EM71" s="28">
        <f>(CF71/Y71)*100</f>
        <v>50.998413147982461</v>
      </c>
      <c r="EN71" s="8"/>
      <c r="EO71" s="28">
        <f>(CH71/AA71)*100</f>
        <v>643.22216624136445</v>
      </c>
      <c r="EP71" s="8"/>
      <c r="EQ71" s="28">
        <f>(CJ71/AC71)*100</f>
        <v>2334.8291413108291</v>
      </c>
      <c r="ER71" s="8"/>
      <c r="ES71" s="28">
        <f>(CL71/AE71)*100</f>
        <v>713.52937259272971</v>
      </c>
      <c r="ET71" s="8"/>
      <c r="EU71" s="28">
        <f>(CN71/AG71)*100</f>
        <v>2039.2384588303998</v>
      </c>
      <c r="EV71" s="8"/>
      <c r="EW71" s="28">
        <f>(CP71/AI71)*100</f>
        <v>1708.3824636725228</v>
      </c>
      <c r="EX71" s="8"/>
      <c r="EY71" s="28">
        <f>(CR71/AK71)*100</f>
        <v>1965.7812352009621</v>
      </c>
      <c r="EZ71" s="8"/>
      <c r="FA71" s="28">
        <f>(CT71/AM71)*100</f>
        <v>808.56523448866358</v>
      </c>
      <c r="FB71" s="8"/>
      <c r="FC71" s="28">
        <f>(CV71/AO71)*100</f>
        <v>1338.3467475759173</v>
      </c>
      <c r="FD71" s="29"/>
      <c r="FE71" s="27" t="str">
        <f>EJ71</f>
        <v>Q1</v>
      </c>
      <c r="FF71" s="28">
        <f>(CY71/AR71)*100</f>
        <v>1201.5778970221768</v>
      </c>
      <c r="FG71" s="8"/>
      <c r="FH71" s="28">
        <f>(DA71/AT71)*100</f>
        <v>1381.6587341833817</v>
      </c>
      <c r="FI71" s="8"/>
      <c r="FJ71" s="28">
        <f>(DC71/AV71)*100</f>
        <v>2293.6921690913132</v>
      </c>
      <c r="FK71" s="8"/>
      <c r="FL71" s="28">
        <f>(DE71/AX71)*100</f>
        <v>822.68834618990832</v>
      </c>
      <c r="FM71" s="8"/>
      <c r="FN71" s="28">
        <f>(DG71/AZ71)*100</f>
        <v>450.54153249194667</v>
      </c>
      <c r="FO71" s="8"/>
      <c r="FP71" s="28">
        <f>(DI71/BB71)*100</f>
        <v>890.916939464145</v>
      </c>
      <c r="FQ71" s="8"/>
      <c r="FR71" s="28">
        <f>(DK71/BD71)*100</f>
        <v>358.04718663806756</v>
      </c>
      <c r="FS71" s="8"/>
      <c r="FT71" s="28">
        <f>(DM71/BF71)*100</f>
        <v>1032.7084852625496</v>
      </c>
      <c r="FU71" s="29"/>
      <c r="FV71" s="27" t="str">
        <f>FE71</f>
        <v>Q1</v>
      </c>
      <c r="FW71" s="8">
        <f>(DP71/$IF71)*100</f>
        <v>51.637704582650009</v>
      </c>
      <c r="FX71" s="8"/>
      <c r="FY71" s="8">
        <f>(DR71/$IF71)*100</f>
        <v>50.421157340499335</v>
      </c>
      <c r="FZ71" s="8"/>
      <c r="GA71" s="8">
        <f>(DT71/$IF71)*100</f>
        <v>164.58969147860958</v>
      </c>
      <c r="GB71" s="8"/>
      <c r="GC71" s="8">
        <f>(DV71/$IF71)*100</f>
        <v>159.44533019468409</v>
      </c>
      <c r="GD71" s="8"/>
      <c r="GE71" s="8">
        <f>(DX71/$IF71)*100</f>
        <v>59.068666780176258</v>
      </c>
      <c r="GF71" s="8"/>
      <c r="GG71" s="8">
        <f>(DZ71/$IF71)*100</f>
        <v>41.87390516298305</v>
      </c>
      <c r="GH71" s="8"/>
      <c r="GI71" s="8">
        <f>(EB71/$IF71)*100</f>
        <v>55.092437554173237</v>
      </c>
      <c r="GJ71" s="8"/>
      <c r="GK71" s="8">
        <f>(ED71/$IF71)*100</f>
        <v>61.931264532822894</v>
      </c>
      <c r="GL71" s="8"/>
      <c r="GM71" s="8">
        <f>(EF71/$IF71)*100</f>
        <v>37.343402502345484</v>
      </c>
      <c r="GN71" s="8"/>
      <c r="GO71" s="8">
        <f>(EH71/$IF71)*100</f>
        <v>21.923408926538688</v>
      </c>
      <c r="GP71" s="29"/>
      <c r="GQ71" s="27" t="str">
        <f>FV71</f>
        <v>Q1</v>
      </c>
      <c r="GR71" s="8">
        <f>(EK71/$IF71)*100</f>
        <v>23.826561968299924</v>
      </c>
      <c r="GS71" s="8"/>
      <c r="GT71" s="8">
        <f>(EM71/$IF71)*100</f>
        <v>2.812018077947418</v>
      </c>
      <c r="GU71" s="8"/>
      <c r="GV71" s="8">
        <f>(EO71/$IF71)*100</f>
        <v>35.466836082894318</v>
      </c>
      <c r="GW71" s="8"/>
      <c r="GX71" s="8">
        <f>(EQ71/$IF71)*100</f>
        <v>128.74090288325448</v>
      </c>
      <c r="GY71" s="8"/>
      <c r="GZ71" s="8">
        <f>(ES71/$IF71)*100</f>
        <v>39.343527984980298</v>
      </c>
      <c r="HA71" s="8"/>
      <c r="HB71" s="8">
        <f>(EU71/$IF71)*100</f>
        <v>112.44223216979788</v>
      </c>
      <c r="HC71" s="8"/>
      <c r="HD71" s="8">
        <f>(EW71/$IF71)*100</f>
        <v>94.199055918772885</v>
      </c>
      <c r="HE71" s="8"/>
      <c r="HF71" s="8">
        <f>(EY71/$IF71)*100</f>
        <v>108.39185044120525</v>
      </c>
      <c r="HG71" s="8"/>
      <c r="HH71" s="8">
        <f>(FA71/$IF71)*100</f>
        <v>44.58374126238602</v>
      </c>
      <c r="HI71" s="8"/>
      <c r="HJ71" s="8">
        <f>(FC71/$IF71)*100</f>
        <v>73.795536300809289</v>
      </c>
      <c r="HK71" s="17"/>
      <c r="HL71" s="27" t="str">
        <f>GQ71</f>
        <v>Q1</v>
      </c>
      <c r="HM71" s="8">
        <f>(FF71/$IF71)*100</f>
        <v>66.254194197845791</v>
      </c>
      <c r="HN71" s="8"/>
      <c r="HO71" s="8">
        <f>(FH71/$IF71)*100</f>
        <v>76.183730007515322</v>
      </c>
      <c r="HP71" s="8"/>
      <c r="HQ71" s="8">
        <f>(FJ71/$IF71)*100</f>
        <v>126.47263800180343</v>
      </c>
      <c r="HR71" s="8"/>
      <c r="HS71" s="8">
        <f>(FL71/$IF71)*100</f>
        <v>45.362480108740534</v>
      </c>
      <c r="HT71" s="8"/>
      <c r="HU71" s="8">
        <f>(FN71/$IF71)*100</f>
        <v>24.842555993991922</v>
      </c>
      <c r="HV71" s="8"/>
      <c r="HW71" s="8">
        <f>(FP71/$IF71)*100</f>
        <v>49.12455868878093</v>
      </c>
      <c r="HX71" s="8"/>
      <c r="HY71" s="8">
        <f>(FR71/$IF71)*100</f>
        <v>19.742480195666452</v>
      </c>
      <c r="HZ71" s="8"/>
      <c r="IA71" s="8">
        <f>(FT71/$IF71)*100</f>
        <v>56.942848817304203</v>
      </c>
      <c r="IB71" s="17"/>
      <c r="IF71" s="10">
        <f>[5]CPI!$E$187</f>
        <v>1813.5876702900798</v>
      </c>
    </row>
    <row r="72" spans="1:240" s="10" customFormat="1" ht="17.25" hidden="1" customHeight="1" x14ac:dyDescent="0.2">
      <c r="A72" s="27" t="s">
        <v>64</v>
      </c>
      <c r="B72" s="28">
        <f>(D72*D$8)+(F72*F$8)+(H72*H$8)+(J72*J$8)+(L72*L$8)+(N72*N$8)+(P72*P$8)+(R72*R$8)+(T72*T$8)+(W72*W$8)+(Y72*Y$8)+(AA72*AA$8)+(AC72*AC$8)+(AE72*AE$8)+(AG72*AG$8)+(AM72*AM$8)+(AO72*AO$8)+(AR72*AR$8)+(BD72*BD$8)+(BF72*BF$8)</f>
        <v>259.38940945600103</v>
      </c>
      <c r="C72" s="28"/>
      <c r="D72" s="28">
        <f>D67*'[3]GR-yoy'!D67</f>
        <v>433.62480208554047</v>
      </c>
      <c r="E72" s="28"/>
      <c r="F72" s="28">
        <f>F67*'[3]GR-yoy'!F67</f>
        <v>64.847234064618519</v>
      </c>
      <c r="G72" s="28"/>
      <c r="H72" s="28">
        <f>H67*'[3]GR-yoy'!H67</f>
        <v>270.75238380230246</v>
      </c>
      <c r="I72" s="28"/>
      <c r="J72" s="28">
        <f>J67*'[3]GR-yoy'!J67</f>
        <v>174.85786713114882</v>
      </c>
      <c r="K72" s="28"/>
      <c r="L72" s="28">
        <f>L67*'[3]GR-yoy'!L67</f>
        <v>232.74360546544133</v>
      </c>
      <c r="M72" s="28"/>
      <c r="N72" s="28">
        <f>N67*'[3]GR-yoy'!N67</f>
        <v>87.472127151134302</v>
      </c>
      <c r="O72" s="28"/>
      <c r="P72" s="28">
        <f>P67*'[3]GR-yoy'!P67</f>
        <v>143.67263971160261</v>
      </c>
      <c r="Q72" s="28"/>
      <c r="R72" s="28">
        <f>R67*'[3]GR-yoy'!R67</f>
        <v>213.26787311060417</v>
      </c>
      <c r="S72" s="28"/>
      <c r="T72" s="28">
        <f>T67*'[3]GR-yoy'!T67</f>
        <v>186.84298555318068</v>
      </c>
      <c r="U72" s="29"/>
      <c r="V72" s="27" t="s">
        <v>64</v>
      </c>
      <c r="W72" s="28">
        <f>W67*'[3]GR-yoy'!W67</f>
        <v>167.78786371129235</v>
      </c>
      <c r="X72" s="28"/>
      <c r="Y72" s="28">
        <f>Y67*'[3]GR-yoy'!Y67</f>
        <v>401.26306955814653</v>
      </c>
      <c r="Z72" s="28"/>
      <c r="AA72" s="28">
        <f>AA67*'[3]GR-yoy'!AA67</f>
        <v>336.03615899828003</v>
      </c>
      <c r="AB72" s="28"/>
      <c r="AC72" s="28">
        <f>AC67*'[3]GR-yoy'!AC67</f>
        <v>351.1031403158072</v>
      </c>
      <c r="AD72" s="28"/>
      <c r="AE72" s="28">
        <f>AE67*'[3]GR-yoy'!AE67</f>
        <v>213.09620866792778</v>
      </c>
      <c r="AF72" s="28"/>
      <c r="AG72" s="28">
        <f>AG67*'[3]GR-yoy'!AG67</f>
        <v>173.31398120461034</v>
      </c>
      <c r="AH72" s="28"/>
      <c r="AI72" s="28">
        <f>AI67*'[3]GR-yoy'!AI67</f>
        <v>141.50432709885766</v>
      </c>
      <c r="AJ72" s="28"/>
      <c r="AK72" s="28">
        <f>AK67*'[3]GR-yoy'!AK67</f>
        <v>114.63369269067029</v>
      </c>
      <c r="AL72" s="28"/>
      <c r="AM72" s="28">
        <f>AM67*'[3]GR-yoy'!AM67</f>
        <v>237.21378390847937</v>
      </c>
      <c r="AN72" s="28"/>
      <c r="AO72" s="28">
        <f>AO67*'[3]GR-yoy'!AO67</f>
        <v>125.60349256006108</v>
      </c>
      <c r="AP72" s="29"/>
      <c r="AQ72" s="27" t="s">
        <v>64</v>
      </c>
      <c r="AR72" s="28">
        <f>AR67*'[3]GR-yoy'!AR67</f>
        <v>299.56827794428148</v>
      </c>
      <c r="AS72" s="28"/>
      <c r="AT72" s="28">
        <f>AT67*'[3]GR-yoy'!AT67</f>
        <v>341.27024372419004</v>
      </c>
      <c r="AU72" s="28"/>
      <c r="AV72" s="28">
        <f>AV67*'[3]GR-yoy'!AV67</f>
        <v>178.26909226940694</v>
      </c>
      <c r="AW72" s="28"/>
      <c r="AX72" s="28">
        <f>AX67*'[3]GR-yoy'!AX67</f>
        <v>117.5169939640853</v>
      </c>
      <c r="AY72" s="28"/>
      <c r="AZ72" s="28">
        <f>AZ67*'[3]GR-yoy'!AZ67</f>
        <v>383.17058467358208</v>
      </c>
      <c r="BA72" s="28"/>
      <c r="BB72" s="28">
        <f>BB67*'[3]GR-yoy'!BB67</f>
        <v>291.92616533865981</v>
      </c>
      <c r="BC72" s="28"/>
      <c r="BD72" s="28">
        <f>BD67*'[3]GR-yoy'!BD67</f>
        <v>479.14961644245409</v>
      </c>
      <c r="BE72" s="28"/>
      <c r="BF72" s="28">
        <f>BF67*'[3]GR-yoy'!BF67</f>
        <v>211.53567578608644</v>
      </c>
      <c r="BG72" s="29"/>
      <c r="BH72" s="27" t="s">
        <v>64</v>
      </c>
      <c r="BI72" s="28">
        <f>(BK72*BK$8)+(BM72*BM$8)+(BO72*BO$8)+(BQ72*BQ$8)+(BS72*BS$8)+(BU72*BU$8)+(BW72*BW$8)+(BY72*BY$8)+(CA72*CA$8)+(CD72*CD$8)+(CF72*CF$8)+(CH72*CH$8)+(CJ72*CJ$8)+(CL72*CL$8)+(CN72*CN$8)+(CT72*CT$8)+(CV72*CV$8)+(CY72*CY$8)+(DK72*DK$8)+(DM72*DM$8)</f>
        <v>3121.7688800224341</v>
      </c>
      <c r="BJ72" s="28"/>
      <c r="BK72" s="28">
        <f>BK67*'[3]GR-yoy'!BK67</f>
        <v>5763.5536573631989</v>
      </c>
      <c r="BL72" s="28"/>
      <c r="BM72" s="28">
        <f>BM67*'[3]GR-yoy'!BM67</f>
        <v>2745.2256445485132</v>
      </c>
      <c r="BN72" s="28"/>
      <c r="BO72" s="28">
        <f>BO67*'[3]GR-yoy'!BO67</f>
        <v>3458.5510366078884</v>
      </c>
      <c r="BP72" s="28"/>
      <c r="BQ72" s="28">
        <f>BQ67*'[3]GR-yoy'!BQ67</f>
        <v>1082.7802106891181</v>
      </c>
      <c r="BR72" s="28"/>
      <c r="BS72" s="28">
        <f>BS67*'[3]GR-yoy'!BS67</f>
        <v>3063.9419536836895</v>
      </c>
      <c r="BT72" s="28"/>
      <c r="BU72" s="28">
        <f>BU67*'[3]GR-yoy'!BU67</f>
        <v>757.2131566068291</v>
      </c>
      <c r="BV72" s="28"/>
      <c r="BW72" s="28">
        <f>BW67*'[3]GR-yoy'!BW67</f>
        <v>1418.682421604404</v>
      </c>
      <c r="BX72" s="28"/>
      <c r="BY72" s="28">
        <f>BY67*'[3]GR-yoy'!BY67</f>
        <v>1091.0808042694941</v>
      </c>
      <c r="BZ72" s="28"/>
      <c r="CA72" s="28">
        <f>CA67*'[3]GR-yoy'!CA67</f>
        <v>946.89631889071609</v>
      </c>
      <c r="CB72" s="29"/>
      <c r="CC72" s="27" t="s">
        <v>64</v>
      </c>
      <c r="CD72" s="28">
        <f>CD67*'[3]GR-yoy'!CD67</f>
        <v>907.39266428371843</v>
      </c>
      <c r="CE72" s="28"/>
      <c r="CF72" s="28">
        <f>CF67*'[3]GR-yoy'!CF67</f>
        <v>1956.7166237357112</v>
      </c>
      <c r="CG72" s="28"/>
      <c r="CH72" s="28">
        <f>CH67*'[3]GR-yoy'!CH67</f>
        <v>2907.1188908990912</v>
      </c>
      <c r="CI72" s="28"/>
      <c r="CJ72" s="28">
        <f>CJ67*'[3]GR-yoy'!CJ67</f>
        <v>9667.3208835713631</v>
      </c>
      <c r="CK72" s="28"/>
      <c r="CL72" s="28">
        <f>CL67*'[3]GR-yoy'!CL67</f>
        <v>1753.1233465547975</v>
      </c>
      <c r="CM72" s="28"/>
      <c r="CN72" s="28">
        <f>CN67*'[3]GR-yoy'!CN67</f>
        <v>2560.3548694418332</v>
      </c>
      <c r="CO72" s="28"/>
      <c r="CP72" s="28">
        <f>CP67*'[3]GR-yoy'!CP67</f>
        <v>1390.3238082987159</v>
      </c>
      <c r="CQ72" s="28"/>
      <c r="CR72" s="28">
        <f>CR67*'[3]GR-yoy'!CR67</f>
        <v>2396.6469648378711</v>
      </c>
      <c r="CS72" s="28"/>
      <c r="CT72" s="28">
        <f>CT67*'[3]GR-yoy'!CT67</f>
        <v>2555.0392724725361</v>
      </c>
      <c r="CU72" s="28"/>
      <c r="CV72" s="28">
        <f>CV67*'[3]GR-yoy'!CV67</f>
        <v>2317.531296622747</v>
      </c>
      <c r="CW72" s="29"/>
      <c r="CX72" s="27" t="s">
        <v>64</v>
      </c>
      <c r="CY72" s="28">
        <f>CY67*'[3]GR-yoy'!CY67</f>
        <v>4767.9330920822831</v>
      </c>
      <c r="CZ72" s="28"/>
      <c r="DA72" s="28">
        <f>DA67*'[3]GR-yoy'!DA67</f>
        <v>7192.8903837988555</v>
      </c>
      <c r="DB72" s="28"/>
      <c r="DC72" s="28">
        <f>DC67*'[3]GR-yoy'!DC67</f>
        <v>3077.1435603621685</v>
      </c>
      <c r="DD72" s="28"/>
      <c r="DE72" s="28">
        <f>DE67*'[3]GR-yoy'!DE67</f>
        <v>2275.9794346215722</v>
      </c>
      <c r="DF72" s="28"/>
      <c r="DG72" s="28">
        <f>DG67*'[3]GR-yoy'!DG67</f>
        <v>2978.1417315837984</v>
      </c>
      <c r="DH72" s="28"/>
      <c r="DI72" s="28">
        <f>DI67*'[3]GR-yoy'!DI67</f>
        <v>1202.612113017545</v>
      </c>
      <c r="DJ72" s="28"/>
      <c r="DK72" s="28">
        <f>DK67*'[3]GR-yoy'!DK67</f>
        <v>2616.2687769723484</v>
      </c>
      <c r="DL72" s="28"/>
      <c r="DM72" s="28">
        <f>DM67*'[3]GR-yoy'!DM67</f>
        <v>2551.3263530038212</v>
      </c>
      <c r="DN72" s="29"/>
      <c r="DO72" s="27" t="s">
        <v>64</v>
      </c>
      <c r="DP72" s="28">
        <f>(BI72/B72)*100</f>
        <v>1203.5066838578714</v>
      </c>
      <c r="DQ72" s="28"/>
      <c r="DR72" s="28">
        <f>(BK72/D72)*100</f>
        <v>1329.1568262800226</v>
      </c>
      <c r="DS72" s="28"/>
      <c r="DT72" s="28">
        <f>(BM72/F72)*100</f>
        <v>4233.3735341941792</v>
      </c>
      <c r="DU72" s="28"/>
      <c r="DV72" s="28">
        <f>(BO72/H72)*100</f>
        <v>1277.3852580863138</v>
      </c>
      <c r="DW72" s="28"/>
      <c r="DX72" s="28">
        <f>(BQ72/J72)*100</f>
        <v>619.23448367181516</v>
      </c>
      <c r="DY72" s="28"/>
      <c r="DZ72" s="28">
        <f>(BS72/L72)*100</f>
        <v>1316.4451704511534</v>
      </c>
      <c r="EA72" s="28"/>
      <c r="EB72" s="28">
        <f>(BU72/N72)*100</f>
        <v>865.66221866139892</v>
      </c>
      <c r="EC72" s="28"/>
      <c r="ED72" s="28">
        <f>(BW72/P72)*100</f>
        <v>987.44091042814955</v>
      </c>
      <c r="EE72" s="28"/>
      <c r="EF72" s="28">
        <f>(BY72/R72)*100</f>
        <v>511.60110913829106</v>
      </c>
      <c r="EG72" s="28"/>
      <c r="EH72" s="28">
        <f>(CA72/T72)*100</f>
        <v>506.7871914416628</v>
      </c>
      <c r="EI72" s="29"/>
      <c r="EJ72" s="27" t="s">
        <v>64</v>
      </c>
      <c r="EK72" s="28">
        <f>(CD72/W72)*100</f>
        <v>540.79755484880741</v>
      </c>
      <c r="EL72" s="8"/>
      <c r="EM72" s="28">
        <f>(CF72/Y72)*100</f>
        <v>487.6393498884317</v>
      </c>
      <c r="EN72" s="8"/>
      <c r="EO72" s="28">
        <f>(CH72/AA72)*100</f>
        <v>865.12085472146202</v>
      </c>
      <c r="EP72" s="8"/>
      <c r="EQ72" s="28">
        <f>(CJ72/AC72)*100</f>
        <v>2753.4133915395591</v>
      </c>
      <c r="ER72" s="8"/>
      <c r="ES72" s="28">
        <f>(CL72/AE72)*100</f>
        <v>822.69100774417154</v>
      </c>
      <c r="ET72" s="8"/>
      <c r="EU72" s="28">
        <f>(CN72/AG72)*100</f>
        <v>1477.2927444434731</v>
      </c>
      <c r="EV72" s="8"/>
      <c r="EW72" s="28">
        <f>(CP72/AI72)*100</f>
        <v>982.53094926730319</v>
      </c>
      <c r="EX72" s="8"/>
      <c r="EY72" s="28">
        <f>(CR72/AK72)*100</f>
        <v>2090.7003068504723</v>
      </c>
      <c r="EZ72" s="8"/>
      <c r="FA72" s="28">
        <f>(CT72/AM72)*100</f>
        <v>1077.1040495093273</v>
      </c>
      <c r="FB72" s="8"/>
      <c r="FC72" s="28">
        <f>(CV72/AO72)*100</f>
        <v>1845.1169226162638</v>
      </c>
      <c r="FD72" s="29"/>
      <c r="FE72" s="27" t="s">
        <v>64</v>
      </c>
      <c r="FF72" s="28">
        <f>(CY72/AR72)*100</f>
        <v>1591.6014622112625</v>
      </c>
      <c r="FG72" s="8"/>
      <c r="FH72" s="28">
        <f>(DA72/AT72)*100</f>
        <v>2107.6816734165818</v>
      </c>
      <c r="FI72" s="8"/>
      <c r="FJ72" s="28">
        <f>(DC72/AV72)*100</f>
        <v>1726.1228635819123</v>
      </c>
      <c r="FK72" s="8"/>
      <c r="FL72" s="28">
        <f>(DE72/AX72)*100</f>
        <v>1936.7236668061305</v>
      </c>
      <c r="FM72" s="8"/>
      <c r="FN72" s="28">
        <f>(DG72/AZ72)*100</f>
        <v>777.23652355016702</v>
      </c>
      <c r="FO72" s="8"/>
      <c r="FP72" s="28">
        <f>(DI72/BB72)*100</f>
        <v>411.95763032149245</v>
      </c>
      <c r="FQ72" s="8"/>
      <c r="FR72" s="28">
        <f>(DK72/BD72)*100</f>
        <v>546.02334786311212</v>
      </c>
      <c r="FS72" s="8"/>
      <c r="FT72" s="28">
        <f>(DM72/BF72)*100</f>
        <v>1206.0974318033366</v>
      </c>
      <c r="FU72" s="29"/>
      <c r="FV72" s="27" t="s">
        <v>64</v>
      </c>
      <c r="FW72" s="8">
        <f>(DP72/$IF72)*100</f>
        <v>65.918407760358335</v>
      </c>
      <c r="FX72" s="8"/>
      <c r="FY72" s="8">
        <f>(DR72/$IF72)*100</f>
        <v>72.800511062668377</v>
      </c>
      <c r="FZ72" s="8"/>
      <c r="GA72" s="8">
        <f>(DT72/$IF72)*100</f>
        <v>231.87012300953418</v>
      </c>
      <c r="GB72" s="8"/>
      <c r="GC72" s="8">
        <f>(DV72/$IF72)*100</f>
        <v>69.964881324704137</v>
      </c>
      <c r="GD72" s="8"/>
      <c r="GE72" s="8">
        <f>(DX72/$IF72)*100</f>
        <v>33.916680099446957</v>
      </c>
      <c r="GF72" s="8"/>
      <c r="GG72" s="8">
        <f>(DZ72/$IF72)*100</f>
        <v>72.104268886803823</v>
      </c>
      <c r="GH72" s="8"/>
      <c r="GI72" s="8">
        <f>(EB72/$IF72)*100</f>
        <v>47.414007647669578</v>
      </c>
      <c r="GJ72" s="8"/>
      <c r="GK72" s="8">
        <f>(ED72/$IF72)*100</f>
        <v>54.084064048745347</v>
      </c>
      <c r="GL72" s="8"/>
      <c r="GM72" s="8">
        <f>(EF72/$IF72)*100</f>
        <v>28.021390304810389</v>
      </c>
      <c r="GN72" s="8"/>
      <c r="GO72" s="8">
        <f>(EH72/$IF72)*100</f>
        <v>27.757722646036818</v>
      </c>
      <c r="GP72" s="29"/>
      <c r="GQ72" s="27" t="s">
        <v>64</v>
      </c>
      <c r="GR72" s="8">
        <f>(EK72/$IF72)*100</f>
        <v>29.620536565743215</v>
      </c>
      <c r="GS72" s="8"/>
      <c r="GT72" s="8">
        <f>(EM72/$IF72)*100</f>
        <v>26.708958028302732</v>
      </c>
      <c r="GU72" s="8"/>
      <c r="GV72" s="8">
        <f>(EO72/$IF72)*100</f>
        <v>47.384356089088186</v>
      </c>
      <c r="GW72" s="8"/>
      <c r="GX72" s="8">
        <f>(EQ72/$IF72)*100</f>
        <v>150.80982026167976</v>
      </c>
      <c r="GY72" s="8"/>
      <c r="GZ72" s="8">
        <f>(ES72/$IF72)*100</f>
        <v>45.060390637319294</v>
      </c>
      <c r="HA72" s="8"/>
      <c r="HB72" s="8">
        <f>(EU72/$IF72)*100</f>
        <v>80.914204146741511</v>
      </c>
      <c r="HC72" s="8"/>
      <c r="HD72" s="8">
        <f>(EW72/$IF72)*100</f>
        <v>53.815135902163966</v>
      </c>
      <c r="HE72" s="8"/>
      <c r="HF72" s="8">
        <f>(EY72/$IF72)*100</f>
        <v>114.51173240675672</v>
      </c>
      <c r="HG72" s="8"/>
      <c r="HH72" s="8">
        <f>(FA72/$IF72)*100</f>
        <v>58.995089007975899</v>
      </c>
      <c r="HI72" s="8"/>
      <c r="HJ72" s="8">
        <f>(FC72/$IF72)*100</f>
        <v>101.06065159578293</v>
      </c>
      <c r="HK72" s="17"/>
      <c r="HL72" s="27" t="s">
        <v>64</v>
      </c>
      <c r="HM72" s="8">
        <f>(FF72/$IF72)*100</f>
        <v>87.175115506391847</v>
      </c>
      <c r="HN72" s="8"/>
      <c r="HO72" s="8">
        <f>(FH72/$IF72)*100</f>
        <v>115.44183496509459</v>
      </c>
      <c r="HP72" s="8"/>
      <c r="HQ72" s="8">
        <f>(FJ72/$IF72)*100</f>
        <v>94.543114959141477</v>
      </c>
      <c r="HR72" s="8"/>
      <c r="HS72" s="8">
        <f>(FL72/$IF72)*100</f>
        <v>106.07813159659993</v>
      </c>
      <c r="HT72" s="8"/>
      <c r="HU72" s="8">
        <f>(FN72/$IF72)*100</f>
        <v>42.570759907531837</v>
      </c>
      <c r="HV72" s="8"/>
      <c r="HW72" s="8">
        <f>(FP72/$IF72)*100</f>
        <v>22.563722677862629</v>
      </c>
      <c r="HX72" s="8"/>
      <c r="HY72" s="8">
        <f>(FR72/$IF72)*100</f>
        <v>29.906763438770579</v>
      </c>
      <c r="HZ72" s="8"/>
      <c r="IA72" s="8">
        <f>(FT72/$IF72)*100</f>
        <v>66.060308076961533</v>
      </c>
      <c r="IB72" s="17"/>
      <c r="IF72" s="10">
        <f>[6]CPI!$E$188</f>
        <v>1825.7520543171097</v>
      </c>
    </row>
    <row r="73" spans="1:240" s="10" customFormat="1" ht="17.25" hidden="1" customHeight="1" x14ac:dyDescent="0.2">
      <c r="A73" s="27" t="s">
        <v>65</v>
      </c>
      <c r="B73" s="28">
        <f>(D73*D$8)+(F73*F$8)+(H73*H$8)+(J73*J$8)+(L73*L$8)+(N73*N$8)+(P73*P$8)+(R73*R$8)+(T73*T$8)+(W73*W$8)+(Y73*Y$8)+(AA73*AA$8)+(AC73*AC$8)+(AE73*AE$8)+(AG73*AG$8)+(AM73*AM$8)+(AO73*AO$8)+(AR73*AR$8)+(BD73*BD$8)+(BF73*BF$8)</f>
        <v>188.74851500119868</v>
      </c>
      <c r="C73" s="28"/>
      <c r="D73" s="28">
        <f>D68*'[3]GR-yoy'!D68</f>
        <v>335.31685465519058</v>
      </c>
      <c r="E73" s="28"/>
      <c r="F73" s="28">
        <f>F68*'[3]GR-yoy'!F68</f>
        <v>95.409562895371934</v>
      </c>
      <c r="G73" s="28"/>
      <c r="H73" s="28">
        <f>H68*'[3]GR-yoy'!H68</f>
        <v>108.00247835902421</v>
      </c>
      <c r="I73" s="28"/>
      <c r="J73" s="28">
        <f>J68*'[3]GR-yoy'!J68</f>
        <v>87.995471517389788</v>
      </c>
      <c r="K73" s="28"/>
      <c r="L73" s="28">
        <f>L68*'[3]GR-yoy'!L68</f>
        <v>190.24304688214568</v>
      </c>
      <c r="M73" s="28"/>
      <c r="N73" s="28">
        <f>N68*'[3]GR-yoy'!N68</f>
        <v>42.627650261948553</v>
      </c>
      <c r="O73" s="28"/>
      <c r="P73" s="28">
        <f>P68*'[3]GR-yoy'!P68</f>
        <v>93.104003905213247</v>
      </c>
      <c r="Q73" s="28"/>
      <c r="R73" s="28">
        <f>R68*'[3]GR-yoy'!R68</f>
        <v>126.73637434954573</v>
      </c>
      <c r="S73" s="28"/>
      <c r="T73" s="28">
        <f>T68*'[3]GR-yoy'!T68</f>
        <v>116.91125612651355</v>
      </c>
      <c r="U73" s="29"/>
      <c r="V73" s="27" t="s">
        <v>65</v>
      </c>
      <c r="W73" s="28">
        <f>W68*'[3]GR-yoy'!W68</f>
        <v>75.72317727449169</v>
      </c>
      <c r="X73" s="28"/>
      <c r="Y73" s="28">
        <f>Y68*'[3]GR-yoy'!Y68</f>
        <v>139.22945109650635</v>
      </c>
      <c r="Z73" s="28"/>
      <c r="AA73" s="28">
        <f>AA68*'[3]GR-yoy'!AA68</f>
        <v>143.88999964788391</v>
      </c>
      <c r="AB73" s="28"/>
      <c r="AC73" s="28">
        <f>AC68*'[3]GR-yoy'!AC68</f>
        <v>410.74966720071683</v>
      </c>
      <c r="AD73" s="28"/>
      <c r="AE73" s="28">
        <f>AE68*'[3]GR-yoy'!AE68</f>
        <v>212.23942481074772</v>
      </c>
      <c r="AF73" s="28"/>
      <c r="AG73" s="28">
        <f>AG68*'[3]GR-yoy'!AG68</f>
        <v>155.09406592613743</v>
      </c>
      <c r="AH73" s="28"/>
      <c r="AI73" s="28">
        <f>AI68*'[3]GR-yoy'!AI68</f>
        <v>318.62458287479296</v>
      </c>
      <c r="AJ73" s="28"/>
      <c r="AK73" s="28">
        <f>AK68*'[3]GR-yoy'!AK68</f>
        <v>83.773789561504586</v>
      </c>
      <c r="AL73" s="28"/>
      <c r="AM73" s="28">
        <f>AM68*'[3]GR-yoy'!AM68</f>
        <v>227.79345196039293</v>
      </c>
      <c r="AN73" s="28"/>
      <c r="AO73" s="28">
        <f>AO68*'[3]GR-yoy'!AO68</f>
        <v>151.0210240424644</v>
      </c>
      <c r="AP73" s="29"/>
      <c r="AQ73" s="27" t="s">
        <v>65</v>
      </c>
      <c r="AR73" s="28">
        <f>AR68*'[3]GR-yoy'!AR68</f>
        <v>284.99824972376035</v>
      </c>
      <c r="AS73" s="28"/>
      <c r="AT73" s="28">
        <f>AT68*'[3]GR-yoy'!AT68</f>
        <v>338.42556853794605</v>
      </c>
      <c r="AU73" s="28"/>
      <c r="AV73" s="28">
        <f>AV68*'[3]GR-yoy'!AV68</f>
        <v>258.69091942481288</v>
      </c>
      <c r="AW73" s="28"/>
      <c r="AX73" s="28">
        <f>AX68*'[3]GR-yoy'!AX68</f>
        <v>134.47495593473298</v>
      </c>
      <c r="AY73" s="28"/>
      <c r="AZ73" s="28">
        <f>AZ68*'[3]GR-yoy'!AZ68</f>
        <v>93.978222224628695</v>
      </c>
      <c r="BA73" s="28"/>
      <c r="BB73" s="28">
        <f>BB68*'[3]GR-yoy'!BB68</f>
        <v>236.61812596972402</v>
      </c>
      <c r="BC73" s="28"/>
      <c r="BD73" s="28">
        <f>BD68*'[3]GR-yoy'!BD68</f>
        <v>330.53917586367999</v>
      </c>
      <c r="BE73" s="28"/>
      <c r="BF73" s="28">
        <f>BF68*'[3]GR-yoy'!BF68</f>
        <v>133.95823634275195</v>
      </c>
      <c r="BG73" s="29"/>
      <c r="BH73" s="27" t="s">
        <v>65</v>
      </c>
      <c r="BI73" s="28">
        <f>(BK73*BK$8)+(BM73*BM$8)+(BO73*BO$8)+(BQ73*BQ$8)+(BS73*BS$8)+(BU73*BU$8)+(BW73*BW$8)+(BY73*BY$8)+(CA73*CA$8)+(CD73*CD$8)+(CF73*CF$8)+(CH73*CH$8)+(CJ73*CJ$8)+(CL73*CL$8)+(CN73*CN$8)+(CT73*CT$8)+(CV73*CV$8)+(CY73*CY$8)+(DK73*DK$8)+(DM73*DM$8)</f>
        <v>2293.8399004447524</v>
      </c>
      <c r="BJ73" s="28"/>
      <c r="BK73" s="28">
        <f>BK68*'[3]GR-yoy'!BK68</f>
        <v>5149.0451820205626</v>
      </c>
      <c r="BL73" s="28"/>
      <c r="BM73" s="28">
        <f>BM68*'[3]GR-yoy'!BM68</f>
        <v>1890.2023034812314</v>
      </c>
      <c r="BN73" s="28"/>
      <c r="BO73" s="28">
        <f>BO68*'[3]GR-yoy'!BO68</f>
        <v>3098.0129290345635</v>
      </c>
      <c r="BP73" s="28"/>
      <c r="BQ73" s="28">
        <f>BQ68*'[3]GR-yoy'!BQ68</f>
        <v>941.39342720183299</v>
      </c>
      <c r="BR73" s="28"/>
      <c r="BS73" s="28">
        <f>BS68*'[3]GR-yoy'!BS68</f>
        <v>1558.2396828733388</v>
      </c>
      <c r="BT73" s="28"/>
      <c r="BU73" s="28">
        <f>BU68*'[3]GR-yoy'!BU68</f>
        <v>415.00398969402704</v>
      </c>
      <c r="BV73" s="28"/>
      <c r="BW73" s="28">
        <f>BW68*'[3]GR-yoy'!BW68</f>
        <v>1102.8071498949239</v>
      </c>
      <c r="BX73" s="28"/>
      <c r="BY73" s="28">
        <f>BY68*'[3]GR-yoy'!BY68</f>
        <v>581.16000604240503</v>
      </c>
      <c r="BZ73" s="28"/>
      <c r="CA73" s="28">
        <f>CA68*'[3]GR-yoy'!CA68</f>
        <v>275.42286898319929</v>
      </c>
      <c r="CB73" s="29"/>
      <c r="CC73" s="27" t="s">
        <v>65</v>
      </c>
      <c r="CD73" s="28">
        <f>CD68*'[3]GR-yoy'!CD68</f>
        <v>372.95134316578719</v>
      </c>
      <c r="CE73" s="28"/>
      <c r="CF73" s="28">
        <f>CF68*'[3]GR-yoy'!CF68</f>
        <v>1381.236327356042</v>
      </c>
      <c r="CG73" s="28"/>
      <c r="CH73" s="28">
        <f>CH68*'[3]GR-yoy'!CH68</f>
        <v>1700.7494420878566</v>
      </c>
      <c r="CI73" s="28"/>
      <c r="CJ73" s="28">
        <f>CJ68*'[3]GR-yoy'!CJ68</f>
        <v>3778.9221096321426</v>
      </c>
      <c r="CK73" s="28"/>
      <c r="CL73" s="28">
        <f>CL68*'[3]GR-yoy'!CL68</f>
        <v>1590.8125225391782</v>
      </c>
      <c r="CM73" s="28"/>
      <c r="CN73" s="28">
        <f>CN68*'[3]GR-yoy'!CN68</f>
        <v>1718.6287974767145</v>
      </c>
      <c r="CO73" s="28"/>
      <c r="CP73" s="28">
        <f>CP68*'[3]GR-yoy'!CP68</f>
        <v>1361.1912313443659</v>
      </c>
      <c r="CQ73" s="28"/>
      <c r="CR73" s="28">
        <f>CR68*'[3]GR-yoy'!CR68</f>
        <v>1260.4020344503924</v>
      </c>
      <c r="CS73" s="28"/>
      <c r="CT73" s="28">
        <f>CT68*'[3]GR-yoy'!CT68</f>
        <v>2656.3551336067212</v>
      </c>
      <c r="CU73" s="28"/>
      <c r="CV73" s="28">
        <f>CV68*'[3]GR-yoy'!CV68</f>
        <v>1847.0383826942891</v>
      </c>
      <c r="CW73" s="29"/>
      <c r="CX73" s="27" t="s">
        <v>65</v>
      </c>
      <c r="CY73" s="28">
        <f>CY68*'[3]GR-yoy'!CY68</f>
        <v>4082.7343972501708</v>
      </c>
      <c r="CZ73" s="28"/>
      <c r="DA73" s="28">
        <f>DA68*'[3]GR-yoy'!DA68</f>
        <v>6046.6855731461119</v>
      </c>
      <c r="DB73" s="28"/>
      <c r="DC73" s="28">
        <f>DC68*'[3]GR-yoy'!DC68</f>
        <v>2403.1239245469733</v>
      </c>
      <c r="DD73" s="28"/>
      <c r="DE73" s="28">
        <f>DE68*'[3]GR-yoy'!DE68</f>
        <v>2223.9166200750424</v>
      </c>
      <c r="DF73" s="28"/>
      <c r="DG73" s="28">
        <f>DG68*'[3]GR-yoy'!DG68</f>
        <v>967.7943648761111</v>
      </c>
      <c r="DH73" s="28"/>
      <c r="DI73" s="28">
        <f>DI68*'[3]GR-yoy'!DI68</f>
        <v>3259.8940936889439</v>
      </c>
      <c r="DJ73" s="28"/>
      <c r="DK73" s="28">
        <f>DK68*'[3]GR-yoy'!DK68</f>
        <v>1756.534078823546</v>
      </c>
      <c r="DL73" s="28"/>
      <c r="DM73" s="28">
        <f>DM68*'[3]GR-yoy'!DM68</f>
        <v>1572.7421390814757</v>
      </c>
      <c r="DN73" s="29"/>
      <c r="DO73" s="27" t="s">
        <v>65</v>
      </c>
      <c r="DP73" s="28">
        <f>(BI73/B73)*100</f>
        <v>1215.2889787928582</v>
      </c>
      <c r="DQ73" s="28"/>
      <c r="DR73" s="28">
        <f>(BK73/D73)*100</f>
        <v>1535.5760113267713</v>
      </c>
      <c r="DS73" s="28"/>
      <c r="DT73" s="28">
        <f>(BM73/F73)*100</f>
        <v>1981.1455436118763</v>
      </c>
      <c r="DU73" s="28"/>
      <c r="DV73" s="28">
        <f>(BO73/H73)*100</f>
        <v>2868.4646649830393</v>
      </c>
      <c r="DW73" s="28"/>
      <c r="DX73" s="28">
        <f>(BQ73/J73)*100</f>
        <v>1069.8203111688465</v>
      </c>
      <c r="DY73" s="28"/>
      <c r="DZ73" s="28">
        <f>(BS73/L73)*100</f>
        <v>819.07838862497715</v>
      </c>
      <c r="EA73" s="28"/>
      <c r="EB73" s="28">
        <f>(BU73/N73)*100</f>
        <v>973.55586607240025</v>
      </c>
      <c r="EC73" s="28"/>
      <c r="ED73" s="28">
        <f>(BW73/P73)*100</f>
        <v>1184.4894995253514</v>
      </c>
      <c r="EE73" s="28"/>
      <c r="EF73" s="28">
        <f>(BY73/R73)*100</f>
        <v>458.55817560279462</v>
      </c>
      <c r="EG73" s="28"/>
      <c r="EH73" s="28">
        <f>(CA73/T73)*100</f>
        <v>235.58284985421341</v>
      </c>
      <c r="EI73" s="29"/>
      <c r="EJ73" s="27" t="s">
        <v>65</v>
      </c>
      <c r="EK73" s="28">
        <f>(CD73/W73)*100</f>
        <v>492.5194063290059</v>
      </c>
      <c r="EL73" s="8"/>
      <c r="EM73" s="28">
        <f>(CF73/Y73)*100</f>
        <v>992.05758298841772</v>
      </c>
      <c r="EN73" s="8"/>
      <c r="EO73" s="28">
        <f>(CH73/AA73)*100</f>
        <v>1181.9789048924833</v>
      </c>
      <c r="EP73" s="8"/>
      <c r="EQ73" s="28">
        <f>(CJ73/AC73)*100</f>
        <v>920.00612815725924</v>
      </c>
      <c r="ER73" s="8"/>
      <c r="ES73" s="28">
        <f>(CL73/AE73)*100</f>
        <v>749.53676677068529</v>
      </c>
      <c r="ET73" s="8"/>
      <c r="EU73" s="28">
        <f>(CN73/AG73)*100</f>
        <v>1108.1202799178664</v>
      </c>
      <c r="EV73" s="8"/>
      <c r="EW73" s="28">
        <f>(CP73/AI73)*100</f>
        <v>427.20847809764291</v>
      </c>
      <c r="EX73" s="8"/>
      <c r="EY73" s="28">
        <f>(CR73/AK73)*100</f>
        <v>1504.5302845289546</v>
      </c>
      <c r="EZ73" s="8"/>
      <c r="FA73" s="28">
        <f>(CT73/AM73)*100</f>
        <v>1166.1244477161656</v>
      </c>
      <c r="FB73" s="8"/>
      <c r="FC73" s="28">
        <f>(CV73/AO73)*100</f>
        <v>1223.0339414033738</v>
      </c>
      <c r="FD73" s="29"/>
      <c r="FE73" s="27" t="s">
        <v>65</v>
      </c>
      <c r="FF73" s="28">
        <f>(CY73/AR73)*100</f>
        <v>1432.5471827309234</v>
      </c>
      <c r="FG73" s="8"/>
      <c r="FH73" s="28">
        <f>(DA73/AT73)*100</f>
        <v>1786.7106197882108</v>
      </c>
      <c r="FI73" s="8"/>
      <c r="FJ73" s="28">
        <f>(DC73/AV73)*100</f>
        <v>928.95565483713403</v>
      </c>
      <c r="FK73" s="8"/>
      <c r="FL73" s="28">
        <f>(DE73/AX73)*100</f>
        <v>1653.7775414140413</v>
      </c>
      <c r="FM73" s="8"/>
      <c r="FN73" s="28">
        <f>(DG73/AZ73)*100</f>
        <v>1029.8070573870498</v>
      </c>
      <c r="FO73" s="8"/>
      <c r="FP73" s="28">
        <f>(DI73/BB73)*100</f>
        <v>1377.702608508554</v>
      </c>
      <c r="FQ73" s="8"/>
      <c r="FR73" s="28">
        <f>(DK73/BD73)*100</f>
        <v>531.4147934912171</v>
      </c>
      <c r="FS73" s="8"/>
      <c r="FT73" s="28">
        <f>(DM73/BF73)*100</f>
        <v>1174.0540798532033</v>
      </c>
      <c r="FU73" s="29"/>
      <c r="FV73" s="27" t="s">
        <v>65</v>
      </c>
      <c r="FW73" s="8">
        <f>(DP73/$IF73)*100</f>
        <v>66.563747027929026</v>
      </c>
      <c r="FX73" s="8"/>
      <c r="FY73" s="8">
        <f>(DR73/$IF73)*100</f>
        <v>84.106492318921497</v>
      </c>
      <c r="FZ73" s="8"/>
      <c r="GA73" s="8">
        <f>(DT73/$IF73)*100</f>
        <v>108.51120440627898</v>
      </c>
      <c r="GB73" s="8"/>
      <c r="GC73" s="8">
        <f>(DV73/$IF73)*100</f>
        <v>157.11140284357711</v>
      </c>
      <c r="GD73" s="8"/>
      <c r="GE73" s="8">
        <f>(DX73/$IF73)*100</f>
        <v>58.596144456701374</v>
      </c>
      <c r="GF73" s="8"/>
      <c r="GG73" s="8">
        <f>(DZ73/$IF73)*100</f>
        <v>44.862520444011707</v>
      </c>
      <c r="GH73" s="8"/>
      <c r="GI73" s="8">
        <f>(EB73/$IF73)*100</f>
        <v>53.323553095304696</v>
      </c>
      <c r="GJ73" s="8"/>
      <c r="GK73" s="8">
        <f>(ED73/$IF73)*100</f>
        <v>64.876799493367628</v>
      </c>
      <c r="GL73" s="8"/>
      <c r="GM73" s="8">
        <f>(EF73/$IF73)*100</f>
        <v>25.116125408075206</v>
      </c>
      <c r="GN73" s="8"/>
      <c r="GO73" s="8">
        <f>(EH73/$IF73)*100</f>
        <v>12.903332043207202</v>
      </c>
      <c r="GP73" s="29"/>
      <c r="GQ73" s="27" t="s">
        <v>65</v>
      </c>
      <c r="GR73" s="8">
        <f>(EK73/$IF73)*100</f>
        <v>26.976248235044388</v>
      </c>
      <c r="GS73" s="8"/>
      <c r="GT73" s="8">
        <f>(EM73/$IF73)*100</f>
        <v>54.336928206797467</v>
      </c>
      <c r="GU73" s="8"/>
      <c r="GV73" s="8">
        <f>(EO73/$IF73)*100</f>
        <v>64.739289329984175</v>
      </c>
      <c r="GW73" s="8"/>
      <c r="GX73" s="8">
        <f>(EQ73/$IF73)*100</f>
        <v>50.390529534492089</v>
      </c>
      <c r="GY73" s="8"/>
      <c r="GZ73" s="8">
        <f>(ES73/$IF73)*100</f>
        <v>41.053590217705455</v>
      </c>
      <c r="HA73" s="8"/>
      <c r="HB73" s="8">
        <f>(EU73/$IF73)*100</f>
        <v>60.6939084251689</v>
      </c>
      <c r="HC73" s="8"/>
      <c r="HD73" s="8">
        <f>(EW73/$IF73)*100</f>
        <v>23.39904134778217</v>
      </c>
      <c r="HE73" s="8"/>
      <c r="HF73" s="8">
        <f>(EY73/$IF73)*100</f>
        <v>82.406057326973553</v>
      </c>
      <c r="HG73" s="8"/>
      <c r="HH73" s="8">
        <f>(FA73/$IF73)*100</f>
        <v>63.870909796255646</v>
      </c>
      <c r="HI73" s="8"/>
      <c r="HJ73" s="8">
        <f>(FC73/$IF73)*100</f>
        <v>66.987953731802207</v>
      </c>
      <c r="HK73" s="17"/>
      <c r="HL73" s="27" t="s">
        <v>65</v>
      </c>
      <c r="HM73" s="8">
        <f>(FF73/$IF73)*100</f>
        <v>78.46340248357231</v>
      </c>
      <c r="HN73" s="8"/>
      <c r="HO73" s="8">
        <f>(FH73/$IF73)*100</f>
        <v>97.861624505004229</v>
      </c>
      <c r="HP73" s="8"/>
      <c r="HQ73" s="8">
        <f>(FJ73/$IF73)*100</f>
        <v>50.880712561191309</v>
      </c>
      <c r="HR73" s="8"/>
      <c r="HS73" s="8">
        <f>(FL73/$IF73)*100</f>
        <v>90.580620599800312</v>
      </c>
      <c r="HT73" s="8"/>
      <c r="HU73" s="8">
        <f>(FN73/$IF73)*100</f>
        <v>56.404540526300053</v>
      </c>
      <c r="HV73" s="8"/>
      <c r="HW73" s="8">
        <f>(FP73/$IF73)*100</f>
        <v>75.459458213446155</v>
      </c>
      <c r="HX73" s="8"/>
      <c r="HY73" s="8">
        <f>(FR73/$IF73)*100</f>
        <v>29.106624430992817</v>
      </c>
      <c r="HZ73" s="8"/>
      <c r="IA73" s="8">
        <f>(FT73/$IF73)*100</f>
        <v>64.305231210178633</v>
      </c>
      <c r="IB73" s="17"/>
      <c r="IF73" s="10">
        <f>IF72</f>
        <v>1825.7520543171097</v>
      </c>
    </row>
    <row r="74" spans="1:240" s="10" customFormat="1" ht="17.25" hidden="1" customHeight="1" x14ac:dyDescent="0.2">
      <c r="A74" s="27" t="s">
        <v>66</v>
      </c>
      <c r="B74" s="28">
        <f>(D74*D$8)+(F74*F$8)+(H74*H$8)+(J74*J$8)+(L74*L$8)+(N74*N$8)+(P74*P$8)+(R74*R$8)+(T74*T$8)+(W74*W$8)+(Y74*Y$8)+(AA74*AA$8)+(AC74*AC$8)+(AE74*AE$8)+(AG74*AG$8)+(AM74*AM$8)+(AO74*AO$8)+(AR74*AR$8)+(BD74*BD$8)+(BF74*BF$8)</f>
        <v>166.29358420620173</v>
      </c>
      <c r="C74" s="28"/>
      <c r="D74" s="28">
        <f>D69*'[3]GR-yoy'!D69</f>
        <v>267.36127176939425</v>
      </c>
      <c r="E74" s="28"/>
      <c r="F74" s="28">
        <f>F69*'[3]GR-yoy'!F69</f>
        <v>81.585332471788689</v>
      </c>
      <c r="G74" s="28"/>
      <c r="H74" s="28">
        <f>H69*'[3]GR-yoy'!H69</f>
        <v>110.52596136370238</v>
      </c>
      <c r="I74" s="28"/>
      <c r="J74" s="28">
        <f>J69*'[3]GR-yoy'!J69</f>
        <v>74.592610627750872</v>
      </c>
      <c r="K74" s="28"/>
      <c r="L74" s="28">
        <f>L69*'[3]GR-yoy'!L69</f>
        <v>112.5460555908534</v>
      </c>
      <c r="M74" s="28"/>
      <c r="N74" s="28">
        <f>N69*'[3]GR-yoy'!N69</f>
        <v>77.448126128146114</v>
      </c>
      <c r="O74" s="28"/>
      <c r="P74" s="28">
        <f>P69*'[3]GR-yoy'!P69</f>
        <v>79.777607023216589</v>
      </c>
      <c r="Q74" s="28"/>
      <c r="R74" s="28">
        <f>R69*'[3]GR-yoy'!R69</f>
        <v>223.19572389468644</v>
      </c>
      <c r="S74" s="28"/>
      <c r="T74" s="28">
        <f>T69*'[3]GR-yoy'!T69</f>
        <v>131.61181094048106</v>
      </c>
      <c r="U74" s="29"/>
      <c r="V74" s="27" t="s">
        <v>66</v>
      </c>
      <c r="W74" s="28">
        <f>W69*'[3]GR-yoy'!W69</f>
        <v>662.56366349766756</v>
      </c>
      <c r="X74" s="28"/>
      <c r="Y74" s="28">
        <f>Y69*'[3]GR-yoy'!Y69</f>
        <v>120.60497866974349</v>
      </c>
      <c r="Z74" s="28"/>
      <c r="AA74" s="28">
        <f>AA69*'[3]GR-yoy'!AA69</f>
        <v>173.35487287889615</v>
      </c>
      <c r="AB74" s="28"/>
      <c r="AC74" s="28">
        <f>AC69*'[3]GR-yoy'!AC69</f>
        <v>82.124973804826809</v>
      </c>
      <c r="AD74" s="28"/>
      <c r="AE74" s="28">
        <f>AE69*'[3]GR-yoy'!AE69</f>
        <v>163.81114164066105</v>
      </c>
      <c r="AF74" s="28"/>
      <c r="AG74" s="28">
        <f>AG69*'[3]GR-yoy'!AG69</f>
        <v>276.10535598020903</v>
      </c>
      <c r="AH74" s="28"/>
      <c r="AI74" s="28">
        <f>AI69*'[3]GR-yoy'!AI69</f>
        <v>160.69107584499852</v>
      </c>
      <c r="AJ74" s="28"/>
      <c r="AK74" s="28">
        <f>AK69*'[3]GR-yoy'!AK69</f>
        <v>297.01628402064449</v>
      </c>
      <c r="AL74" s="28"/>
      <c r="AM74" s="28">
        <f>AM69*'[3]GR-yoy'!AM69</f>
        <v>199.80974239656686</v>
      </c>
      <c r="AN74" s="28"/>
      <c r="AO74" s="28">
        <f>AO69*'[3]GR-yoy'!AO69</f>
        <v>174.57226605458678</v>
      </c>
      <c r="AP74" s="29"/>
      <c r="AQ74" s="27" t="s">
        <v>66</v>
      </c>
      <c r="AR74" s="28">
        <f>AR69*'[3]GR-yoy'!AR69</f>
        <v>332.24148813591142</v>
      </c>
      <c r="AS74" s="28"/>
      <c r="AT74" s="28">
        <f>AT69*'[3]GR-yoy'!AT69</f>
        <v>335.58516861545536</v>
      </c>
      <c r="AU74" s="28"/>
      <c r="AV74" s="28">
        <f>AV69*'[3]GR-yoy'!AV69</f>
        <v>286.60213333260845</v>
      </c>
      <c r="AW74" s="28"/>
      <c r="AX74" s="28">
        <f>AX69*'[3]GR-yoy'!AX69</f>
        <v>140.65270101129602</v>
      </c>
      <c r="AY74" s="28"/>
      <c r="AZ74" s="28">
        <f>AZ69*'[3]GR-yoy'!AZ69</f>
        <v>202.0905546399577</v>
      </c>
      <c r="BA74" s="28"/>
      <c r="BB74" s="28">
        <f>BB69*'[3]GR-yoy'!BB69</f>
        <v>415.52227470217775</v>
      </c>
      <c r="BC74" s="28"/>
      <c r="BD74" s="28">
        <f>BD69*'[3]GR-yoy'!BD69</f>
        <v>306.47086722719138</v>
      </c>
      <c r="BE74" s="28"/>
      <c r="BF74" s="28">
        <f>BF69*'[3]GR-yoy'!BF69</f>
        <v>103.84262258364664</v>
      </c>
      <c r="BG74" s="29"/>
      <c r="BH74" s="27" t="s">
        <v>66</v>
      </c>
      <c r="BI74" s="28">
        <f>(BK74*BK$8)+(BM74*BM$8)+(BO74*BO$8)+(BQ74*BQ$8)+(BS74*BS$8)+(BU74*BU$8)+(BW74*BW$8)+(BY74*BY$8)+(CA74*CA$8)+(CD74*CD$8)+(CF74*CF$8)+(CH74*CH$8)+(CJ74*CJ$8)+(CL74*CL$8)+(CN74*CN$8)+(CT74*CT$8)+(CV74*CV$8)+(CY74*CY$8)+(DK74*DK$8)+(DM74*DM$8)</f>
        <v>1867.6019900912386</v>
      </c>
      <c r="BJ74" s="28"/>
      <c r="BK74" s="28">
        <f>BK69*'[3]GR-yoy'!BK69</f>
        <v>2683.5991980622066</v>
      </c>
      <c r="BL74" s="28"/>
      <c r="BM74" s="28">
        <f>BM69*'[3]GR-yoy'!BM69</f>
        <v>1871.3634892942785</v>
      </c>
      <c r="BN74" s="28"/>
      <c r="BO74" s="28">
        <f>BO69*'[3]GR-yoy'!BO69</f>
        <v>2108.7634143150212</v>
      </c>
      <c r="BP74" s="28"/>
      <c r="BQ74" s="28">
        <f>BQ69*'[3]GR-yoy'!BQ69</f>
        <v>723.71791809247679</v>
      </c>
      <c r="BR74" s="28"/>
      <c r="BS74" s="28">
        <f>BS69*'[3]GR-yoy'!BS69</f>
        <v>1286.2361353590354</v>
      </c>
      <c r="BT74" s="28"/>
      <c r="BU74" s="28">
        <f>BU69*'[3]GR-yoy'!BU69</f>
        <v>478.28449218154111</v>
      </c>
      <c r="BV74" s="28"/>
      <c r="BW74" s="28">
        <f>BW69*'[3]GR-yoy'!BW69</f>
        <v>733.50230389396484</v>
      </c>
      <c r="BX74" s="28"/>
      <c r="BY74" s="28">
        <f>BY69*'[3]GR-yoy'!BY69</f>
        <v>1846.3119093801442</v>
      </c>
      <c r="BZ74" s="28"/>
      <c r="CA74" s="28">
        <f>CA69*'[3]GR-yoy'!CA69</f>
        <v>786.31167333245332</v>
      </c>
      <c r="CB74" s="29"/>
      <c r="CC74" s="27" t="s">
        <v>66</v>
      </c>
      <c r="CD74" s="28">
        <f>CD69*'[3]GR-yoy'!CD69</f>
        <v>1608.5360724403672</v>
      </c>
      <c r="CE74" s="28"/>
      <c r="CF74" s="28">
        <f>CF69*'[3]GR-yoy'!CF69</f>
        <v>813.98993073667384</v>
      </c>
      <c r="CG74" s="28"/>
      <c r="CH74" s="28">
        <f>CH69*'[3]GR-yoy'!CH69</f>
        <v>2054.629088578853</v>
      </c>
      <c r="CI74" s="28"/>
      <c r="CJ74" s="28">
        <f>CJ69*'[3]GR-yoy'!CJ69</f>
        <v>2388.112197825491</v>
      </c>
      <c r="CK74" s="28"/>
      <c r="CL74" s="28">
        <f>CL69*'[3]GR-yoy'!CL69</f>
        <v>857.87263825268201</v>
      </c>
      <c r="CM74" s="28"/>
      <c r="CN74" s="28">
        <f>CN69*'[3]GR-yoy'!CN69</f>
        <v>2405.8298244344073</v>
      </c>
      <c r="CO74" s="28"/>
      <c r="CP74" s="28">
        <f>CP69*'[3]GR-yoy'!CP69</f>
        <v>1844.7473452393522</v>
      </c>
      <c r="CQ74" s="28"/>
      <c r="CR74" s="28">
        <f>CR69*'[3]GR-yoy'!CR69</f>
        <v>2260.0594415367104</v>
      </c>
      <c r="CS74" s="28"/>
      <c r="CT74" s="28">
        <f>CT69*'[3]GR-yoy'!CT69</f>
        <v>1157.0588364947553</v>
      </c>
      <c r="CU74" s="28"/>
      <c r="CV74" s="28">
        <f>CV69*'[3]GR-yoy'!CV69</f>
        <v>1738.9511058050653</v>
      </c>
      <c r="CW74" s="29"/>
      <c r="CX74" s="27" t="s">
        <v>66</v>
      </c>
      <c r="CY74" s="28">
        <f>CY69*'[3]GR-yoy'!CY69</f>
        <v>5494.911536982775</v>
      </c>
      <c r="CZ74" s="28"/>
      <c r="DA74" s="28">
        <f>DA69*'[3]GR-yoy'!DA69</f>
        <v>7214.6068132731762</v>
      </c>
      <c r="DB74" s="28"/>
      <c r="DC74" s="28">
        <f>DC69*'[3]GR-yoy'!DC69</f>
        <v>3351.6040365895474</v>
      </c>
      <c r="DD74" s="28"/>
      <c r="DE74" s="28">
        <f>DE69*'[3]GR-yoy'!DE69</f>
        <v>2602.7761841483366</v>
      </c>
      <c r="DF74" s="28"/>
      <c r="DG74" s="28">
        <f>DG69*'[3]GR-yoy'!DG69</f>
        <v>2732.7719170745272</v>
      </c>
      <c r="DH74" s="28"/>
      <c r="DI74" s="28">
        <f>DI69*'[3]GR-yoy'!DI69</f>
        <v>7070.9705456885431</v>
      </c>
      <c r="DJ74" s="28"/>
      <c r="DK74" s="28">
        <f>DK69*'[3]GR-yoy'!DK69</f>
        <v>1822.6538465213803</v>
      </c>
      <c r="DL74" s="28"/>
      <c r="DM74" s="28">
        <f>DM69*'[3]GR-yoy'!DM69</f>
        <v>1191.3414227237699</v>
      </c>
      <c r="DN74" s="29"/>
      <c r="DO74" s="27" t="s">
        <v>66</v>
      </c>
      <c r="DP74" s="28">
        <f>(BI74/B74)*100</f>
        <v>1123.0751919902323</v>
      </c>
      <c r="DQ74" s="28"/>
      <c r="DR74" s="28">
        <f>(BK74/D74)*100</f>
        <v>1003.7352008023353</v>
      </c>
      <c r="DS74" s="28"/>
      <c r="DT74" s="28">
        <f>(BM74/F74)*100</f>
        <v>2293.7499089574408</v>
      </c>
      <c r="DU74" s="28"/>
      <c r="DV74" s="28">
        <f>(BO74/H74)*100</f>
        <v>1907.9349216206467</v>
      </c>
      <c r="DW74" s="28"/>
      <c r="DX74" s="28">
        <f>(BQ74/J74)*100</f>
        <v>970.22736166741731</v>
      </c>
      <c r="DY74" s="28"/>
      <c r="DZ74" s="28">
        <f>(BS74/L74)*100</f>
        <v>1142.8531445251001</v>
      </c>
      <c r="EA74" s="28"/>
      <c r="EB74" s="28">
        <f>(BU74/N74)*100</f>
        <v>617.55463442739574</v>
      </c>
      <c r="EC74" s="28"/>
      <c r="ED74" s="28">
        <f>(BW74/P74)*100</f>
        <v>919.43382518418184</v>
      </c>
      <c r="EE74" s="28"/>
      <c r="EF74" s="28">
        <f>(BY74/R74)*100</f>
        <v>827.21652420694022</v>
      </c>
      <c r="EG74" s="28"/>
      <c r="EH74" s="28">
        <f>(CA74/T74)*100</f>
        <v>597.44765132670943</v>
      </c>
      <c r="EI74" s="29"/>
      <c r="EJ74" s="27" t="s">
        <v>66</v>
      </c>
      <c r="EK74" s="28">
        <f>(CD74/W74)*100</f>
        <v>242.77456809945176</v>
      </c>
      <c r="EL74" s="8"/>
      <c r="EM74" s="28">
        <f>(CF74/Y74)*100</f>
        <v>674.92232884153873</v>
      </c>
      <c r="EN74" s="8"/>
      <c r="EO74" s="28">
        <f>(CH74/AA74)*100</f>
        <v>1185.2156529884192</v>
      </c>
      <c r="EP74" s="8"/>
      <c r="EQ74" s="28">
        <f>(CJ74/AC74)*100</f>
        <v>2907.9001029588544</v>
      </c>
      <c r="ER74" s="8"/>
      <c r="ES74" s="28">
        <f>(CL74/AE74)*100</f>
        <v>523.69614768605072</v>
      </c>
      <c r="ET74" s="8"/>
      <c r="EU74" s="28">
        <f>(CN74/AG74)*100</f>
        <v>871.34485888309052</v>
      </c>
      <c r="EV74" s="8"/>
      <c r="EW74" s="28">
        <f>(CP74/AI74)*100</f>
        <v>1148.0085845083161</v>
      </c>
      <c r="EX74" s="8"/>
      <c r="EY74" s="28">
        <f>(CR74/AK74)*100</f>
        <v>760.92105488048662</v>
      </c>
      <c r="EZ74" s="8"/>
      <c r="FA74" s="28">
        <f>(CT74/AM74)*100</f>
        <v>579.08029038860116</v>
      </c>
      <c r="FB74" s="8"/>
      <c r="FC74" s="28">
        <f>(CV74/AO74)*100</f>
        <v>996.12105926454251</v>
      </c>
      <c r="FD74" s="29"/>
      <c r="FE74" s="27" t="s">
        <v>66</v>
      </c>
      <c r="FF74" s="28">
        <f>(CY74/AR74)*100</f>
        <v>1653.8908394050261</v>
      </c>
      <c r="FG74" s="8"/>
      <c r="FH74" s="28">
        <f>(DA74/AT74)*100</f>
        <v>2149.858661227172</v>
      </c>
      <c r="FI74" s="8"/>
      <c r="FJ74" s="28">
        <f>(DC74/AV74)*100</f>
        <v>1169.4274559707947</v>
      </c>
      <c r="FK74" s="8"/>
      <c r="FL74" s="28">
        <f>(DE74/AX74)*100</f>
        <v>1850.4985438845601</v>
      </c>
      <c r="FM74" s="8"/>
      <c r="FN74" s="28">
        <f>(DG74/AZ74)*100</f>
        <v>1352.2511836058857</v>
      </c>
      <c r="FO74" s="8"/>
      <c r="FP74" s="28">
        <f>(DI74/BB74)*100</f>
        <v>1701.7067378052368</v>
      </c>
      <c r="FQ74" s="8"/>
      <c r="FR74" s="28">
        <f>(DK74/BD74)*100</f>
        <v>594.72336245592305</v>
      </c>
      <c r="FS74" s="8"/>
      <c r="FT74" s="28">
        <f>(DM74/BF74)*100</f>
        <v>1147.2566785032111</v>
      </c>
      <c r="FU74" s="29"/>
      <c r="FV74" s="27" t="s">
        <v>66</v>
      </c>
      <c r="FW74" s="8">
        <f>(DP74/$IF74)*100</f>
        <v>60.57207335852339</v>
      </c>
      <c r="FX74" s="8"/>
      <c r="FY74" s="8">
        <f>(DR74/$IF74)*100</f>
        <v>54.135575827108148</v>
      </c>
      <c r="FZ74" s="8"/>
      <c r="GA74" s="8">
        <f>(DT74/$IF74)*100</f>
        <v>123.71138525930938</v>
      </c>
      <c r="GB74" s="8"/>
      <c r="GC74" s="8">
        <f>(DV74/$IF74)*100</f>
        <v>102.90279302750329</v>
      </c>
      <c r="GD74" s="8"/>
      <c r="GE74" s="8">
        <f>(DX74/$IF74)*100</f>
        <v>52.328359974918349</v>
      </c>
      <c r="GF74" s="8"/>
      <c r="GG74" s="8">
        <f>(DZ74/$IF74)*100</f>
        <v>61.638779844756442</v>
      </c>
      <c r="GH74" s="8"/>
      <c r="GI74" s="8">
        <f>(EB74/$IF74)*100</f>
        <v>33.307266411203614</v>
      </c>
      <c r="GJ74" s="8"/>
      <c r="GK74" s="8">
        <f>(ED74/$IF74)*100</f>
        <v>49.588855229426528</v>
      </c>
      <c r="GL74" s="8"/>
      <c r="GM74" s="8">
        <f>(EF74/$IF74)*100</f>
        <v>44.615196155166529</v>
      </c>
      <c r="GN74" s="8"/>
      <c r="GO74" s="8">
        <f>(EH74/$IF74)*100</f>
        <v>32.222813950602955</v>
      </c>
      <c r="GP74" s="29"/>
      <c r="GQ74" s="27" t="s">
        <v>66</v>
      </c>
      <c r="GR74" s="8">
        <f>(EK74/$IF74)*100</f>
        <v>13.093832944919795</v>
      </c>
      <c r="GS74" s="8"/>
      <c r="GT74" s="8">
        <f>(EM74/$IF74)*100</f>
        <v>36.401342586374838</v>
      </c>
      <c r="GU74" s="8"/>
      <c r="GV74" s="8">
        <f>(EO74/$IF74)*100</f>
        <v>63.923564504405086</v>
      </c>
      <c r="GW74" s="8"/>
      <c r="GX74" s="8">
        <f>(EQ74/$IF74)*100</f>
        <v>156.83503616845397</v>
      </c>
      <c r="GY74" s="8"/>
      <c r="GZ74" s="8">
        <f>(ES74/$IF74)*100</f>
        <v>28.245091425268932</v>
      </c>
      <c r="HA74" s="8"/>
      <c r="HB74" s="8">
        <f>(EU74/$IF74)*100</f>
        <v>46.995219099539874</v>
      </c>
      <c r="HC74" s="8"/>
      <c r="HD74" s="8">
        <f>(EW74/$IF74)*100</f>
        <v>61.916833968902338</v>
      </c>
      <c r="HE74" s="8"/>
      <c r="HF74" s="8">
        <f>(EY74/$IF74)*100</f>
        <v>41.039608287124111</v>
      </c>
      <c r="HG74" s="8"/>
      <c r="HH74" s="8">
        <f>(FA74/$IF74)*100</f>
        <v>31.232186482308521</v>
      </c>
      <c r="HI74" s="8"/>
      <c r="HJ74" s="8">
        <f>(FC74/$IF74)*100</f>
        <v>53.724913795679917</v>
      </c>
      <c r="HK74" s="17"/>
      <c r="HL74" s="27" t="s">
        <v>66</v>
      </c>
      <c r="HM74" s="8">
        <f>(FF74/$IF74)*100</f>
        <v>89.201148744012471</v>
      </c>
      <c r="HN74" s="8"/>
      <c r="HO74" s="8">
        <f>(FH74/$IF74)*100</f>
        <v>115.95073728548866</v>
      </c>
      <c r="HP74" s="8"/>
      <c r="HQ74" s="8">
        <f>(FJ74/$IF74)*100</f>
        <v>63.072041975218376</v>
      </c>
      <c r="HR74" s="8"/>
      <c r="HS74" s="8">
        <f>(FL74/$IF74)*100</f>
        <v>99.805012477731921</v>
      </c>
      <c r="HT74" s="8"/>
      <c r="HU74" s="8">
        <f>(FN74/$IF74)*100</f>
        <v>72.932479033192095</v>
      </c>
      <c r="HV74" s="8"/>
      <c r="HW74" s="8">
        <f>(FP74/$IF74)*100</f>
        <v>91.78005719667685</v>
      </c>
      <c r="HX74" s="8"/>
      <c r="HY74" s="8">
        <f>(FR74/$IF74)*100</f>
        <v>32.075881824857525</v>
      </c>
      <c r="HZ74" s="8"/>
      <c r="IA74" s="8">
        <f>(FT74/$IF74)*100</f>
        <v>61.876280579401119</v>
      </c>
      <c r="IB74" s="17"/>
      <c r="IF74" s="10">
        <f>[7]CPI!$E$190</f>
        <v>1854.1138345105019</v>
      </c>
    </row>
    <row r="75" spans="1:240" ht="12" hidden="1" customHeight="1" thickBot="1" x14ac:dyDescent="0.25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5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5"/>
      <c r="AQ75" s="76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3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5"/>
      <c r="CC75" s="73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5"/>
      <c r="CX75" s="73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5"/>
      <c r="DO75" s="73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5"/>
      <c r="EJ75" s="73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5"/>
      <c r="FE75" s="73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5"/>
      <c r="FV75" s="73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5"/>
      <c r="GQ75" s="73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5"/>
      <c r="HL75" s="73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5"/>
    </row>
    <row r="76" spans="1:240" s="49" customFormat="1" ht="17.25" hidden="1" customHeight="1" x14ac:dyDescent="0.2">
      <c r="A76" s="53">
        <v>2010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53">
        <f>A76</f>
        <v>2010</v>
      </c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5"/>
      <c r="AQ76" s="53">
        <f>V76</f>
        <v>2010</v>
      </c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5"/>
      <c r="BH76" s="53">
        <f>AQ76</f>
        <v>2010</v>
      </c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5"/>
      <c r="CC76" s="53">
        <f>BH76</f>
        <v>2010</v>
      </c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5"/>
      <c r="CX76" s="53">
        <f>CC76</f>
        <v>2010</v>
      </c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5"/>
      <c r="DO76" s="53">
        <f>CX76</f>
        <v>2010</v>
      </c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7"/>
      <c r="EJ76" s="53">
        <f>DO76</f>
        <v>2010</v>
      </c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9"/>
      <c r="FE76" s="53">
        <f>EJ76</f>
        <v>2010</v>
      </c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54"/>
      <c r="FS76" s="60"/>
      <c r="FT76" s="54"/>
      <c r="FU76" s="61"/>
      <c r="FV76" s="53">
        <f>FE76</f>
        <v>2010</v>
      </c>
      <c r="FW76" s="62"/>
      <c r="FX76" s="60"/>
      <c r="FY76" s="62"/>
      <c r="FZ76" s="60"/>
      <c r="GA76" s="62"/>
      <c r="GB76" s="60"/>
      <c r="GC76" s="62"/>
      <c r="GD76" s="60"/>
      <c r="GE76" s="62"/>
      <c r="GF76" s="60"/>
      <c r="GG76" s="62"/>
      <c r="GH76" s="60"/>
      <c r="GI76" s="62"/>
      <c r="GJ76" s="60"/>
      <c r="GK76" s="62"/>
      <c r="GL76" s="60"/>
      <c r="GM76" s="62"/>
      <c r="GN76" s="60"/>
      <c r="GO76" s="62"/>
      <c r="GP76" s="61"/>
      <c r="GQ76" s="53">
        <f>FV76</f>
        <v>2010</v>
      </c>
      <c r="GR76" s="62"/>
      <c r="GS76" s="60"/>
      <c r="GT76" s="62"/>
      <c r="GU76" s="60"/>
      <c r="GV76" s="62"/>
      <c r="GW76" s="60"/>
      <c r="GX76" s="62"/>
      <c r="GY76" s="60"/>
      <c r="GZ76" s="62"/>
      <c r="HA76" s="60"/>
      <c r="HB76" s="62"/>
      <c r="HC76" s="60"/>
      <c r="HD76" s="62"/>
      <c r="HE76" s="60"/>
      <c r="HF76" s="62"/>
      <c r="HG76" s="60"/>
      <c r="HH76" s="62"/>
      <c r="HI76" s="60"/>
      <c r="HJ76" s="62"/>
      <c r="HK76" s="61"/>
      <c r="HL76" s="53">
        <f>GQ76</f>
        <v>2010</v>
      </c>
      <c r="HM76" s="62"/>
      <c r="HN76" s="60"/>
      <c r="HO76" s="62"/>
      <c r="HP76" s="60"/>
      <c r="HQ76" s="62"/>
      <c r="HR76" s="60"/>
      <c r="HS76" s="62"/>
      <c r="HT76" s="60"/>
      <c r="HU76" s="62"/>
      <c r="HV76" s="60"/>
      <c r="HW76" s="62"/>
      <c r="HX76" s="60"/>
      <c r="HY76" s="62"/>
      <c r="HZ76" s="60"/>
      <c r="IA76" s="62"/>
      <c r="IB76" s="61"/>
      <c r="IF76" s="78" t="s">
        <v>78</v>
      </c>
    </row>
    <row r="77" spans="1:240" s="10" customFormat="1" ht="15" hidden="1" customHeight="1" x14ac:dyDescent="0.2">
      <c r="A77" s="27" t="s">
        <v>63</v>
      </c>
      <c r="B77" s="28">
        <f>(D77*D$8)+(F77*F$8)+(H77*H$8)+(J77*J$8)+(L77*L$8)+(N77*N$8)+(P77*P$8)+(R77*R$8)+(T77*T$8)+(W77*W$8)+(Y77*Y$8)+(AA77*AA$8)+(AC77*AC$8)+(AE77*AE$8)+(AG77*AG$8)+(AM77*AM$8)+(AO77*AO$8)+(AR77*AR$8)+(BD77*BD$8)+(BF77*BF$8)</f>
        <v>190.06530857958305</v>
      </c>
      <c r="C77" s="28"/>
      <c r="D77" s="28">
        <f>D71*'[3]GR-yoy'!D71</f>
        <v>224.74394040789045</v>
      </c>
      <c r="E77" s="28"/>
      <c r="F77" s="28">
        <f>F71*'[3]GR-yoy'!F71</f>
        <v>59.550824538249309</v>
      </c>
      <c r="G77" s="28"/>
      <c r="H77" s="28">
        <f>H71*'[3]GR-yoy'!H71</f>
        <v>96.396662553275945</v>
      </c>
      <c r="I77" s="28"/>
      <c r="J77" s="28">
        <f>J71*'[3]GR-yoy'!J71</f>
        <v>74.467491071271141</v>
      </c>
      <c r="K77" s="28"/>
      <c r="L77" s="28">
        <f>L71*'[3]GR-yoy'!L71</f>
        <v>268.38125952307757</v>
      </c>
      <c r="M77" s="28"/>
      <c r="N77" s="28">
        <f>N71*'[3]GR-yoy'!N71</f>
        <v>68.587055605384094</v>
      </c>
      <c r="O77" s="28"/>
      <c r="P77" s="28">
        <f>P71*'[3]GR-yoy'!P71</f>
        <v>74.95809365648131</v>
      </c>
      <c r="Q77" s="28"/>
      <c r="R77" s="28">
        <f>R71*'[3]GR-yoy'!R71</f>
        <v>122.8589253267605</v>
      </c>
      <c r="S77" s="28"/>
      <c r="T77" s="28">
        <f>T71*'[3]GR-yoy'!T71</f>
        <v>136.59986065150082</v>
      </c>
      <c r="U77" s="29"/>
      <c r="V77" s="27" t="str">
        <f>A77</f>
        <v>Q1</v>
      </c>
      <c r="W77" s="28">
        <f>W71*'[3]GR-yoy'!W71</f>
        <v>107.03448435176499</v>
      </c>
      <c r="X77" s="28"/>
      <c r="Y77" s="28">
        <f>Y71*'[3]GR-yoy'!Y71</f>
        <v>168.21088156019096</v>
      </c>
      <c r="Z77" s="28"/>
      <c r="AA77" s="28">
        <f>AA71*'[3]GR-yoy'!AA71</f>
        <v>163.21374746053439</v>
      </c>
      <c r="AB77" s="28"/>
      <c r="AC77" s="28">
        <f>AC71*'[3]GR-yoy'!AC71</f>
        <v>203.68148653372859</v>
      </c>
      <c r="AD77" s="28"/>
      <c r="AE77" s="28">
        <f>AE71*'[3]GR-yoy'!AE71</f>
        <v>143.01220361098578</v>
      </c>
      <c r="AF77" s="28"/>
      <c r="AG77" s="28">
        <f>AG71*'[3]GR-yoy'!AG71</f>
        <v>144.16981310242298</v>
      </c>
      <c r="AH77" s="28"/>
      <c r="AI77" s="28">
        <f>AI71*'[3]GR-yoy'!AI71</f>
        <v>122.90162283295453</v>
      </c>
      <c r="AJ77" s="28"/>
      <c r="AK77" s="28">
        <f>AK71*'[3]GR-yoy'!AK71</f>
        <v>145.42000029465029</v>
      </c>
      <c r="AL77" s="28"/>
      <c r="AM77" s="28">
        <f>AM71*'[3]GR-yoy'!AM71</f>
        <v>223.74767163486078</v>
      </c>
      <c r="AN77" s="28"/>
      <c r="AO77" s="28">
        <f>AO71*'[3]GR-yoy'!AO71</f>
        <v>155.17467391026662</v>
      </c>
      <c r="AP77" s="29"/>
      <c r="AQ77" s="27" t="str">
        <f>V77</f>
        <v>Q1</v>
      </c>
      <c r="AR77" s="28">
        <f>AR71*'[3]GR-yoy'!AR71</f>
        <v>405.20453333248747</v>
      </c>
      <c r="AS77" s="28"/>
      <c r="AT77" s="28">
        <f>AT71*'[3]GR-yoy'!AT71</f>
        <v>435.37656105938231</v>
      </c>
      <c r="AU77" s="28"/>
      <c r="AV77" s="28">
        <f>AV71*'[3]GR-yoy'!AV71</f>
        <v>378.62511702818028</v>
      </c>
      <c r="AW77" s="28"/>
      <c r="AX77" s="28">
        <f>AX71*'[3]GR-yoy'!AX71</f>
        <v>139.17234646474165</v>
      </c>
      <c r="AY77" s="28"/>
      <c r="AZ77" s="28">
        <f>AZ72*'[3]GR-yoy'!AZ71</f>
        <v>325.42515853263382</v>
      </c>
      <c r="BA77" s="28"/>
      <c r="BB77" s="28">
        <f>BB71*'[3]GR-yoy'!BB71</f>
        <v>426.19766625587374</v>
      </c>
      <c r="BC77" s="28"/>
      <c r="BD77" s="28">
        <f>BD71*'[3]GR-yoy'!BD71</f>
        <v>376.83032909162699</v>
      </c>
      <c r="BE77" s="28"/>
      <c r="BF77" s="28">
        <f>BF71*'[3]GR-yoy'!BF71</f>
        <v>164.93256547937239</v>
      </c>
      <c r="BG77" s="29"/>
      <c r="BH77" s="27" t="str">
        <f>AQ77</f>
        <v>Q1</v>
      </c>
      <c r="BI77" s="28">
        <f>(BK77*BK$8)+(BM77*BM$8)+(BO77*BO$8)+(BQ77*BQ$8)+(BS77*BS$8)+(BU77*BU$8)+(BW77*BW$8)+(BY77*BY$8)+(CA77*CA$8)+(CD77*CD$8)+(CF77*CF$8)+(CH77*CH$8)+(CJ77*CJ$8)+(CL77*CL$8)+(CN77*CN$8)+(CT77*CT$8)+(CV77*CV$8)+(CY77*CY$8)+(DK77*DK$8)+(DM77*DM$8)</f>
        <v>1864.0389022537333</v>
      </c>
      <c r="BJ77" s="28"/>
      <c r="BK77" s="28">
        <f>BK71*'[3]GR-yoy'!BK71</f>
        <v>2111.2913677251076</v>
      </c>
      <c r="BL77" s="28"/>
      <c r="BM77" s="28">
        <f>BM71*'[3]GR-yoy'!BM71</f>
        <v>1844.2143597496822</v>
      </c>
      <c r="BN77" s="28"/>
      <c r="BO77" s="28">
        <f>BO71*'[3]GR-yoy'!BO71</f>
        <v>2854.6826561950838</v>
      </c>
      <c r="BP77" s="28"/>
      <c r="BQ77" s="28">
        <f>BQ71*'[3]GR-yoy'!BQ71</f>
        <v>782.5389757847563</v>
      </c>
      <c r="BR77" s="28"/>
      <c r="BS77" s="28">
        <f>BS71*'[3]GR-yoy'!BS71</f>
        <v>1947.8386031757902</v>
      </c>
      <c r="BT77" s="28"/>
      <c r="BU77" s="28">
        <f>BU71*'[3]GR-yoy'!BU71</f>
        <v>702.0121230018392</v>
      </c>
      <c r="BV77" s="28"/>
      <c r="BW77" s="28">
        <f>BW71*'[3]GR-yoy'!BW71</f>
        <v>898.46268451136098</v>
      </c>
      <c r="BX77" s="28"/>
      <c r="BY77" s="28">
        <f>BY71*'[3]GR-yoy'!BY71</f>
        <v>735.44585313902758</v>
      </c>
      <c r="BZ77" s="28"/>
      <c r="CA77" s="28">
        <f>CA71*'[3]GR-yoy'!CA71</f>
        <v>506.48678021232195</v>
      </c>
      <c r="CB77" s="29"/>
      <c r="CC77" s="27" t="str">
        <f>BH77</f>
        <v>Q1</v>
      </c>
      <c r="CD77" s="28">
        <f>CD71*'[3]GR-yoy'!CD71</f>
        <v>607.21626313865102</v>
      </c>
      <c r="CE77" s="28"/>
      <c r="CF77" s="28">
        <f>CF71*'[3]GR-yoy'!CF71</f>
        <v>103.99278199923367</v>
      </c>
      <c r="CG77" s="28"/>
      <c r="CH77" s="28">
        <f>CH71*'[3]GR-yoy'!CH71</f>
        <v>1136.66290171946</v>
      </c>
      <c r="CI77" s="28"/>
      <c r="CJ77" s="28">
        <f>CJ71*'[3]GR-yoy'!CJ71</f>
        <v>4559.2254891401617</v>
      </c>
      <c r="CK77" s="28"/>
      <c r="CL77" s="28">
        <f>CL71*'[3]GR-yoy'!CL71</f>
        <v>1137.3063028786044</v>
      </c>
      <c r="CM77" s="28"/>
      <c r="CN77" s="28">
        <f>CN71*'[3]GR-yoy'!CN71</f>
        <v>3443.0450957953776</v>
      </c>
      <c r="CO77" s="28"/>
      <c r="CP77" s="28">
        <f>CP71*'[3]GR-yoy'!CP71</f>
        <v>2482.3554948717624</v>
      </c>
      <c r="CQ77" s="28"/>
      <c r="CR77" s="28">
        <f>CR71*'[3]GR-yoy'!CR71</f>
        <v>3416.3128645537549</v>
      </c>
      <c r="CS77" s="28"/>
      <c r="CT77" s="28">
        <f>CT71*'[3]GR-yoy'!CT71</f>
        <v>1871.2353879854136</v>
      </c>
      <c r="CU77" s="28"/>
      <c r="CV77" s="28">
        <f>CV71*'[3]GR-yoy'!CV71</f>
        <v>2028.0896638208203</v>
      </c>
      <c r="CW77" s="29"/>
      <c r="CX77" s="27" t="str">
        <f>CC77</f>
        <v>Q1</v>
      </c>
      <c r="CY77" s="28">
        <f>CY71*'[3]GR-yoy'!CY71</f>
        <v>5526.5988865148583</v>
      </c>
      <c r="CZ77" s="28"/>
      <c r="DA77" s="28">
        <f>DA71*'[3]GR-yoy'!DA71</f>
        <v>6570.1255625174781</v>
      </c>
      <c r="DB77" s="28"/>
      <c r="DC77" s="28">
        <f>DC71*'[3]GR-yoy'!DC71</f>
        <v>11361.236345850702</v>
      </c>
      <c r="DD77" s="28"/>
      <c r="DE77" s="28">
        <f>DE71*'[3]GR-yoy'!DE71</f>
        <v>1295.424333061268</v>
      </c>
      <c r="DF77" s="28"/>
      <c r="DG77" s="28">
        <f>DG71*'[3]GR-yoy'!DG71</f>
        <v>2339.056033387978</v>
      </c>
      <c r="DH77" s="28"/>
      <c r="DI77" s="28">
        <f>DI71*'[3]GR-yoy'!DI71</f>
        <v>4350.9436696579851</v>
      </c>
      <c r="DJ77" s="28"/>
      <c r="DK77" s="28">
        <f>DK71*'[3]GR-yoy'!DK71</f>
        <v>1386.1230169437722</v>
      </c>
      <c r="DL77" s="28"/>
      <c r="DM77" s="28">
        <f>DM71*'[3]GR-yoy'!DM71</f>
        <v>1967.2874696795027</v>
      </c>
      <c r="DN77" s="29"/>
      <c r="DO77" s="27" t="str">
        <f>CX77</f>
        <v>Q1</v>
      </c>
      <c r="DP77" s="28">
        <f>(BI77/B77)*100</f>
        <v>980.73599868606948</v>
      </c>
      <c r="DQ77" s="28"/>
      <c r="DR77" s="28">
        <f>(BK77/D77)*100</f>
        <v>939.42081993102897</v>
      </c>
      <c r="DS77" s="28"/>
      <c r="DT77" s="28">
        <f>(BM77/F77)*100</f>
        <v>3096.8746008968342</v>
      </c>
      <c r="DU77" s="28"/>
      <c r="DV77" s="28">
        <f>(BO77/H77)*100</f>
        <v>2961.3915882382075</v>
      </c>
      <c r="DW77" s="28"/>
      <c r="DX77" s="28">
        <f>(BQ77/J77)*100</f>
        <v>1050.8464358438048</v>
      </c>
      <c r="DY77" s="28"/>
      <c r="DZ77" s="28">
        <f>(BS77/L77)*100</f>
        <v>725.77295696322619</v>
      </c>
      <c r="EA77" s="28"/>
      <c r="EB77" s="28">
        <f>(BU77/N77)*100</f>
        <v>1023.5344217732116</v>
      </c>
      <c r="EC77" s="28"/>
      <c r="ED77" s="28">
        <f>(BW77/P77)*100</f>
        <v>1198.6199764215519</v>
      </c>
      <c r="EE77" s="28"/>
      <c r="EF77" s="28">
        <f>(BY77/R77)*100</f>
        <v>598.61003275342557</v>
      </c>
      <c r="EG77" s="28"/>
      <c r="EH77" s="28">
        <f>(CA77/T77)*100</f>
        <v>370.78133008092288</v>
      </c>
      <c r="EI77" s="29"/>
      <c r="EJ77" s="27" t="str">
        <f>DO77</f>
        <v>Q1</v>
      </c>
      <c r="EK77" s="28">
        <f>(CD77/W77)*100</f>
        <v>567.3090002872874</v>
      </c>
      <c r="EL77" s="8"/>
      <c r="EM77" s="28">
        <f>(CF77/Y77)*100</f>
        <v>61.822862489441214</v>
      </c>
      <c r="EN77" s="8"/>
      <c r="EO77" s="28">
        <f>(CH77/AA77)*100</f>
        <v>696.42595639457932</v>
      </c>
      <c r="EP77" s="8"/>
      <c r="EQ77" s="28">
        <f>(CJ77/AC77)*100</f>
        <v>2238.4093747200623</v>
      </c>
      <c r="ER77" s="8"/>
      <c r="ES77" s="28">
        <f>(CL77/AE77)*100</f>
        <v>795.25122623258414</v>
      </c>
      <c r="ET77" s="8"/>
      <c r="EU77" s="28">
        <f>(CN77/AG77)*100</f>
        <v>2388.1872506481818</v>
      </c>
      <c r="EV77" s="8"/>
      <c r="EW77" s="28">
        <f>(CP77/AI77)*100</f>
        <v>2019.7906566666993</v>
      </c>
      <c r="EX77" s="8"/>
      <c r="EY77" s="28">
        <f>(CR77/AK77)*100</f>
        <v>2349.2730419692029</v>
      </c>
      <c r="EZ77" s="8"/>
      <c r="FA77" s="28">
        <f>(CT77/AM77)*100</f>
        <v>836.31502143143098</v>
      </c>
      <c r="FB77" s="8"/>
      <c r="FC77" s="28">
        <f>(CV77/AO77)*100</f>
        <v>1306.9720803754424</v>
      </c>
      <c r="FD77" s="29"/>
      <c r="FE77" s="27" t="str">
        <f>EJ77</f>
        <v>Q1</v>
      </c>
      <c r="FF77" s="28">
        <f>(CY77/AR77)*100</f>
        <v>1363.9035183202282</v>
      </c>
      <c r="FG77" s="8"/>
      <c r="FH77" s="28">
        <f>(DA77/AT77)*100</f>
        <v>1509.0673568946122</v>
      </c>
      <c r="FI77" s="8"/>
      <c r="FJ77" s="28">
        <f>(DC77/AV77)*100</f>
        <v>3000.6557502113919</v>
      </c>
      <c r="FK77" s="8"/>
      <c r="FL77" s="28">
        <f>(DE77/AX77)*100</f>
        <v>930.80584323513926</v>
      </c>
      <c r="FM77" s="8"/>
      <c r="FN77" s="28">
        <f>(DG77/AZ77)*100</f>
        <v>718.76926908016424</v>
      </c>
      <c r="FO77" s="8"/>
      <c r="FP77" s="28">
        <f>(DI77/BB77)*100</f>
        <v>1020.8745880475644</v>
      </c>
      <c r="FQ77" s="8"/>
      <c r="FR77" s="28">
        <f>(DK77/BD77)*100</f>
        <v>367.8374350294755</v>
      </c>
      <c r="FS77" s="8"/>
      <c r="FT77" s="28">
        <f>(DM77/BF77)*100</f>
        <v>1192.782919468712</v>
      </c>
      <c r="FU77" s="29"/>
      <c r="FV77" s="27" t="str">
        <f>FE77</f>
        <v>Q1</v>
      </c>
      <c r="FW77" s="8">
        <f>(DP77/$IF77)*100</f>
        <v>51.863629916142948</v>
      </c>
      <c r="FX77" s="8"/>
      <c r="FY77" s="8">
        <f>(DR77/$IF77)*100</f>
        <v>49.678785938006683</v>
      </c>
      <c r="FZ77" s="8"/>
      <c r="GA77" s="8">
        <f>(DT77/$IF77)*100</f>
        <v>163.77002415818197</v>
      </c>
      <c r="GB77" s="8"/>
      <c r="GC77" s="8">
        <f>(DV77/$IF77)*100</f>
        <v>156.60536329341818</v>
      </c>
      <c r="GD77" s="8"/>
      <c r="GE77" s="8">
        <f>(DX77/$IF77)*100</f>
        <v>55.571234991187936</v>
      </c>
      <c r="GF77" s="8"/>
      <c r="GG77" s="8">
        <f>(DZ77/$IF77)*100</f>
        <v>38.380583657085012</v>
      </c>
      <c r="GH77" s="8"/>
      <c r="GI77" s="8">
        <f>(EB77/$IF77)*100</f>
        <v>54.126911348617988</v>
      </c>
      <c r="GJ77" s="8"/>
      <c r="GK77" s="8">
        <f>(ED77/$IF77)*100</f>
        <v>63.385847924933877</v>
      </c>
      <c r="GL77" s="8"/>
      <c r="GM77" s="8">
        <f>(EF77/$IF77)*100</f>
        <v>31.655908669007292</v>
      </c>
      <c r="GN77" s="8"/>
      <c r="GO77" s="8">
        <f>(EH77/$IF77)*100</f>
        <v>19.607790178901865</v>
      </c>
      <c r="GP77" s="29"/>
      <c r="GQ77" s="27" t="str">
        <f>FV77</f>
        <v>Q1</v>
      </c>
      <c r="GR77" s="8">
        <f>(EK77/$IF77)*100</f>
        <v>30.000636336807929</v>
      </c>
      <c r="GS77" s="8"/>
      <c r="GT77" s="8">
        <f>(EM77/$IF77)*100</f>
        <v>3.2693386036656746</v>
      </c>
      <c r="GU77" s="8"/>
      <c r="GV77" s="8">
        <f>(EO77/$IF77)*100</f>
        <v>36.828645134709696</v>
      </c>
      <c r="GW77" s="8"/>
      <c r="GX77" s="8">
        <f>(EQ77/$IF77)*100</f>
        <v>118.37236072382305</v>
      </c>
      <c r="GY77" s="8"/>
      <c r="GZ77" s="8">
        <f>(ES77/$IF77)*100</f>
        <v>42.054758205003836</v>
      </c>
      <c r="HA77" s="8"/>
      <c r="HB77" s="8">
        <f>(EU77/$IF77)*100</f>
        <v>126.2929676324805</v>
      </c>
      <c r="HC77" s="8"/>
      <c r="HD77" s="8">
        <f>(EW77/$IF77)*100</f>
        <v>106.81128791620542</v>
      </c>
      <c r="HE77" s="8"/>
      <c r="HF77" s="8">
        <f>(EY77/$IF77)*100</f>
        <v>124.23509260789692</v>
      </c>
      <c r="HG77" s="8"/>
      <c r="HH77" s="8">
        <f>(FA77/$IF77)*100</f>
        <v>44.22630842850797</v>
      </c>
      <c r="HI77" s="8"/>
      <c r="HJ77" s="8">
        <f>(FC77/$IF77)*100</f>
        <v>69.115762425501543</v>
      </c>
      <c r="HK77" s="17"/>
      <c r="HL77" s="27" t="str">
        <f>GQ77</f>
        <v>Q1</v>
      </c>
      <c r="HM77" s="8">
        <f>(FF77/$IF77)*100</f>
        <v>72.126430976587713</v>
      </c>
      <c r="HN77" s="8"/>
      <c r="HO77" s="8">
        <f>(FH77/$IF77)*100</f>
        <v>79.803036720758513</v>
      </c>
      <c r="HP77" s="8"/>
      <c r="HQ77" s="8">
        <f>(FJ77/$IF77)*100</f>
        <v>158.68174467257927</v>
      </c>
      <c r="HR77" s="8"/>
      <c r="HS77" s="8">
        <f>(FL77/$IF77)*100</f>
        <v>49.223205676151892</v>
      </c>
      <c r="HT77" s="8"/>
      <c r="HU77" s="8">
        <f>(FN77/$IF77)*100</f>
        <v>38.010212143342329</v>
      </c>
      <c r="HV77" s="8"/>
      <c r="HW77" s="8">
        <f>(FP77/$IF77)*100</f>
        <v>53.98625307547389</v>
      </c>
      <c r="HX77" s="8"/>
      <c r="HY77" s="8">
        <f>(FR77/$IF77)*100</f>
        <v>19.452110073690285</v>
      </c>
      <c r="HZ77" s="8"/>
      <c r="IA77" s="8">
        <f>(FT77/$IF77)*100</f>
        <v>63.077170602996965</v>
      </c>
      <c r="IB77" s="17"/>
      <c r="IF77" s="10">
        <f>[8]CPI!$E$192</f>
        <v>1890.9898907419281</v>
      </c>
    </row>
    <row r="78" spans="1:240" s="10" customFormat="1" ht="15" hidden="1" customHeight="1" x14ac:dyDescent="0.2">
      <c r="A78" s="27" t="s">
        <v>64</v>
      </c>
      <c r="B78" s="28">
        <f>(D78*D$8)+(F78*F$8)+(H78*H$8)+(J78*J$8)+(L78*L$8)+(N78*N$8)+(P78*P$8)+(R78*R$8)+(T78*T$8)+(W78*W$8)+(Y78*Y$8)+(AA78*AA$8)+(AC78*AC$8)+(AE78*AE$8)+(AG78*AG$8)+(AM78*AM$8)+(AO78*AO$8)+(AR78*AR$8)+(BD78*BD$8)+(BF78*BF$8)</f>
        <v>268.56029475611405</v>
      </c>
      <c r="C78" s="28"/>
      <c r="D78" s="28">
        <f>D72*'[3]GR-yoy'!D72</f>
        <v>443.62938788607084</v>
      </c>
      <c r="E78" s="28"/>
      <c r="F78" s="28">
        <f>F72*'[3]GR-yoy'!F72</f>
        <v>66.424205036389523</v>
      </c>
      <c r="G78" s="28"/>
      <c r="H78" s="28">
        <f>H72*'[3]GR-yoy'!H72</f>
        <v>281.98277015303449</v>
      </c>
      <c r="I78" s="28"/>
      <c r="J78" s="28">
        <f>J72*'[3]GR-yoy'!J72</f>
        <v>171.09444787624113</v>
      </c>
      <c r="K78" s="28"/>
      <c r="L78" s="28">
        <f>L72*'[3]GR-yoy'!L72</f>
        <v>227.73180607801962</v>
      </c>
      <c r="M78" s="28"/>
      <c r="N78" s="28">
        <f>N72*'[3]GR-yoy'!N72</f>
        <v>85.433356453448766</v>
      </c>
      <c r="O78" s="28"/>
      <c r="P78" s="28">
        <f>P72*'[3]GR-yoy'!P72</f>
        <v>135.16945930283219</v>
      </c>
      <c r="Q78" s="28"/>
      <c r="R78" s="28">
        <f>R72*'[3]GR-yoy'!R72</f>
        <v>243.93889126851394</v>
      </c>
      <c r="S78" s="28"/>
      <c r="T78" s="28">
        <f>T72*'[3]GR-yoy'!T72</f>
        <v>192.74983534604328</v>
      </c>
      <c r="U78" s="29"/>
      <c r="V78" s="27" t="s">
        <v>64</v>
      </c>
      <c r="W78" s="28">
        <f>W72*'[3]GR-yoy'!W72</f>
        <v>225.88063613373905</v>
      </c>
      <c r="X78" s="28"/>
      <c r="Y78" s="28">
        <f>Y72*'[3]GR-yoy'!Y72</f>
        <v>456.95016877832234</v>
      </c>
      <c r="Z78" s="28"/>
      <c r="AA78" s="28">
        <f>AA72*'[3]GR-yoy'!AA72</f>
        <v>348.06949461638567</v>
      </c>
      <c r="AB78" s="28"/>
      <c r="AC78" s="28">
        <f>AC72*'[3]GR-yoy'!AC72</f>
        <v>375.95532042852244</v>
      </c>
      <c r="AD78" s="28"/>
      <c r="AE78" s="28">
        <f>AE72*'[3]GR-yoy'!AE72</f>
        <v>198.83140080642235</v>
      </c>
      <c r="AF78" s="28"/>
      <c r="AG78" s="28">
        <f>AG72*'[3]GR-yoy'!AG72</f>
        <v>203.50097408991732</v>
      </c>
      <c r="AH78" s="28"/>
      <c r="AI78" s="28">
        <f>AI72*'[3]GR-yoy'!AI72</f>
        <v>144.09136665770168</v>
      </c>
      <c r="AJ78" s="28"/>
      <c r="AK78" s="28">
        <f>AK72*'[3]GR-yoy'!AK72</f>
        <v>139.85638501660031</v>
      </c>
      <c r="AL78" s="28"/>
      <c r="AM78" s="28">
        <f>AM72*'[3]GR-yoy'!AM72</f>
        <v>261.03338746864762</v>
      </c>
      <c r="AN78" s="28"/>
      <c r="AO78" s="28">
        <f>AO72*'[3]GR-yoy'!AO72</f>
        <v>149.4606576877801</v>
      </c>
      <c r="AP78" s="29"/>
      <c r="AQ78" s="27" t="s">
        <v>64</v>
      </c>
      <c r="AR78" s="28">
        <f>AR72*'[3]GR-yoy'!AR72</f>
        <v>331.34831931127854</v>
      </c>
      <c r="AS78" s="28"/>
      <c r="AT78" s="28">
        <f>AT72*'[3]GR-yoy'!AT72</f>
        <v>357.21947348251643</v>
      </c>
      <c r="AU78" s="28"/>
      <c r="AV78" s="28">
        <f>AV72*'[3]GR-yoy'!AV72</f>
        <v>215.02354724997551</v>
      </c>
      <c r="AW78" s="28"/>
      <c r="AX78" s="28">
        <f>AX72*'[3]GR-yoy'!AX72</f>
        <v>121.58250496370503</v>
      </c>
      <c r="AY78" s="28"/>
      <c r="AZ78" s="28">
        <f>AZ72*'[3]GR-yoy'!AZ72</f>
        <v>469.42543490313301</v>
      </c>
      <c r="BA78" s="28"/>
      <c r="BB78" s="28">
        <f>BB72*'[3]GR-yoy'!BB72</f>
        <v>357.44687270137211</v>
      </c>
      <c r="BC78" s="28"/>
      <c r="BD78" s="28">
        <f>BD72*'[3]GR-yoy'!BD72</f>
        <v>594.46632256489374</v>
      </c>
      <c r="BE78" s="28"/>
      <c r="BF78" s="28">
        <f>BF72*'[3]GR-yoy'!BF72</f>
        <v>224.06340062661332</v>
      </c>
      <c r="BG78" s="29"/>
      <c r="BH78" s="27" t="s">
        <v>64</v>
      </c>
      <c r="BI78" s="28">
        <f>(BK78*BK$8)+(BM78*BM$8)+(BO78*BO$8)+(BQ78*BQ$8)+(BS78*BS$8)+(BU78*BU$8)+(BW78*BW$8)+(BY78*BY$8)+(CA78*CA$8)+(CD78*CD$8)+(CF78*CF$8)+(CH78*CH$8)+(CJ78*CJ$8)+(CL78*CL$8)+(CN78*CN$8)+(CT78*CT$8)+(CV78*CV$8)+(CY78*CY$8)+(DK78*DK$8)+(DM78*DM$8)</f>
        <v>3535.8337556139027</v>
      </c>
      <c r="BJ78" s="28"/>
      <c r="BK78" s="28">
        <f>BK72*'[3]GR-yoy'!BK72</f>
        <v>7251.2328966391515</v>
      </c>
      <c r="BL78" s="28"/>
      <c r="BM78" s="28">
        <f>BM72*'[3]GR-yoy'!BM72</f>
        <v>2747.194299530378</v>
      </c>
      <c r="BN78" s="28"/>
      <c r="BO78" s="28">
        <f>BO72*'[3]GR-yoy'!BO72</f>
        <v>3626.6583480996505</v>
      </c>
      <c r="BP78" s="28"/>
      <c r="BQ78" s="28">
        <f>BQ72*'[3]GR-yoy'!BQ72</f>
        <v>1076.8050315449893</v>
      </c>
      <c r="BR78" s="28"/>
      <c r="BS78" s="28">
        <f>BS72*'[3]GR-yoy'!BS72</f>
        <v>3365.5667039021619</v>
      </c>
      <c r="BT78" s="28"/>
      <c r="BU78" s="28">
        <f>BU72*'[3]GR-yoy'!BU72</f>
        <v>743.21950751343661</v>
      </c>
      <c r="BV78" s="28"/>
      <c r="BW78" s="28">
        <f>BW72*'[3]GR-yoy'!BW72</f>
        <v>1644.2955034391132</v>
      </c>
      <c r="BX78" s="28"/>
      <c r="BY78" s="28">
        <f>BY72*'[3]GR-yoy'!BY72</f>
        <v>1160.400114944877</v>
      </c>
      <c r="BZ78" s="28"/>
      <c r="CA78" s="28">
        <f>CA72*'[3]GR-yoy'!CA72</f>
        <v>1022.4408405606847</v>
      </c>
      <c r="CB78" s="29"/>
      <c r="CC78" s="27" t="s">
        <v>64</v>
      </c>
      <c r="CD78" s="28">
        <f>CD72*'[3]GR-yoy'!CD72</f>
        <v>1412.0680407701295</v>
      </c>
      <c r="CE78" s="28"/>
      <c r="CF78" s="28">
        <f>CF72*'[3]GR-yoy'!CF72</f>
        <v>2479.9886922218625</v>
      </c>
      <c r="CG78" s="28"/>
      <c r="CH78" s="28">
        <f>CH72*'[3]GR-yoy'!CH72</f>
        <v>2983.7867148944019</v>
      </c>
      <c r="CI78" s="28"/>
      <c r="CJ78" s="28">
        <f>CJ72*'[3]GR-yoy'!CJ72</f>
        <v>10520.939058040962</v>
      </c>
      <c r="CK78" s="28"/>
      <c r="CL78" s="28">
        <f>CL72*'[3]GR-yoy'!CL72</f>
        <v>1624.7525501763707</v>
      </c>
      <c r="CM78" s="28"/>
      <c r="CN78" s="28">
        <f>CN72*'[3]GR-yoy'!CN72</f>
        <v>3743.1598434073485</v>
      </c>
      <c r="CO78" s="28"/>
      <c r="CP78" s="28">
        <f>CP72*'[3]GR-yoy'!CP72</f>
        <v>2120.6780846750476</v>
      </c>
      <c r="CQ78" s="28"/>
      <c r="CR78" s="28">
        <f>CR72*'[3]GR-yoy'!CR72</f>
        <v>3412.3603697005583</v>
      </c>
      <c r="CS78" s="28"/>
      <c r="CT78" s="28">
        <f>CT72*'[3]GR-yoy'!CT72</f>
        <v>2841.3790917706165</v>
      </c>
      <c r="CU78" s="28"/>
      <c r="CV78" s="28">
        <f>CV72*'[3]GR-yoy'!CV72</f>
        <v>2773.9762419373706</v>
      </c>
      <c r="CW78" s="29"/>
      <c r="CX78" s="27" t="s">
        <v>64</v>
      </c>
      <c r="CY78" s="28">
        <f>CY72*'[3]GR-yoy'!CY72</f>
        <v>4830.7596178570238</v>
      </c>
      <c r="CZ78" s="28"/>
      <c r="DA78" s="28">
        <f>DA72*'[3]GR-yoy'!DA72</f>
        <v>6482.7092466536888</v>
      </c>
      <c r="DB78" s="28"/>
      <c r="DC78" s="28">
        <f>DC72*'[3]GR-yoy'!DC72</f>
        <v>3920.0297559878813</v>
      </c>
      <c r="DD78" s="28"/>
      <c r="DE78" s="28">
        <f>DE72*'[3]GR-yoy'!DE72</f>
        <v>2664.1734880289223</v>
      </c>
      <c r="DF78" s="28"/>
      <c r="DG78" s="28">
        <f>DG72*'[3]GR-yoy'!DG72</f>
        <v>3486.1089833946371</v>
      </c>
      <c r="DH78" s="28"/>
      <c r="DI78" s="28">
        <f>DI72*'[3]GR-yoy'!DI72</f>
        <v>1354.6051646849908</v>
      </c>
      <c r="DJ78" s="28"/>
      <c r="DK78" s="28">
        <f>DK72*'[3]GR-yoy'!DK72</f>
        <v>3199.7793079635917</v>
      </c>
      <c r="DL78" s="28"/>
      <c r="DM78" s="28">
        <f>DM72*'[3]GR-yoy'!DM72</f>
        <v>2854.1863611312374</v>
      </c>
      <c r="DN78" s="29"/>
      <c r="DO78" s="27" t="s">
        <v>64</v>
      </c>
      <c r="DP78" s="28">
        <f>(BI78/B78)*100</f>
        <v>1316.5884252640089</v>
      </c>
      <c r="DQ78" s="28"/>
      <c r="DR78" s="28">
        <f>(BK78/D78)*100</f>
        <v>1634.5249198191873</v>
      </c>
      <c r="DS78" s="28"/>
      <c r="DT78" s="28">
        <f>(BM78/F78)*100</f>
        <v>4135.8331620609806</v>
      </c>
      <c r="DU78" s="28"/>
      <c r="DV78" s="28">
        <f>(BO78/H78)*100</f>
        <v>1286.1276403985362</v>
      </c>
      <c r="DW78" s="28"/>
      <c r="DX78" s="28">
        <f>(BQ78/J78)*100</f>
        <v>629.36293077369862</v>
      </c>
      <c r="DY78" s="28"/>
      <c r="DZ78" s="28">
        <f>(BS78/L78)*100</f>
        <v>1477.8641428545725</v>
      </c>
      <c r="EA78" s="28"/>
      <c r="EB78" s="28">
        <f>(BU78/N78)*100</f>
        <v>869.94066295218624</v>
      </c>
      <c r="EC78" s="28"/>
      <c r="ED78" s="28">
        <f>(BW78/P78)*100</f>
        <v>1216.4696906534568</v>
      </c>
      <c r="EE78" s="28"/>
      <c r="EF78" s="28">
        <f>(BY78/R78)*100</f>
        <v>475.69295281725914</v>
      </c>
      <c r="EG78" s="28"/>
      <c r="EH78" s="28">
        <f>(CA78/T78)*100</f>
        <v>530.44965705163861</v>
      </c>
      <c r="EI78" s="29"/>
      <c r="EJ78" s="27" t="s">
        <v>64</v>
      </c>
      <c r="EK78" s="28">
        <f>(CD78/W78)*100</f>
        <v>625.13904022037309</v>
      </c>
      <c r="EL78" s="8"/>
      <c r="EM78" s="28">
        <f>(CF78/Y78)*100</f>
        <v>542.72628870063193</v>
      </c>
      <c r="EN78" s="8"/>
      <c r="EO78" s="28">
        <f>(CH78/AA78)*100</f>
        <v>857.23878738149483</v>
      </c>
      <c r="EP78" s="8"/>
      <c r="EQ78" s="28">
        <f>(CJ78/AC78)*100</f>
        <v>2798.4546264829969</v>
      </c>
      <c r="ER78" s="8"/>
      <c r="ES78" s="28">
        <f>(CL78/AE78)*100</f>
        <v>817.15088441095497</v>
      </c>
      <c r="ET78" s="8"/>
      <c r="EU78" s="28">
        <f>(CN78/AG78)*100</f>
        <v>1839.3817819041128</v>
      </c>
      <c r="EV78" s="8"/>
      <c r="EW78" s="28">
        <f>(CP78/AI78)*100</f>
        <v>1471.7592968028785</v>
      </c>
      <c r="EX78" s="8"/>
      <c r="EY78" s="28">
        <f>(CR78/AK78)*100</f>
        <v>2439.9031687366482</v>
      </c>
      <c r="EZ78" s="8"/>
      <c r="FA78" s="28">
        <f>(CT78/AM78)*100</f>
        <v>1088.5117491385622</v>
      </c>
      <c r="FB78" s="8"/>
      <c r="FC78" s="28">
        <f>(CV78/AO78)*100</f>
        <v>1855.9909242017011</v>
      </c>
      <c r="FD78" s="29"/>
      <c r="FE78" s="27" t="s">
        <v>64</v>
      </c>
      <c r="FF78" s="28">
        <f>(CY78/AR78)*100</f>
        <v>1457.9097995420532</v>
      </c>
      <c r="FG78" s="8"/>
      <c r="FH78" s="28">
        <f>(DA78/AT78)*100</f>
        <v>1814.7692743214836</v>
      </c>
      <c r="FI78" s="8"/>
      <c r="FJ78" s="28">
        <f>(DC78/AV78)*100</f>
        <v>1823.0699875072996</v>
      </c>
      <c r="FK78" s="8"/>
      <c r="FL78" s="28">
        <f>(DE78/AX78)*100</f>
        <v>2191.2474075314003</v>
      </c>
      <c r="FM78" s="8"/>
      <c r="FN78" s="28">
        <f>(DG78/AZ78)*100</f>
        <v>742.63316901735493</v>
      </c>
      <c r="FO78" s="8"/>
      <c r="FP78" s="28">
        <f>(DI78/BB78)*100</f>
        <v>378.96685301725705</v>
      </c>
      <c r="FQ78" s="8"/>
      <c r="FR78" s="28">
        <f>(DK78/BD78)*100</f>
        <v>538.26082092552758</v>
      </c>
      <c r="FS78" s="8"/>
      <c r="FT78" s="28">
        <f>(DM78/BF78)*100</f>
        <v>1273.8297969008997</v>
      </c>
      <c r="FU78" s="29"/>
      <c r="FV78" s="27" t="s">
        <v>64</v>
      </c>
      <c r="FW78" s="8">
        <f>(DP78/$IF78)*100</f>
        <v>69.213135725409231</v>
      </c>
      <c r="FX78" s="8"/>
      <c r="FY78" s="8">
        <f>(DR78/$IF78)*100</f>
        <v>85.927077096491658</v>
      </c>
      <c r="FZ78" s="8"/>
      <c r="GA78" s="8">
        <f>(DT78/$IF78)*100</f>
        <v>217.42100757567724</v>
      </c>
      <c r="GB78" s="8"/>
      <c r="GC78" s="8">
        <f>(DV78/$IF78)*100</f>
        <v>67.611810363025242</v>
      </c>
      <c r="GD78" s="8"/>
      <c r="GE78" s="8">
        <f>(DX78/$IF78)*100</f>
        <v>33.085648568911296</v>
      </c>
      <c r="GF78" s="8"/>
      <c r="GG78" s="8">
        <f>(DZ78/$IF78)*100</f>
        <v>77.691410269384576</v>
      </c>
      <c r="GH78" s="8"/>
      <c r="GI78" s="8">
        <f>(EB78/$IF78)*100</f>
        <v>45.732834971481893</v>
      </c>
      <c r="GJ78" s="8"/>
      <c r="GK78" s="8">
        <f>(ED78/$IF78)*100</f>
        <v>63.949887595404718</v>
      </c>
      <c r="GL78" s="8"/>
      <c r="GM78" s="8">
        <f>(EF78/$IF78)*100</f>
        <v>25.007208232412886</v>
      </c>
      <c r="GN78" s="8"/>
      <c r="GO78" s="8">
        <f>(EH78/$IF78)*100</f>
        <v>27.885771593085174</v>
      </c>
      <c r="GP78" s="29"/>
      <c r="GQ78" s="27" t="s">
        <v>64</v>
      </c>
      <c r="GR78" s="8">
        <f>(EK78/$IF78)*100</f>
        <v>32.863598378778434</v>
      </c>
      <c r="GS78" s="8"/>
      <c r="GT78" s="8">
        <f>(EM78/$IF78)*100</f>
        <v>28.531154885439609</v>
      </c>
      <c r="GU78" s="8"/>
      <c r="GV78" s="8">
        <f>(EO78/$IF78)*100</f>
        <v>45.065096579611073</v>
      </c>
      <c r="GW78" s="8"/>
      <c r="GX78" s="8">
        <f>(EQ78/$IF78)*100</f>
        <v>147.11493445290421</v>
      </c>
      <c r="GY78" s="8"/>
      <c r="GZ78" s="8">
        <f>(ES78/$IF78)*100</f>
        <v>42.957673017315493</v>
      </c>
      <c r="HA78" s="8"/>
      <c r="HB78" s="8">
        <f>(EU78/$IF78)*100</f>
        <v>96.696415127791909</v>
      </c>
      <c r="HC78" s="8"/>
      <c r="HD78" s="8">
        <f>(EW78/$IF78)*100</f>
        <v>77.370478131253478</v>
      </c>
      <c r="HE78" s="8"/>
      <c r="HF78" s="8">
        <f>(EY78/$IF78)*100</f>
        <v>128.26586193081741</v>
      </c>
      <c r="HG78" s="8"/>
      <c r="HH78" s="8">
        <f>(FA78/$IF78)*100</f>
        <v>57.223130620127158</v>
      </c>
      <c r="HI78" s="8"/>
      <c r="HJ78" s="8">
        <f>(FC78/$IF78)*100</f>
        <v>97.569558775469872</v>
      </c>
      <c r="HK78" s="17"/>
      <c r="HL78" s="27" t="s">
        <v>64</v>
      </c>
      <c r="HM78" s="8">
        <f>(FF78/$IF78)*100</f>
        <v>76.642409195473533</v>
      </c>
      <c r="HN78" s="8"/>
      <c r="HO78" s="8">
        <f>(FH78/$IF78)*100</f>
        <v>95.402534067340099</v>
      </c>
      <c r="HP78" s="8"/>
      <c r="HQ78" s="8">
        <f>(FJ78/$IF78)*100</f>
        <v>95.838903077824426</v>
      </c>
      <c r="HR78" s="8"/>
      <c r="HS78" s="8">
        <f>(FL78/$IF78)*100</f>
        <v>115.19401303790869</v>
      </c>
      <c r="HT78" s="8"/>
      <c r="HU78" s="8">
        <f>(FN78/$IF78)*100</f>
        <v>39.040272066102951</v>
      </c>
      <c r="HV78" s="8"/>
      <c r="HW78" s="8">
        <f>(FP78/$IF78)*100</f>
        <v>19.922311126238977</v>
      </c>
      <c r="HX78" s="8"/>
      <c r="HY78" s="8">
        <f>(FR78/$IF78)*100</f>
        <v>28.296404965673482</v>
      </c>
      <c r="HZ78" s="8"/>
      <c r="IA78" s="8">
        <f>(FT78/$IF78)*100</f>
        <v>66.965311962463133</v>
      </c>
      <c r="IB78" s="17"/>
      <c r="IF78" s="10">
        <f>[9]CPI!$E$193</f>
        <v>1902.223344550287</v>
      </c>
    </row>
    <row r="79" spans="1:240" s="10" customFormat="1" ht="15" hidden="1" customHeight="1" x14ac:dyDescent="0.2">
      <c r="A79" s="27" t="s">
        <v>65</v>
      </c>
      <c r="B79" s="28">
        <f>(D79*D$8)+(F79*F$8)+(H79*H$8)+(J79*J$8)+(L79*L$8)+(N79*N$8)+(P79*P$8)+(R79*R$8)+(T79*T$8)+(W79*W$8)+(Y79*Y$8)+(AA79*AA$8)+(AC79*AC$8)+(AE79*AE$8)+(AG79*AG$8)+(AM79*AM$8)+(AO79*AO$8)+(AR79*AR$8)+(BD79*BD$8)+(BF79*BF$8)</f>
        <v>193.52213162129661</v>
      </c>
      <c r="C79" s="28"/>
      <c r="D79" s="28">
        <f>D73*'[3]GR-yoy'!D73</f>
        <v>329.4238255285029</v>
      </c>
      <c r="E79" s="28"/>
      <c r="F79" s="28">
        <f>F73*'[3]GR-yoy'!F73</f>
        <v>92.575918789473107</v>
      </c>
      <c r="G79" s="28"/>
      <c r="H79" s="28">
        <f>H73*'[3]GR-yoy'!H73</f>
        <v>105.10547070421744</v>
      </c>
      <c r="I79" s="28"/>
      <c r="J79" s="28">
        <f>J73*'[3]GR-yoy'!J73</f>
        <v>90.811958341308639</v>
      </c>
      <c r="K79" s="28"/>
      <c r="L79" s="28">
        <f>L73*'[3]GR-yoy'!L73</f>
        <v>205.40569982881493</v>
      </c>
      <c r="M79" s="28"/>
      <c r="N79" s="28">
        <f>N73*'[3]GR-yoy'!N73</f>
        <v>41.682297400986123</v>
      </c>
      <c r="O79" s="28"/>
      <c r="P79" s="28">
        <f>P73*'[3]GR-yoy'!P73</f>
        <v>89.631258999994131</v>
      </c>
      <c r="Q79" s="28"/>
      <c r="R79" s="28">
        <f>R73*'[3]GR-yoy'!R73</f>
        <v>135.22763844015648</v>
      </c>
      <c r="S79" s="28"/>
      <c r="T79" s="28">
        <f>T73*'[3]GR-yoy'!T73</f>
        <v>118.78806172603863</v>
      </c>
      <c r="U79" s="29"/>
      <c r="V79" s="27" t="s">
        <v>65</v>
      </c>
      <c r="W79" s="28">
        <f>W73*'[3]GR-yoy'!W73</f>
        <v>72.850522597917646</v>
      </c>
      <c r="X79" s="28"/>
      <c r="Y79" s="28">
        <f>Y73*'[3]GR-yoy'!Y73</f>
        <v>152.02915673202006</v>
      </c>
      <c r="Z79" s="28"/>
      <c r="AA79" s="28">
        <f>AA73*'[3]GR-yoy'!AA73</f>
        <v>142.83580449225596</v>
      </c>
      <c r="AB79" s="28"/>
      <c r="AC79" s="28">
        <f>AC73*'[3]GR-yoy'!AC73</f>
        <v>417.36496198725837</v>
      </c>
      <c r="AD79" s="28"/>
      <c r="AE79" s="28">
        <f>AE73*'[3]GR-yoy'!AE73</f>
        <v>215.44438256795701</v>
      </c>
      <c r="AF79" s="28"/>
      <c r="AG79" s="28">
        <f>AG73*'[3]GR-yoy'!AG73</f>
        <v>158.46199848949632</v>
      </c>
      <c r="AH79" s="28"/>
      <c r="AI79" s="28">
        <f>AI73*'[3]GR-yoy'!AI73</f>
        <v>320.69352619892862</v>
      </c>
      <c r="AJ79" s="28"/>
      <c r="AK79" s="28">
        <f>AK73*'[3]GR-yoy'!AK73</f>
        <v>86.187802407941462</v>
      </c>
      <c r="AL79" s="28"/>
      <c r="AM79" s="28">
        <f>AM73*'[3]GR-yoy'!AM73</f>
        <v>249.7385640806734</v>
      </c>
      <c r="AN79" s="28"/>
      <c r="AO79" s="28">
        <f>AO73*'[3]GR-yoy'!AO73</f>
        <v>153.87031920779583</v>
      </c>
      <c r="AP79" s="29"/>
      <c r="AQ79" s="27" t="s">
        <v>65</v>
      </c>
      <c r="AR79" s="28">
        <f>AR73*'[3]GR-yoy'!AR73</f>
        <v>305.84157870885718</v>
      </c>
      <c r="AS79" s="28"/>
      <c r="AT79" s="28">
        <f>AT73*'[3]GR-yoy'!AT73</f>
        <v>349.13443302701302</v>
      </c>
      <c r="AU79" s="28"/>
      <c r="AV79" s="28">
        <f>AV73*'[3]GR-yoy'!AV73</f>
        <v>297.78520933048054</v>
      </c>
      <c r="AW79" s="28"/>
      <c r="AX79" s="28">
        <f>AX73*'[3]GR-yoy'!AX73</f>
        <v>144.7783674376586</v>
      </c>
      <c r="AY79" s="28"/>
      <c r="AZ79" s="28">
        <f>AZ73*'[3]GR-yoy'!AZ73</f>
        <v>98.231905247052026</v>
      </c>
      <c r="BA79" s="28"/>
      <c r="BB79" s="28">
        <f>BB73*'[3]GR-yoy'!BB73</f>
        <v>246.60488620249896</v>
      </c>
      <c r="BC79" s="28"/>
      <c r="BD79" s="28">
        <f>BD73*'[3]GR-yoy'!BD73</f>
        <v>340.67280758691385</v>
      </c>
      <c r="BE79" s="28"/>
      <c r="BF79" s="28">
        <f>BF73*'[3]GR-yoy'!BF73</f>
        <v>137.72690960551395</v>
      </c>
      <c r="BG79" s="29"/>
      <c r="BH79" s="27" t="s">
        <v>65</v>
      </c>
      <c r="BI79" s="28">
        <f>(BK79*BK$8)+(BM79*BM$8)+(BO79*BO$8)+(BQ79*BQ$8)+(BS79*BS$8)+(BU79*BU$8)+(BW79*BW$8)+(BY79*BY$8)+(CA79*CA$8)+(CD79*CD$8)+(CF79*CF$8)+(CH79*CH$8)+(CJ79*CJ$8)+(CL79*CL$8)+(CN79*CN$8)+(CT79*CT$8)+(CV79*CV$8)+(CY79*CY$8)+(DK79*DK$8)+(DM79*DM$8)</f>
        <v>2563.8557140038306</v>
      </c>
      <c r="BJ79" s="28"/>
      <c r="BK79" s="28">
        <f>BK73*'[3]GR-yoy'!BK73</f>
        <v>5484.8602305945533</v>
      </c>
      <c r="BL79" s="28"/>
      <c r="BM79" s="28">
        <f>BM73*'[3]GR-yoy'!BM73</f>
        <v>1847.0474162325181</v>
      </c>
      <c r="BN79" s="28"/>
      <c r="BO79" s="28">
        <f>BO73*'[3]GR-yoy'!BO73</f>
        <v>3668.175966016076</v>
      </c>
      <c r="BP79" s="28"/>
      <c r="BQ79" s="28">
        <f>BQ73*'[3]GR-yoy'!BQ73</f>
        <v>1092.8787860020611</v>
      </c>
      <c r="BR79" s="28"/>
      <c r="BS79" s="28">
        <f>BS73*'[3]GR-yoy'!BS73</f>
        <v>2020.9695963925194</v>
      </c>
      <c r="BT79" s="28"/>
      <c r="BU79" s="28">
        <f>BU73*'[3]GR-yoy'!BU73</f>
        <v>412.04386471941297</v>
      </c>
      <c r="BV79" s="28"/>
      <c r="BW79" s="28">
        <f>BW73*'[3]GR-yoy'!BW73</f>
        <v>1265.4504728666227</v>
      </c>
      <c r="BX79" s="28"/>
      <c r="BY79" s="28">
        <f>BY73*'[3]GR-yoy'!BY73</f>
        <v>707.03596855900139</v>
      </c>
      <c r="BZ79" s="28"/>
      <c r="CA79" s="28">
        <f>CA73*'[3]GR-yoy'!CA73</f>
        <v>275.09937186068481</v>
      </c>
      <c r="CB79" s="29"/>
      <c r="CC79" s="27" t="s">
        <v>65</v>
      </c>
      <c r="CD79" s="28">
        <f>CD73*'[3]GR-yoy'!CD73</f>
        <v>326.85563641073412</v>
      </c>
      <c r="CE79" s="28"/>
      <c r="CF79" s="28">
        <f>CF73*'[3]GR-yoy'!CF73</f>
        <v>1574.5040868889205</v>
      </c>
      <c r="CG79" s="28"/>
      <c r="CH79" s="28">
        <f>CH73*'[3]GR-yoy'!CH73</f>
        <v>2061.0393520063571</v>
      </c>
      <c r="CI79" s="28"/>
      <c r="CJ79" s="28">
        <f>CJ73*'[3]GR-yoy'!CJ73</f>
        <v>4239.4752669014424</v>
      </c>
      <c r="CK79" s="28"/>
      <c r="CL79" s="28">
        <f>CL73*'[3]GR-yoy'!CL73</f>
        <v>1768.438020640396</v>
      </c>
      <c r="CM79" s="28"/>
      <c r="CN79" s="28">
        <f>CN73*'[3]GR-yoy'!CN73</f>
        <v>2159.631373503928</v>
      </c>
      <c r="CO79" s="28"/>
      <c r="CP79" s="28">
        <f>CP73*'[3]GR-yoy'!CP73</f>
        <v>1917.1880627335836</v>
      </c>
      <c r="CQ79" s="28"/>
      <c r="CR79" s="28">
        <f>CR73*'[3]GR-yoy'!CR73</f>
        <v>1424.743404342368</v>
      </c>
      <c r="CS79" s="28"/>
      <c r="CT79" s="28">
        <f>CT73*'[3]GR-yoy'!CT73</f>
        <v>2847.1664519541846</v>
      </c>
      <c r="CU79" s="28"/>
      <c r="CV79" s="28">
        <f>CV73*'[3]GR-yoy'!CV73</f>
        <v>2066.3631404630401</v>
      </c>
      <c r="CW79" s="29"/>
      <c r="CX79" s="27" t="s">
        <v>65</v>
      </c>
      <c r="CY79" s="28">
        <f>CY73*'[3]GR-yoy'!CY73</f>
        <v>4548.1382707369257</v>
      </c>
      <c r="CZ79" s="28"/>
      <c r="DA79" s="28">
        <f>DA73*'[3]GR-yoy'!DA73</f>
        <v>6260.9133105533974</v>
      </c>
      <c r="DB79" s="28"/>
      <c r="DC79" s="28">
        <f>DC73*'[3]GR-yoy'!DC73</f>
        <v>2978.2279263519158</v>
      </c>
      <c r="DD79" s="28"/>
      <c r="DE79" s="28">
        <f>DE73*'[3]GR-yoy'!DE73</f>
        <v>2565.6721424557095</v>
      </c>
      <c r="DF79" s="28"/>
      <c r="DG79" s="28">
        <f>DG73*'[3]GR-yoy'!DG73</f>
        <v>1079.1505875150374</v>
      </c>
      <c r="DH79" s="28"/>
      <c r="DI79" s="28">
        <f>DI73*'[3]GR-yoy'!DI73</f>
        <v>3847.5174456543209</v>
      </c>
      <c r="DJ79" s="28"/>
      <c r="DK79" s="28">
        <f>DK73*'[3]GR-yoy'!DK73</f>
        <v>1982.4961629469453</v>
      </c>
      <c r="DL79" s="28"/>
      <c r="DM79" s="28">
        <f>DM73*'[3]GR-yoy'!DM73</f>
        <v>1652.0698951765264</v>
      </c>
      <c r="DN79" s="29"/>
      <c r="DO79" s="27" t="s">
        <v>65</v>
      </c>
      <c r="DP79" s="28">
        <f>(BI79/B79)*100</f>
        <v>1324.8385042704258</v>
      </c>
      <c r="DQ79" s="28"/>
      <c r="DR79" s="28">
        <f>(BK79/D79)*100</f>
        <v>1664.9858952354325</v>
      </c>
      <c r="DS79" s="28"/>
      <c r="DT79" s="28">
        <f>(BM79/F79)*100</f>
        <v>1995.1704939951917</v>
      </c>
      <c r="DU79" s="28"/>
      <c r="DV79" s="28">
        <f>(BO79/H79)*100</f>
        <v>3489.9952794454189</v>
      </c>
      <c r="DW79" s="28"/>
      <c r="DX79" s="28">
        <f>(BQ79/J79)*100</f>
        <v>1203.4525033526684</v>
      </c>
      <c r="DY79" s="28"/>
      <c r="DZ79" s="28">
        <f>(BS79/L79)*100</f>
        <v>983.89168269273682</v>
      </c>
      <c r="EA79" s="28"/>
      <c r="EB79" s="28">
        <f>(BU79/N79)*100</f>
        <v>988.5344388662819</v>
      </c>
      <c r="EC79" s="28"/>
      <c r="ED79" s="28">
        <f>(BW79/P79)*100</f>
        <v>1411.8405643132887</v>
      </c>
      <c r="EE79" s="28"/>
      <c r="EF79" s="28">
        <f>(BY79/R79)*100</f>
        <v>522.84871400153338</v>
      </c>
      <c r="EG79" s="28"/>
      <c r="EH79" s="28">
        <f>(CA79/T79)*100</f>
        <v>231.5884002679895</v>
      </c>
      <c r="EI79" s="29"/>
      <c r="EJ79" s="27" t="s">
        <v>65</v>
      </c>
      <c r="EK79" s="28">
        <f>(CD79/W79)*100</f>
        <v>448.66615194339994</v>
      </c>
      <c r="EL79" s="8"/>
      <c r="EM79" s="28">
        <f>(CF79/Y79)*100</f>
        <v>1035.6592911084022</v>
      </c>
      <c r="EN79" s="8"/>
      <c r="EO79" s="28">
        <f>(CH79/AA79)*100</f>
        <v>1442.9430767256254</v>
      </c>
      <c r="EP79" s="8"/>
      <c r="EQ79" s="28">
        <f>(CJ79/AC79)*100</f>
        <v>1015.7717233175093</v>
      </c>
      <c r="ER79" s="8"/>
      <c r="ES79" s="28">
        <f>(CL79/AE79)*100</f>
        <v>820.83273630148256</v>
      </c>
      <c r="ET79" s="8"/>
      <c r="EU79" s="28">
        <f>(CN79/AG79)*100</f>
        <v>1362.8702112116046</v>
      </c>
      <c r="EV79" s="8"/>
      <c r="EW79" s="28">
        <f>(CP79/AI79)*100</f>
        <v>597.82562044746021</v>
      </c>
      <c r="EX79" s="8"/>
      <c r="EY79" s="28">
        <f>(CR79/AK79)*100</f>
        <v>1653.0684905954747</v>
      </c>
      <c r="EZ79" s="8"/>
      <c r="FA79" s="28">
        <f>(CT79/AM79)*100</f>
        <v>1140.0587900531295</v>
      </c>
      <c r="FB79" s="8"/>
      <c r="FC79" s="28">
        <f>(CV79/AO79)*100</f>
        <v>1342.9251015411867</v>
      </c>
      <c r="FD79" s="29"/>
      <c r="FE79" s="27" t="s">
        <v>65</v>
      </c>
      <c r="FF79" s="28">
        <f>(CY79/AR79)*100</f>
        <v>1487.0895873404054</v>
      </c>
      <c r="FG79" s="8"/>
      <c r="FH79" s="28">
        <f>(DA79/AT79)*100</f>
        <v>1793.2672112203213</v>
      </c>
      <c r="FI79" s="8"/>
      <c r="FJ79" s="28">
        <f>(DC79/AV79)*100</f>
        <v>1000.1262094406754</v>
      </c>
      <c r="FK79" s="8"/>
      <c r="FL79" s="28">
        <f>(DE79/AX79)*100</f>
        <v>1772.1377771167954</v>
      </c>
      <c r="FM79" s="8"/>
      <c r="FN79" s="28">
        <f>(DG79/AZ79)*100</f>
        <v>1098.5744242677438</v>
      </c>
      <c r="FO79" s="8"/>
      <c r="FP79" s="28">
        <f>(DI79/BB79)*100</f>
        <v>1560.1951384267957</v>
      </c>
      <c r="FQ79" s="8"/>
      <c r="FR79" s="28">
        <f>(DK79/BD79)*100</f>
        <v>581.93554601247786</v>
      </c>
      <c r="FS79" s="8"/>
      <c r="FT79" s="28">
        <f>(DM79/BF79)*100</f>
        <v>1199.5258587508342</v>
      </c>
      <c r="FU79" s="29"/>
      <c r="FV79" s="27" t="s">
        <v>65</v>
      </c>
      <c r="FW79" s="8">
        <f>(DP79/$IF79)*100</f>
        <v>69.045077221694072</v>
      </c>
      <c r="FX79" s="8"/>
      <c r="FY79" s="8">
        <f>(DR79/$IF79)*100</f>
        <v>86.772145690971286</v>
      </c>
      <c r="FZ79" s="8"/>
      <c r="GA79" s="8">
        <f>(DT79/$IF79)*100</f>
        <v>103.97999483280766</v>
      </c>
      <c r="GB79" s="8"/>
      <c r="GC79" s="8">
        <f>(DV79/$IF79)*100</f>
        <v>181.88405061895045</v>
      </c>
      <c r="GD79" s="8"/>
      <c r="GE79" s="8">
        <f>(DX79/$IF79)*100</f>
        <v>62.718943296703287</v>
      </c>
      <c r="GF79" s="8"/>
      <c r="GG79" s="8">
        <f>(DZ79/$IF79)*100</f>
        <v>51.276345751071325</v>
      </c>
      <c r="GH79" s="8"/>
      <c r="GI79" s="8">
        <f>(EB79/$IF79)*100</f>
        <v>51.518306908971432</v>
      </c>
      <c r="GJ79" s="8"/>
      <c r="GK79" s="8">
        <f>(ED79/$IF79)*100</f>
        <v>73.579263037356156</v>
      </c>
      <c r="GL79" s="8"/>
      <c r="GM79" s="8">
        <f>(EF79/$IF79)*100</f>
        <v>27.248702175499695</v>
      </c>
      <c r="GN79" s="8"/>
      <c r="GO79" s="8">
        <f>(EH79/$IF79)*100</f>
        <v>12.069425011886617</v>
      </c>
      <c r="GP79" s="29"/>
      <c r="GQ79" s="27" t="s">
        <v>65</v>
      </c>
      <c r="GR79" s="8">
        <f>(EK79/$IF79)*100</f>
        <v>23.382615320915455</v>
      </c>
      <c r="GS79" s="8"/>
      <c r="GT79" s="8">
        <f>(EM79/$IF79)*100</f>
        <v>53.974258371455463</v>
      </c>
      <c r="GU79" s="8"/>
      <c r="GV79" s="8">
        <f>(EO79/$IF79)*100</f>
        <v>75.200196731822615</v>
      </c>
      <c r="GW79" s="8"/>
      <c r="GX79" s="8">
        <f>(EQ79/$IF79)*100</f>
        <v>52.937800984802109</v>
      </c>
      <c r="GY79" s="8"/>
      <c r="GZ79" s="8">
        <f>(ES79/$IF79)*100</f>
        <v>42.778391087931375</v>
      </c>
      <c r="HA79" s="8"/>
      <c r="HB79" s="8">
        <f>(EU79/$IF79)*100</f>
        <v>71.027131739404965</v>
      </c>
      <c r="HC79" s="8"/>
      <c r="HD79" s="8">
        <f>(EW79/$IF79)*100</f>
        <v>31.156186958525041</v>
      </c>
      <c r="HE79" s="8"/>
      <c r="HF79" s="8">
        <f>(EY79/$IF79)*100</f>
        <v>86.151060086200786</v>
      </c>
      <c r="HG79" s="8"/>
      <c r="HH79" s="8">
        <f>(FA79/$IF79)*100</f>
        <v>59.415126404283654</v>
      </c>
      <c r="HI79" s="8"/>
      <c r="HJ79" s="8">
        <f>(FC79/$IF79)*100</f>
        <v>69.987675509117082</v>
      </c>
      <c r="HK79" s="17"/>
      <c r="HL79" s="27" t="s">
        <v>65</v>
      </c>
      <c r="HM79" s="8">
        <f>(FF79/$IF79)*100</f>
        <v>77.500929405760402</v>
      </c>
      <c r="HN79" s="8"/>
      <c r="HO79" s="8">
        <f>(FH79/$IF79)*100</f>
        <v>93.457634782454747</v>
      </c>
      <c r="HP79" s="8"/>
      <c r="HQ79" s="8">
        <f>(FJ79/$IF79)*100</f>
        <v>52.122421819479648</v>
      </c>
      <c r="HR79" s="8"/>
      <c r="HS79" s="8">
        <f>(FL79/$IF79)*100</f>
        <v>92.356456484400951</v>
      </c>
      <c r="HT79" s="8"/>
      <c r="HU79" s="8">
        <f>(FN79/$IF79)*100</f>
        <v>57.253133655799729</v>
      </c>
      <c r="HV79" s="8"/>
      <c r="HW79" s="8">
        <f>(FP79/$IF79)*100</f>
        <v>81.310886924223354</v>
      </c>
      <c r="HX79" s="8"/>
      <c r="HY79" s="8">
        <f>(FR79/$IF79)*100</f>
        <v>30.328062313230252</v>
      </c>
      <c r="HZ79" s="8"/>
      <c r="IA79" s="8">
        <f>(FT79/$IF79)*100</f>
        <v>62.514302897981565</v>
      </c>
      <c r="IB79" s="17"/>
      <c r="IF79" s="10">
        <f>[10]CPI!$E$194</f>
        <v>1918.8022630730861</v>
      </c>
    </row>
    <row r="80" spans="1:240" s="10" customFormat="1" ht="15" hidden="1" customHeight="1" x14ac:dyDescent="0.2">
      <c r="A80" s="27" t="s">
        <v>66</v>
      </c>
      <c r="B80" s="28">
        <f>(D80*D$8)+(F80*F$8)+(H80*H$8)+(J80*J$8)+(L80*L$8)+(N80*N$8)+(P80*P$8)+(R80*R$8)+(T80*T$8)+(W80*W$8)+(Y80*Y$8)+(AA80*AA$8)+(AC80*AC$8)+(AE80*AE$8)+(AG80*AG$8)+(AM80*AM$8)+(AO80*AO$8)+(AR80*AR$8)+(BD80*BD$8)+(BF80*BF$8)</f>
        <v>172.636102483646</v>
      </c>
      <c r="C80" s="28"/>
      <c r="D80" s="28">
        <f>D74*'[3]GR-yoy'!D74</f>
        <v>283.26296603894565</v>
      </c>
      <c r="E80" s="28"/>
      <c r="F80" s="28">
        <f>F74*'[3]GR-yoy'!F74</f>
        <v>76.266743875470951</v>
      </c>
      <c r="G80" s="28"/>
      <c r="H80" s="28">
        <f>H74*'[3]GR-yoy'!H74</f>
        <v>100.31331813089962</v>
      </c>
      <c r="I80" s="28"/>
      <c r="J80" s="28">
        <f>J74*'[3]GR-yoy'!J74</f>
        <v>79.073823164734449</v>
      </c>
      <c r="K80" s="28"/>
      <c r="L80" s="28">
        <f>L74*'[3]GR-yoy'!L74</f>
        <v>125.51403346246322</v>
      </c>
      <c r="M80" s="28"/>
      <c r="N80" s="28">
        <f>N74*'[3]GR-yoy'!N74</f>
        <v>73.579990633798801</v>
      </c>
      <c r="O80" s="28"/>
      <c r="P80" s="28">
        <f>P74*'[3]GR-yoy'!P74</f>
        <v>78.584396947036225</v>
      </c>
      <c r="Q80" s="28"/>
      <c r="R80" s="28">
        <f>R74*'[3]GR-yoy'!R74</f>
        <v>187.79274534286481</v>
      </c>
      <c r="S80" s="28"/>
      <c r="T80" s="28">
        <f>T74*'[3]GR-yoy'!T74</f>
        <v>149.49361401371667</v>
      </c>
      <c r="U80" s="29"/>
      <c r="V80" s="27" t="s">
        <v>66</v>
      </c>
      <c r="W80" s="28">
        <f>W74*'[3]GR-yoy'!W74</f>
        <v>829.5780529697164</v>
      </c>
      <c r="X80" s="28"/>
      <c r="Y80" s="28">
        <f>Y74*'[3]GR-yoy'!Y74</f>
        <v>132.31961582082866</v>
      </c>
      <c r="Z80" s="28"/>
      <c r="AA80" s="28">
        <f>AA74*'[3]GR-yoy'!AA74</f>
        <v>169.96126751206489</v>
      </c>
      <c r="AB80" s="28"/>
      <c r="AC80" s="28">
        <f>AC74*'[3]GR-yoy'!AC74</f>
        <v>81.076569883914118</v>
      </c>
      <c r="AD80" s="28"/>
      <c r="AE80" s="28">
        <f>AE74*'[3]GR-yoy'!AE74</f>
        <v>207.47984192775004</v>
      </c>
      <c r="AF80" s="28"/>
      <c r="AG80" s="28">
        <f>AG74*'[3]GR-yoy'!AG74</f>
        <v>223.10475868577925</v>
      </c>
      <c r="AH80" s="28"/>
      <c r="AI80" s="28">
        <f>AI74*'[3]GR-yoy'!AI74</f>
        <v>154.85892600535198</v>
      </c>
      <c r="AJ80" s="28"/>
      <c r="AK80" s="28">
        <f>AK74*'[3]GR-yoy'!AK74</f>
        <v>224.54089564895099</v>
      </c>
      <c r="AL80" s="28"/>
      <c r="AM80" s="28">
        <f>AM74*'[3]GR-yoy'!AM74</f>
        <v>229.51332894584718</v>
      </c>
      <c r="AN80" s="28"/>
      <c r="AO80" s="28">
        <f>AO74*'[3]GR-yoy'!AO74</f>
        <v>170.5341739061906</v>
      </c>
      <c r="AP80" s="29"/>
      <c r="AQ80" s="27" t="s">
        <v>66</v>
      </c>
      <c r="AR80" s="28">
        <f>AR74*'[3]GR-yoy'!AR74</f>
        <v>305.18243310735056</v>
      </c>
      <c r="AS80" s="28"/>
      <c r="AT80" s="28">
        <f>AT74*'[3]GR-yoy'!AT74</f>
        <v>313.56041058940662</v>
      </c>
      <c r="AU80" s="28"/>
      <c r="AV80" s="28">
        <f>AV74*'[3]GR-yoy'!AV74</f>
        <v>257.74999289399392</v>
      </c>
      <c r="AW80" s="28"/>
      <c r="AX80" s="28">
        <f>AX74*'[3]GR-yoy'!AX74</f>
        <v>151.4294486030239</v>
      </c>
      <c r="AY80" s="28"/>
      <c r="AZ80" s="28">
        <f>AZ74*'[3]GR-yoy'!AZ74</f>
        <v>223.30832371575363</v>
      </c>
      <c r="BA80" s="28"/>
      <c r="BB80" s="28">
        <f>BB74*'[3]GR-yoy'!BB74</f>
        <v>444.25519795286021</v>
      </c>
      <c r="BC80" s="28"/>
      <c r="BD80" s="28">
        <f>BD74*'[3]GR-yoy'!BD74</f>
        <v>327.63223584153798</v>
      </c>
      <c r="BE80" s="28"/>
      <c r="BF80" s="28">
        <f>BF74*'[3]GR-yoy'!BF74</f>
        <v>104.03257860056794</v>
      </c>
      <c r="BG80" s="29"/>
      <c r="BH80" s="27" t="s">
        <v>66</v>
      </c>
      <c r="BI80" s="28">
        <f>(BK80*BK$8)+(BM80*BM$8)+(BO80*BO$8)+(BQ80*BQ$8)+(BS80*BS$8)+(BU80*BU$8)+(BW80*BW$8)+(BY80*BY$8)+(CA80*CA$8)+(CD80*CD$8)+(CF80*CF$8)+(CH80*CH$8)+(CJ80*CJ$8)+(CL80*CL$8)+(CN80*CN$8)+(CT80*CT$8)+(CV80*CV$8)+(CY80*CY$8)+(DK80*DK$8)+(DM80*DM$8)</f>
        <v>2010.3170691705793</v>
      </c>
      <c r="BJ80" s="28"/>
      <c r="BK80" s="28">
        <f>BK74*'[3]GR-yoy'!BK74</f>
        <v>2938.1429424266057</v>
      </c>
      <c r="BL80" s="28"/>
      <c r="BM80" s="28">
        <f>BM74*'[3]GR-yoy'!BM74</f>
        <v>2002.7011408116289</v>
      </c>
      <c r="BN80" s="28"/>
      <c r="BO80" s="28">
        <f>BO74*'[3]GR-yoy'!BO74</f>
        <v>2024.1962761096306</v>
      </c>
      <c r="BP80" s="28"/>
      <c r="BQ80" s="28">
        <f>BQ74*'[3]GR-yoy'!BQ74</f>
        <v>916.6883628457656</v>
      </c>
      <c r="BR80" s="28"/>
      <c r="BS80" s="28">
        <f>BS74*'[3]GR-yoy'!BS74</f>
        <v>1585.0164200565741</v>
      </c>
      <c r="BT80" s="28"/>
      <c r="BU80" s="28">
        <f>BU74*'[3]GR-yoy'!BU74</f>
        <v>463.6227572760763</v>
      </c>
      <c r="BV80" s="28"/>
      <c r="BW80" s="28">
        <f>BW74*'[3]GR-yoy'!BW74</f>
        <v>904.53315292675393</v>
      </c>
      <c r="BX80" s="28"/>
      <c r="BY80" s="28">
        <f>BY74*'[3]GR-yoy'!BY74</f>
        <v>1849.0550817744536</v>
      </c>
      <c r="BZ80" s="28"/>
      <c r="CA80" s="28">
        <f>CA74*'[3]GR-yoy'!CA74</f>
        <v>815.54755274575098</v>
      </c>
      <c r="CB80" s="29"/>
      <c r="CC80" s="27" t="s">
        <v>66</v>
      </c>
      <c r="CD80" s="28">
        <f>CD74*'[3]GR-yoy'!CD74</f>
        <v>2147.9472734761798</v>
      </c>
      <c r="CE80" s="28"/>
      <c r="CF80" s="28">
        <f>CF74*'[3]GR-yoy'!CF74</f>
        <v>834.53951520739975</v>
      </c>
      <c r="CG80" s="28"/>
      <c r="CH80" s="28">
        <f>CH74*'[3]GR-yoy'!CH74</f>
        <v>1964.7543305408703</v>
      </c>
      <c r="CI80" s="28"/>
      <c r="CJ80" s="28">
        <f>CJ74*'[3]GR-yoy'!CJ74</f>
        <v>2301.4615771289555</v>
      </c>
      <c r="CK80" s="28"/>
      <c r="CL80" s="28">
        <f>CL74*'[3]GR-yoy'!CL74</f>
        <v>953.4768470122691</v>
      </c>
      <c r="CM80" s="28"/>
      <c r="CN80" s="28">
        <f>CN74*'[3]GR-yoy'!CN74</f>
        <v>2277.4947383815038</v>
      </c>
      <c r="CO80" s="28"/>
      <c r="CP80" s="28">
        <f>CP74*'[3]GR-yoy'!CP74</f>
        <v>2061.7700743983919</v>
      </c>
      <c r="CQ80" s="28"/>
      <c r="CR80" s="28">
        <f>CR74*'[3]GR-yoy'!CR74</f>
        <v>1877.2717028546003</v>
      </c>
      <c r="CS80" s="28"/>
      <c r="CT80" s="28">
        <f>CT74*'[3]GR-yoy'!CT74</f>
        <v>1405.4368881881576</v>
      </c>
      <c r="CU80" s="28"/>
      <c r="CV80" s="28">
        <f>CV74*'[3]GR-yoy'!CV74</f>
        <v>1990.0204698779955</v>
      </c>
      <c r="CW80" s="29"/>
      <c r="CX80" s="27" t="s">
        <v>66</v>
      </c>
      <c r="CY80" s="28">
        <f>CY74*'[3]GR-yoy'!CY74</f>
        <v>5561.7992569138851</v>
      </c>
      <c r="CZ80" s="28"/>
      <c r="DA80" s="28">
        <f>DA74*'[3]GR-yoy'!DA74</f>
        <v>7866.3712257633379</v>
      </c>
      <c r="DB80" s="28"/>
      <c r="DC80" s="28">
        <f>DC74*'[3]GR-yoy'!DC74</f>
        <v>2944.76418650302</v>
      </c>
      <c r="DD80" s="28"/>
      <c r="DE80" s="28">
        <f>DE74*'[3]GR-yoy'!DE74</f>
        <v>3002.7521213862888</v>
      </c>
      <c r="DF80" s="28"/>
      <c r="DG80" s="28">
        <f>DG74*'[3]GR-yoy'!DG74</f>
        <v>2735.352322212053</v>
      </c>
      <c r="DH80" s="28"/>
      <c r="DI80" s="28">
        <f>DI74*'[3]GR-yoy'!DI74</f>
        <v>8686.8358993860511</v>
      </c>
      <c r="DJ80" s="28"/>
      <c r="DK80" s="28">
        <f>DK74*'[3]GR-yoy'!DK74</f>
        <v>2355.7157291116919</v>
      </c>
      <c r="DL80" s="28"/>
      <c r="DM80" s="28">
        <f>DM74*'[3]GR-yoy'!DM74</f>
        <v>1252.6485811640741</v>
      </c>
      <c r="DN80" s="29"/>
      <c r="DO80" s="27" t="s">
        <v>66</v>
      </c>
      <c r="DP80" s="28">
        <f>(BI80/B80)*100</f>
        <v>1164.4824229978308</v>
      </c>
      <c r="DQ80" s="28"/>
      <c r="DR80" s="28">
        <f>(BK80/D80)*100</f>
        <v>1037.2492329345455</v>
      </c>
      <c r="DS80" s="28"/>
      <c r="DT80" s="28">
        <f>(BM80/F80)*100</f>
        <v>2625.916669632124</v>
      </c>
      <c r="DU80" s="28"/>
      <c r="DV80" s="28">
        <f>(BO80/H80)*100</f>
        <v>2017.8739112868755</v>
      </c>
      <c r="DW80" s="28"/>
      <c r="DX80" s="28">
        <f>(BQ80/J80)*100</f>
        <v>1159.2817017788925</v>
      </c>
      <c r="DY80" s="28"/>
      <c r="DZ80" s="28">
        <f>(BS80/L80)*100</f>
        <v>1262.820081812283</v>
      </c>
      <c r="EA80" s="28"/>
      <c r="EB80" s="28">
        <f>(BU80/N80)*100</f>
        <v>630.09352581123085</v>
      </c>
      <c r="EC80" s="28"/>
      <c r="ED80" s="28">
        <f>(BW80/P80)*100</f>
        <v>1151.0340322855504</v>
      </c>
      <c r="EE80" s="28"/>
      <c r="EF80" s="28">
        <f>(BY80/R80)*100</f>
        <v>984.62540626823443</v>
      </c>
      <c r="EG80" s="28"/>
      <c r="EH80" s="28">
        <f>(CA80/T80)*100</f>
        <v>545.54006077538611</v>
      </c>
      <c r="EI80" s="29"/>
      <c r="EJ80" s="27" t="s">
        <v>66</v>
      </c>
      <c r="EK80" s="28">
        <f>(CD80/W80)*100</f>
        <v>258.92045549987449</v>
      </c>
      <c r="EL80" s="8"/>
      <c r="EM80" s="28">
        <f>(CF80/Y80)*100</f>
        <v>630.69977193512489</v>
      </c>
      <c r="EN80" s="8"/>
      <c r="EO80" s="28">
        <f>(CH80/AA80)*100</f>
        <v>1156.001222691164</v>
      </c>
      <c r="EP80" s="8"/>
      <c r="EQ80" s="28">
        <f>(CJ80/AC80)*100</f>
        <v>2838.6272142792927</v>
      </c>
      <c r="ER80" s="8"/>
      <c r="ES80" s="28">
        <f>(CL80/AE80)*100</f>
        <v>459.55155843250299</v>
      </c>
      <c r="ET80" s="8"/>
      <c r="EU80" s="28">
        <f>(CN80/AG80)*100</f>
        <v>1020.8185391460553</v>
      </c>
      <c r="EV80" s="8"/>
      <c r="EW80" s="28">
        <f>(CP80/AI80)*100</f>
        <v>1331.3860089195869</v>
      </c>
      <c r="EX80" s="8"/>
      <c r="EY80" s="28">
        <f>(CR80/AK80)*100</f>
        <v>836.0489065606746</v>
      </c>
      <c r="EZ80" s="8"/>
      <c r="FA80" s="28">
        <f>(CT80/AM80)*100</f>
        <v>612.35523646636011</v>
      </c>
      <c r="FB80" s="8"/>
      <c r="FC80" s="28">
        <f>(CV80/AO80)*100</f>
        <v>1166.9335384781521</v>
      </c>
      <c r="FD80" s="29"/>
      <c r="FE80" s="27" t="s">
        <v>66</v>
      </c>
      <c r="FF80" s="28">
        <f>(CY80/AR80)*100</f>
        <v>1822.4506569018256</v>
      </c>
      <c r="FG80" s="8"/>
      <c r="FH80" s="28">
        <f>(DA80/AT80)*100</f>
        <v>2508.7258978187779</v>
      </c>
      <c r="FI80" s="8"/>
      <c r="FJ80" s="28">
        <f>(DC80/AV80)*100</f>
        <v>1142.4885616637544</v>
      </c>
      <c r="FK80" s="8"/>
      <c r="FL80" s="28">
        <f>(DE80/AX80)*100</f>
        <v>1982.9380276342938</v>
      </c>
      <c r="FM80" s="8"/>
      <c r="FN80" s="28">
        <f>(DG80/AZ80)*100</f>
        <v>1224.9217927468967</v>
      </c>
      <c r="FO80" s="8"/>
      <c r="FP80" s="28">
        <f>(DI80/BB80)*100</f>
        <v>1955.370683205334</v>
      </c>
      <c r="FQ80" s="8"/>
      <c r="FR80" s="28">
        <f>(DK80/BD80)*100</f>
        <v>719.01219459096603</v>
      </c>
      <c r="FS80" s="8"/>
      <c r="FT80" s="28">
        <f>(DM80/BF80)*100</f>
        <v>1204.0926006204324</v>
      </c>
      <c r="FU80" s="29"/>
      <c r="FV80" s="27" t="s">
        <v>66</v>
      </c>
      <c r="FW80" s="8">
        <f>(DP80/$IF80)*100</f>
        <v>61.053792734060345</v>
      </c>
      <c r="FX80" s="8"/>
      <c r="FY80" s="8">
        <f>(DR80/$IF80)*100</f>
        <v>54.382958841163017</v>
      </c>
      <c r="FZ80" s="8"/>
      <c r="GA80" s="8">
        <f>(DT80/$IF80)*100</f>
        <v>137.6767643017763</v>
      </c>
      <c r="GB80" s="8"/>
      <c r="GC80" s="8">
        <f>(DV80/$IF80)*100</f>
        <v>105.79709329232705</v>
      </c>
      <c r="GD80" s="8"/>
      <c r="GE80" s="8">
        <f>(DX80/$IF80)*100</f>
        <v>60.781119013016749</v>
      </c>
      <c r="GF80" s="8"/>
      <c r="GG80" s="8">
        <f>(DZ80/$IF80)*100</f>
        <v>66.20963443732451</v>
      </c>
      <c r="GH80" s="8"/>
      <c r="GI80" s="8">
        <f>(EB80/$IF80)*100</f>
        <v>33.03579235564284</v>
      </c>
      <c r="GJ80" s="8"/>
      <c r="GK80" s="8">
        <f>(ED80/$IF80)*100</f>
        <v>60.348693848118849</v>
      </c>
      <c r="GL80" s="8"/>
      <c r="GM80" s="8">
        <f>(EF80/$IF80)*100</f>
        <v>51.623892544664649</v>
      </c>
      <c r="GN80" s="8"/>
      <c r="GO80" s="8">
        <f>(EH80/$IF80)*100</f>
        <v>28.602655687117363</v>
      </c>
      <c r="GP80" s="29"/>
      <c r="GQ80" s="27" t="s">
        <v>66</v>
      </c>
      <c r="GR80" s="8">
        <f>(EK80/$IF80)*100</f>
        <v>13.575194878426499</v>
      </c>
      <c r="GS80" s="8"/>
      <c r="GT80" s="8">
        <f>(EM80/$IF80)*100</f>
        <v>33.067577829139957</v>
      </c>
      <c r="GU80" s="8"/>
      <c r="GV80" s="8">
        <f>(EO80/$IF80)*100</f>
        <v>60.609123552771862</v>
      </c>
      <c r="GW80" s="8"/>
      <c r="GX80" s="8">
        <f>(EQ80/$IF80)*100</f>
        <v>148.82917437577663</v>
      </c>
      <c r="GY80" s="8"/>
      <c r="GZ80" s="8">
        <f>(ES80/$IF80)*100</f>
        <v>24.094280038097857</v>
      </c>
      <c r="HA80" s="8"/>
      <c r="HB80" s="8">
        <f>(EU80/$IF80)*100</f>
        <v>53.52149785795919</v>
      </c>
      <c r="HC80" s="8"/>
      <c r="HD80" s="8">
        <f>(EW80/$IF80)*100</f>
        <v>69.804544776504272</v>
      </c>
      <c r="HE80" s="8"/>
      <c r="HF80" s="8">
        <f>(EY80/$IF80)*100</f>
        <v>43.834029306587738</v>
      </c>
      <c r="HG80" s="8"/>
      <c r="HH80" s="8">
        <f>(FA80/$IF80)*100</f>
        <v>32.105774160666144</v>
      </c>
      <c r="HI80" s="8"/>
      <c r="HJ80" s="8">
        <f>(FC80/$IF80)*100</f>
        <v>61.182304675114395</v>
      </c>
      <c r="HK80" s="17"/>
      <c r="HL80" s="27" t="s">
        <v>66</v>
      </c>
      <c r="HM80" s="8">
        <f>(FF80/$IF80)*100</f>
        <v>95.551055539413198</v>
      </c>
      <c r="HN80" s="8"/>
      <c r="HO80" s="8">
        <f>(FH80/$IF80)*100</f>
        <v>131.53245421917583</v>
      </c>
      <c r="HP80" s="8"/>
      <c r="HQ80" s="8">
        <f>(FJ80/$IF80)*100</f>
        <v>59.900654975350811</v>
      </c>
      <c r="HR80" s="8"/>
      <c r="HS80" s="8">
        <f>(FL80/$IF80)*100</f>
        <v>103.96540553355878</v>
      </c>
      <c r="HT80" s="8"/>
      <c r="HU80" s="8">
        <f>(FN80/$IF80)*100</f>
        <v>64.222627815432446</v>
      </c>
      <c r="HV80" s="8"/>
      <c r="HW80" s="8">
        <f>(FP80/$IF80)*100</f>
        <v>102.52005015527727</v>
      </c>
      <c r="HX80" s="8"/>
      <c r="HY80" s="8">
        <f>(FR80/$IF80)*100</f>
        <v>37.697796578850102</v>
      </c>
      <c r="HZ80" s="8"/>
      <c r="IA80" s="8">
        <f>(FT80/$IF80)*100</f>
        <v>63.130553642570973</v>
      </c>
      <c r="IB80" s="17"/>
      <c r="IF80" s="10">
        <f>[11]CPI!$E$195</f>
        <v>1907.3056248448197</v>
      </c>
    </row>
    <row r="81" spans="1:240" ht="7.5" hidden="1" customHeight="1" thickBot="1" x14ac:dyDescent="0.25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5"/>
      <c r="AQ81" s="76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3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5"/>
      <c r="CC81" s="73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5"/>
      <c r="CX81" s="73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5"/>
      <c r="DO81" s="73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5"/>
      <c r="EJ81" s="73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5"/>
      <c r="FE81" s="73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5"/>
      <c r="FV81" s="73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5"/>
      <c r="GQ81" s="73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5"/>
      <c r="HL81" s="73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5"/>
    </row>
    <row r="82" spans="1:240" s="49" customFormat="1" ht="15" hidden="1" customHeight="1" x14ac:dyDescent="0.2">
      <c r="A82" s="53">
        <v>2011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5"/>
      <c r="V82" s="53">
        <f>A82</f>
        <v>2011</v>
      </c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5"/>
      <c r="AQ82" s="53">
        <f>V82</f>
        <v>2011</v>
      </c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5"/>
      <c r="BH82" s="53">
        <f>AQ82</f>
        <v>2011</v>
      </c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5"/>
      <c r="CC82" s="53">
        <f>BH82</f>
        <v>2011</v>
      </c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5"/>
      <c r="CX82" s="53">
        <f>CC82</f>
        <v>2011</v>
      </c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5"/>
      <c r="DO82" s="53">
        <f>CX82</f>
        <v>2011</v>
      </c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7"/>
      <c r="EJ82" s="53">
        <f>DO82</f>
        <v>2011</v>
      </c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9"/>
      <c r="FE82" s="53">
        <f>EJ82</f>
        <v>2011</v>
      </c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54"/>
      <c r="FS82" s="60"/>
      <c r="FT82" s="54"/>
      <c r="FU82" s="61"/>
      <c r="FV82" s="53">
        <f>FE82</f>
        <v>2011</v>
      </c>
      <c r="FW82" s="62"/>
      <c r="FX82" s="60"/>
      <c r="FY82" s="62"/>
      <c r="FZ82" s="60"/>
      <c r="GA82" s="62"/>
      <c r="GB82" s="60"/>
      <c r="GC82" s="62"/>
      <c r="GD82" s="60"/>
      <c r="GE82" s="62"/>
      <c r="GF82" s="60"/>
      <c r="GG82" s="62"/>
      <c r="GH82" s="60"/>
      <c r="GI82" s="62"/>
      <c r="GJ82" s="60"/>
      <c r="GK82" s="62"/>
      <c r="GL82" s="60"/>
      <c r="GM82" s="62"/>
      <c r="GN82" s="60"/>
      <c r="GO82" s="62"/>
      <c r="GP82" s="61"/>
      <c r="GQ82" s="53">
        <f>FV82</f>
        <v>2011</v>
      </c>
      <c r="GR82" s="62"/>
      <c r="GS82" s="60"/>
      <c r="GT82" s="62"/>
      <c r="GU82" s="60"/>
      <c r="GV82" s="62"/>
      <c r="GW82" s="60"/>
      <c r="GX82" s="62"/>
      <c r="GY82" s="60"/>
      <c r="GZ82" s="62"/>
      <c r="HA82" s="60"/>
      <c r="HB82" s="62"/>
      <c r="HC82" s="60"/>
      <c r="HD82" s="62"/>
      <c r="HE82" s="60"/>
      <c r="HF82" s="62"/>
      <c r="HG82" s="60"/>
      <c r="HH82" s="62"/>
      <c r="HI82" s="60"/>
      <c r="HJ82" s="62"/>
      <c r="HK82" s="61"/>
      <c r="HL82" s="53">
        <f>GQ82</f>
        <v>2011</v>
      </c>
      <c r="HM82" s="62"/>
      <c r="HN82" s="60"/>
      <c r="HO82" s="62"/>
      <c r="HP82" s="60"/>
      <c r="HQ82" s="62"/>
      <c r="HR82" s="60"/>
      <c r="HS82" s="62"/>
      <c r="HT82" s="60"/>
      <c r="HU82" s="62"/>
      <c r="HV82" s="60"/>
      <c r="HW82" s="62"/>
      <c r="HX82" s="60"/>
      <c r="HY82" s="62"/>
      <c r="HZ82" s="60"/>
      <c r="IA82" s="62"/>
      <c r="IB82" s="61"/>
      <c r="IF82" s="78" t="s">
        <v>79</v>
      </c>
    </row>
    <row r="83" spans="1:240" s="10" customFormat="1" ht="15" hidden="1" customHeight="1" x14ac:dyDescent="0.2">
      <c r="A83" s="27" t="s">
        <v>63</v>
      </c>
      <c r="B83" s="28">
        <f>(D83*D$8)+(F83*F$8)+(H83*H$8)+(J83*J$8)+(L83*L$8)+(N83*N$8)+(P83*P$8)+(R83*R$8)+(T83*T$8)+(W83*W$8)+(Y83*Y$8)+(AA83*AA$8)+(AC83*AC$8)+(AE83*AE$8)+(AG83*AG$8)+(AM83*AM$8)+(AO83*AO$8)+(AR83*AR$8)+(BD83*BD$8)+(BF83*BF$8)</f>
        <v>200.9194971531941</v>
      </c>
      <c r="C83" s="28"/>
      <c r="D83" s="28">
        <f>D77*'[3]GR-yoy'!D76</f>
        <v>227.26498140962113</v>
      </c>
      <c r="E83" s="28"/>
      <c r="F83" s="28">
        <f>F77*'[3]GR-yoy'!F76</f>
        <v>60.506374615031838</v>
      </c>
      <c r="G83" s="28"/>
      <c r="H83" s="28">
        <f>H77*'[3]GR-yoy'!H76</f>
        <v>86.111116258377606</v>
      </c>
      <c r="I83" s="28"/>
      <c r="J83" s="28">
        <f>J77*'[3]GR-yoy'!J76</f>
        <v>71.242782752559847</v>
      </c>
      <c r="K83" s="28"/>
      <c r="L83" s="28">
        <f>L77*'[3]GR-yoy'!L76</f>
        <v>307.46812544484385</v>
      </c>
      <c r="M83" s="28"/>
      <c r="N83" s="28">
        <f>N77*'[3]GR-yoy'!N76</f>
        <v>67.699553819712591</v>
      </c>
      <c r="O83" s="28"/>
      <c r="P83" s="28">
        <f>P77*'[3]GR-yoy'!P76</f>
        <v>77.624241594117095</v>
      </c>
      <c r="Q83" s="28"/>
      <c r="R83" s="28">
        <f>R77*'[3]GR-yoy'!R76</f>
        <v>125.3291816609473</v>
      </c>
      <c r="S83" s="28"/>
      <c r="T83" s="28">
        <f>T77*'[3]GR-yoy'!T76</f>
        <v>135.35884958782722</v>
      </c>
      <c r="U83" s="29"/>
      <c r="V83" s="27" t="str">
        <f>A83</f>
        <v>Q1</v>
      </c>
      <c r="W83" s="28">
        <f>W77*'[3]GR-yoy'!W76</f>
        <v>119.43002206162012</v>
      </c>
      <c r="X83" s="28"/>
      <c r="Y83" s="28">
        <f>Y77*'[3]GR-yoy'!Y76</f>
        <v>188.71856493825976</v>
      </c>
      <c r="Z83" s="28"/>
      <c r="AA83" s="28">
        <f>AA77*'[3]GR-yoy'!AA76</f>
        <v>171.3234187270067</v>
      </c>
      <c r="AB83" s="28"/>
      <c r="AC83" s="28">
        <f>AC77*'[3]GR-yoy'!AC76</f>
        <v>205.41679206330241</v>
      </c>
      <c r="AD83" s="28"/>
      <c r="AE83" s="28">
        <f>AE77*'[3]GR-yoy'!AE76</f>
        <v>144.09998693648885</v>
      </c>
      <c r="AF83" s="28"/>
      <c r="AG83" s="28">
        <f>AG77*'[3]GR-yoy'!AG76</f>
        <v>145.74785279087041</v>
      </c>
      <c r="AH83" s="28"/>
      <c r="AI83" s="28">
        <f>AI77*'[3]GR-yoy'!AI76</f>
        <v>122.90162283295453</v>
      </c>
      <c r="AJ83" s="28"/>
      <c r="AK83" s="28">
        <f>AK77*'[3]GR-yoy'!AK76</f>
        <v>149.91625612756408</v>
      </c>
      <c r="AL83" s="28"/>
      <c r="AM83" s="28">
        <f>AM77*'[3]GR-yoy'!AM76</f>
        <v>222.09764626022533</v>
      </c>
      <c r="AN83" s="28"/>
      <c r="AO83" s="28">
        <f>AO77*'[3]GR-yoy'!AO76</f>
        <v>187.96299483819868</v>
      </c>
      <c r="AP83" s="29"/>
      <c r="AQ83" s="27" t="str">
        <f>V83</f>
        <v>Q1</v>
      </c>
      <c r="AR83" s="28">
        <f>AR77*'[3]GR-yoy'!AR76</f>
        <v>418.3471825999485</v>
      </c>
      <c r="AS83" s="28"/>
      <c r="AT83" s="28">
        <f>AT77*'[3]GR-yoy'!AT76</f>
        <v>451.24765377728761</v>
      </c>
      <c r="AU83" s="28"/>
      <c r="AV83" s="28">
        <f>AV77*'[3]GR-yoy'!AV76</f>
        <v>264.01048542470522</v>
      </c>
      <c r="AW83" s="28"/>
      <c r="AX83" s="28">
        <f>AX77*'[3]GR-yoy'!AX76</f>
        <v>139.17234646474165</v>
      </c>
      <c r="AY83" s="28"/>
      <c r="AZ83" s="28">
        <f>AZ78*'[3]GR-yoy'!AZ76</f>
        <v>571.40674829004911</v>
      </c>
      <c r="BA83" s="28"/>
      <c r="BB83" s="28">
        <f>BB77*'[3]GR-yoy'!BB76</f>
        <v>450.90477734317079</v>
      </c>
      <c r="BC83" s="28"/>
      <c r="BD83" s="28">
        <f>BD77*'[3]GR-yoy'!BD76</f>
        <v>386.98167673246269</v>
      </c>
      <c r="BE83" s="28"/>
      <c r="BF83" s="28">
        <f>BF77*'[3]GR-yoy'!BF76</f>
        <v>170.79897159846377</v>
      </c>
      <c r="BG83" s="29"/>
      <c r="BH83" s="27" t="str">
        <f>AQ83</f>
        <v>Q1</v>
      </c>
      <c r="BI83" s="28">
        <f>(BK83*BK$8)+(BM83*BM$8)+(BO83*BO$8)+(BQ83*BQ$8)+(BS83*BS$8)+(BU83*BU$8)+(BW83*BW$8)+(BY83*BY$8)+(CA83*CA$8)+(CD83*CD$8)+(CF83*CF$8)+(CH83*CH$8)+(CJ83*CJ$8)+(CL83*CL$8)+(CN83*CN$8)+(CT83*CT$8)+(CV83*CV$8)+(CY83*CY$8)+(DK83*DK$8)+(DM83*DM$8)</f>
        <v>1955.4635227752669</v>
      </c>
      <c r="BJ83" s="28"/>
      <c r="BK83" s="28">
        <f>BK77*'[3]GR-yoy'!BK76</f>
        <v>2189.54525998591</v>
      </c>
      <c r="BL83" s="28"/>
      <c r="BM83" s="28">
        <f>BM77*'[3]GR-yoy'!BM76</f>
        <v>1882.6608273911199</v>
      </c>
      <c r="BN83" s="28"/>
      <c r="BO83" s="28">
        <f>BO77*'[3]GR-yoy'!BO76</f>
        <v>2451.5967028126838</v>
      </c>
      <c r="BP83" s="28"/>
      <c r="BQ83" s="28">
        <f>BQ77*'[3]GR-yoy'!BQ76</f>
        <v>951.09092681920038</v>
      </c>
      <c r="BR83" s="28"/>
      <c r="BS83" s="28">
        <f>BS77*'[3]GR-yoy'!BS76</f>
        <v>2195.6886415447025</v>
      </c>
      <c r="BT83" s="28"/>
      <c r="BU83" s="28">
        <f>BU77*'[3]GR-yoy'!BU76</f>
        <v>687.19246165220932</v>
      </c>
      <c r="BV83" s="28"/>
      <c r="BW83" s="28">
        <f>BW77*'[3]GR-yoy'!BW76</f>
        <v>927.61993396143941</v>
      </c>
      <c r="BX83" s="28"/>
      <c r="BY83" s="28">
        <f>BY77*'[3]GR-yoy'!BY76</f>
        <v>776.73755464102135</v>
      </c>
      <c r="BZ83" s="28"/>
      <c r="CA83" s="28">
        <f>CA77*'[3]GR-yoy'!CA76</f>
        <v>511.58907596627779</v>
      </c>
      <c r="CB83" s="29"/>
      <c r="CC83" s="27" t="str">
        <f>BH83</f>
        <v>Q1</v>
      </c>
      <c r="CD83" s="28">
        <f>CD77*'[3]GR-yoy'!CD76</f>
        <v>707.08003674224244</v>
      </c>
      <c r="CE83" s="28"/>
      <c r="CF83" s="28">
        <f>CF77*'[3]GR-yoy'!CF76</f>
        <v>115.30687603663308</v>
      </c>
      <c r="CG83" s="28"/>
      <c r="CH83" s="28">
        <f>CH77*'[3]GR-yoy'!CH76</f>
        <v>1214.0068618797491</v>
      </c>
      <c r="CI83" s="28"/>
      <c r="CJ83" s="28">
        <f>CJ77*'[3]GR-yoy'!CJ76</f>
        <v>5045.8392136253369</v>
      </c>
      <c r="CK83" s="28"/>
      <c r="CL83" s="28">
        <f>CL77*'[3]GR-yoy'!CL76</f>
        <v>1139.2805942372856</v>
      </c>
      <c r="CM83" s="28"/>
      <c r="CN83" s="28">
        <f>CN77*'[3]GR-yoy'!CN76</f>
        <v>3539.2316201360541</v>
      </c>
      <c r="CO83" s="28"/>
      <c r="CP83" s="28">
        <f>CP77*'[3]GR-yoy'!CP76</f>
        <v>2482.3554948717624</v>
      </c>
      <c r="CQ83" s="28"/>
      <c r="CR83" s="28">
        <f>CR77*'[3]GR-yoy'!CR76</f>
        <v>3685.9082436843923</v>
      </c>
      <c r="CS83" s="28"/>
      <c r="CT83" s="28">
        <f>CT77*'[3]GR-yoy'!CT76</f>
        <v>1971.4037064686522</v>
      </c>
      <c r="CU83" s="28"/>
      <c r="CV83" s="28">
        <f>CV77*'[3]GR-yoy'!CV76</f>
        <v>2464.8093007272032</v>
      </c>
      <c r="CW83" s="29"/>
      <c r="CX83" s="27" t="str">
        <f>CC83</f>
        <v>Q1</v>
      </c>
      <c r="CY83" s="28">
        <f>CY77*'[3]GR-yoy'!CY76</f>
        <v>5486.6039446413788</v>
      </c>
      <c r="CZ83" s="28"/>
      <c r="DA83" s="28">
        <f>DA77*'[3]GR-yoy'!DA76</f>
        <v>6533.4300056264319</v>
      </c>
      <c r="DB83" s="28"/>
      <c r="DC83" s="28">
        <f>DC77*'[3]GR-yoy'!DC76</f>
        <v>8207.8940884205967</v>
      </c>
      <c r="DD83" s="28"/>
      <c r="DE83" s="28">
        <f>DE77*'[3]GR-yoy'!DE76</f>
        <v>1295.424333061268</v>
      </c>
      <c r="DF83" s="28"/>
      <c r="DG83" s="28">
        <f>DG77*'[3]GR-yoy'!DG76</f>
        <v>3260.7950173837048</v>
      </c>
      <c r="DH83" s="28"/>
      <c r="DI83" s="28">
        <f>DI77*'[3]GR-yoy'!DI76</f>
        <v>4427.0448041458494</v>
      </c>
      <c r="DJ83" s="28"/>
      <c r="DK83" s="28">
        <f>DK77*'[3]GR-yoy'!DK76</f>
        <v>1411.5564572669084</v>
      </c>
      <c r="DL83" s="28"/>
      <c r="DM83" s="28">
        <f>DM77*'[3]GR-yoy'!DM76</f>
        <v>2031.130623638262</v>
      </c>
      <c r="DN83" s="29"/>
      <c r="DO83" s="27" t="str">
        <f>CX83</f>
        <v>Q1</v>
      </c>
      <c r="DP83" s="28">
        <f>(BI83/B83)*100</f>
        <v>973.25722514838594</v>
      </c>
      <c r="DQ83" s="28"/>
      <c r="DR83" s="28">
        <f>(BK83/D83)*100</f>
        <v>963.43274991384874</v>
      </c>
      <c r="DS83" s="28"/>
      <c r="DT83" s="28">
        <f>(BM83/F83)*100</f>
        <v>3111.5082325943936</v>
      </c>
      <c r="DU83" s="28"/>
      <c r="DV83" s="28">
        <f>(BO83/H83)*100</f>
        <v>2847.0153556674768</v>
      </c>
      <c r="DW83" s="28"/>
      <c r="DX83" s="28">
        <f>(BQ83/J83)*100</f>
        <v>1334.9996870876389</v>
      </c>
      <c r="DY83" s="28"/>
      <c r="DZ83" s="28">
        <f>(BS83/L83)*100</f>
        <v>714.11911019003594</v>
      </c>
      <c r="EA83" s="28"/>
      <c r="EB83" s="28">
        <f>(BU83/N83)*100</f>
        <v>1015.0620246068952</v>
      </c>
      <c r="EC83" s="28"/>
      <c r="ED83" s="28">
        <f>(BW83/P83)*100</f>
        <v>1195.0132006593942</v>
      </c>
      <c r="EE83" s="28"/>
      <c r="EF83" s="28">
        <f>(BY83/R83)*100</f>
        <v>619.75794012788447</v>
      </c>
      <c r="EG83" s="28"/>
      <c r="EH83" s="28">
        <f>(CA83/T83)*100</f>
        <v>377.95022455058216</v>
      </c>
      <c r="EI83" s="29"/>
      <c r="EJ83" s="27" t="str">
        <f>DO83</f>
        <v>Q1</v>
      </c>
      <c r="EK83" s="28">
        <f>(CD83/W83)*100</f>
        <v>592.04547109387897</v>
      </c>
      <c r="EL83" s="8"/>
      <c r="EM83" s="28">
        <f>(CF83/Y83)*100</f>
        <v>61.09991143391553</v>
      </c>
      <c r="EN83" s="8"/>
      <c r="EO83" s="28">
        <f>(CH83/AA83)*100</f>
        <v>708.60532138586029</v>
      </c>
      <c r="EP83" s="8"/>
      <c r="EQ83" s="28">
        <f>(CJ83/AC83)*100</f>
        <v>2456.3908154453029</v>
      </c>
      <c r="ER83" s="8"/>
      <c r="ES83" s="28">
        <f>(CL83/AE83)*100</f>
        <v>790.61811070074305</v>
      </c>
      <c r="ET83" s="8"/>
      <c r="EU83" s="28">
        <f>(CN83/AG83)*100</f>
        <v>2428.3250506711756</v>
      </c>
      <c r="EV83" s="8"/>
      <c r="EW83" s="28">
        <f>(CP83/AI83)*100</f>
        <v>2019.7906566666993</v>
      </c>
      <c r="EX83" s="8"/>
      <c r="EY83" s="28">
        <f>(CR83/AK83)*100</f>
        <v>2458.6448053692357</v>
      </c>
      <c r="EZ83" s="8"/>
      <c r="FA83" s="28">
        <f>(CT83/AM83)*100</f>
        <v>887.62926562437133</v>
      </c>
      <c r="FB83" s="8"/>
      <c r="FC83" s="28">
        <f>(CV83/AO83)*100</f>
        <v>1311.3268932796839</v>
      </c>
      <c r="FD83" s="29"/>
      <c r="FE83" s="27" t="str">
        <f>EJ83</f>
        <v>Q1</v>
      </c>
      <c r="FF83" s="28">
        <f>(CY83/AR83)*100</f>
        <v>1311.4953734224225</v>
      </c>
      <c r="FG83" s="8"/>
      <c r="FH83" s="28">
        <f>(DA83/AT83)*100</f>
        <v>1447.8590527699439</v>
      </c>
      <c r="FI83" s="8"/>
      <c r="FJ83" s="28">
        <f>(DC83/AV83)*100</f>
        <v>3108.9273121924757</v>
      </c>
      <c r="FK83" s="8"/>
      <c r="FL83" s="28">
        <f>(DE83/AX83)*100</f>
        <v>930.80584323513926</v>
      </c>
      <c r="FM83" s="8"/>
      <c r="FN83" s="28">
        <f>(DG83/AZ83)*100</f>
        <v>570.66092186375579</v>
      </c>
      <c r="FO83" s="8"/>
      <c r="FP83" s="28">
        <f>(DI83/BB83)*100</f>
        <v>981.81368364091452</v>
      </c>
      <c r="FQ83" s="8"/>
      <c r="FR83" s="28">
        <f>(DK83/BD83)*100</f>
        <v>364.76054090870537</v>
      </c>
      <c r="FS83" s="8"/>
      <c r="FT83" s="28">
        <f>(DM83/BF83)*100</f>
        <v>1189.1937080354942</v>
      </c>
      <c r="FU83" s="29"/>
      <c r="FV83" s="27" t="str">
        <f>FE83</f>
        <v>Q1</v>
      </c>
      <c r="FW83" s="8">
        <f>(DP83/$IF83)*100</f>
        <v>49.463533594967537</v>
      </c>
      <c r="FX83" s="8"/>
      <c r="FY83" s="8">
        <f>(DR83/$IF83)*100</f>
        <v>48.9642275037722</v>
      </c>
      <c r="FZ83" s="8"/>
      <c r="GA83" s="8">
        <f>(DT83/$IF83)*100</f>
        <v>158.13516511062716</v>
      </c>
      <c r="GB83" s="8"/>
      <c r="GC83" s="8">
        <f>(DV83/$IF83)*100</f>
        <v>144.69293014390547</v>
      </c>
      <c r="GD83" s="8"/>
      <c r="GE83" s="8">
        <f>(DX83/$IF83)*100</f>
        <v>67.848252409801376</v>
      </c>
      <c r="GF83" s="8"/>
      <c r="GG83" s="8">
        <f>(DZ83/$IF83)*100</f>
        <v>36.29344194419695</v>
      </c>
      <c r="GH83" s="8"/>
      <c r="GI83" s="8">
        <f>(EB83/$IF83)*100</f>
        <v>51.588165243226392</v>
      </c>
      <c r="GJ83" s="8"/>
      <c r="GK83" s="8">
        <f>(ED83/$IF83)*100</f>
        <v>60.733765000546072</v>
      </c>
      <c r="GL83" s="8"/>
      <c r="GM83" s="8">
        <f>(EF83/$IF83)*100</f>
        <v>31.497755064278781</v>
      </c>
      <c r="GN83" s="8"/>
      <c r="GO83" s="8">
        <f>(EH83/$IF83)*100</f>
        <v>19.208440632365182</v>
      </c>
      <c r="GP83" s="29"/>
      <c r="GQ83" s="27" t="str">
        <f>FV83</f>
        <v>Q1</v>
      </c>
      <c r="GR83" s="8">
        <f>(EK83/$IF83)*100</f>
        <v>30.089333315491828</v>
      </c>
      <c r="GS83" s="8"/>
      <c r="GT83" s="8">
        <f>(EM83/$IF83)*100</f>
        <v>3.1052608126286909</v>
      </c>
      <c r="GU83" s="8"/>
      <c r="GV83" s="8">
        <f>(EO83/$IF83)*100</f>
        <v>36.0132164593984</v>
      </c>
      <c r="GW83" s="8"/>
      <c r="GX83" s="8">
        <f>(EQ83/$IF83)*100</f>
        <v>124.84034691201383</v>
      </c>
      <c r="GY83" s="8"/>
      <c r="GZ83" s="8">
        <f>(ES83/$IF83)*100</f>
        <v>40.181325623833537</v>
      </c>
      <c r="HA83" s="8"/>
      <c r="HB83" s="8">
        <f>(EU83/$IF83)*100</f>
        <v>123.41396972939198</v>
      </c>
      <c r="HC83" s="8"/>
      <c r="HD83" s="8">
        <f>(EW83/$IF83)*100</f>
        <v>102.65115985715167</v>
      </c>
      <c r="HE83" s="8"/>
      <c r="HF83" s="8">
        <f>(EY83/$IF83)*100</f>
        <v>124.95490070462311</v>
      </c>
      <c r="HG83" s="8"/>
      <c r="HH83" s="8">
        <f>(FA83/$IF83)*100</f>
        <v>45.11169181753931</v>
      </c>
      <c r="HI83" s="8"/>
      <c r="HJ83" s="8">
        <f>(FC83/$IF83)*100</f>
        <v>66.645137753624013</v>
      </c>
      <c r="HK83" s="17"/>
      <c r="HL83" s="27" t="str">
        <f>GQ83</f>
        <v>Q1</v>
      </c>
      <c r="HM83" s="8">
        <f>(FF83/$IF83)*100</f>
        <v>66.653700364807477</v>
      </c>
      <c r="HN83" s="8"/>
      <c r="HO83" s="8">
        <f>(FH83/$IF83)*100</f>
        <v>73.584067034842874</v>
      </c>
      <c r="HP83" s="8"/>
      <c r="HQ83" s="8">
        <f>(FJ83/$IF83)*100</f>
        <v>158.00399583727628</v>
      </c>
      <c r="HR83" s="8"/>
      <c r="HS83" s="8">
        <f>(FL83/$IF83)*100</f>
        <v>47.306040898112869</v>
      </c>
      <c r="HT83" s="8"/>
      <c r="HU83" s="8">
        <f>(FN83/$IF83)*100</f>
        <v>29.002513364993987</v>
      </c>
      <c r="HV83" s="8"/>
      <c r="HW83" s="8">
        <f>(FP83/$IF83)*100</f>
        <v>49.898395686060262</v>
      </c>
      <c r="HX83" s="8"/>
      <c r="HY83" s="8">
        <f>(FR83/$IF83)*100</f>
        <v>18.538105655065117</v>
      </c>
      <c r="HZ83" s="8"/>
      <c r="IA83" s="8">
        <f>(FT83/$IF83)*100</f>
        <v>60.438002830515373</v>
      </c>
      <c r="IB83" s="17"/>
      <c r="IF83" s="10">
        <f>[12]CPI!$E$198</f>
        <v>1967.6257525754409</v>
      </c>
    </row>
    <row r="84" spans="1:240" s="10" customFormat="1" ht="15" hidden="1" customHeight="1" x14ac:dyDescent="0.2">
      <c r="A84" s="27" t="s">
        <v>64</v>
      </c>
      <c r="B84" s="28">
        <f>(D84*D$8)+(F84*F$8)+(H84*H$8)+(J84*J$8)+(L84*L$8)+(N84*N$8)+(P84*P$8)+(R84*R$8)+(T84*T$8)+(W84*W$8)+(Y84*Y$8)+(AA84*AA$8)+(AC84*AC$8)+(AE84*AE$8)+(AG84*AG$8)+(AM84*AM$8)+(AO84*AO$8)+(AR84*AR$8)+(BD84*BD$8)+(BF84*BF$8)</f>
        <v>260.26435156500054</v>
      </c>
      <c r="C84" s="28"/>
      <c r="D84" s="28">
        <f>D78*'[3]GR-yoy'!D77</f>
        <v>422.18423791674184</v>
      </c>
      <c r="E84" s="28"/>
      <c r="F84" s="28">
        <f>F78*'[3]GR-yoy'!F77</f>
        <v>86.352431594597334</v>
      </c>
      <c r="G84" s="28"/>
      <c r="H84" s="28">
        <f>H78*'[3]GR-yoy'!H77</f>
        <v>237.6542484517951</v>
      </c>
      <c r="I84" s="28"/>
      <c r="J84" s="28">
        <f>J78*'[3]GR-yoy'!J77</f>
        <v>169.41389635060199</v>
      </c>
      <c r="K84" s="28"/>
      <c r="L84" s="28">
        <f>L78*'[3]GR-yoy'!L77</f>
        <v>212.20549722122684</v>
      </c>
      <c r="M84" s="28"/>
      <c r="N84" s="28">
        <f>N78*'[3]GR-yoy'!N77</f>
        <v>80.926981607552563</v>
      </c>
      <c r="O84" s="28"/>
      <c r="P84" s="28">
        <f>P78*'[3]GR-yoy'!P77</f>
        <v>134.25046014609904</v>
      </c>
      <c r="Q84" s="28"/>
      <c r="R84" s="28">
        <f>R78*'[3]GR-yoy'!R77</f>
        <v>207.78219709607791</v>
      </c>
      <c r="S84" s="28"/>
      <c r="T84" s="28">
        <f>T78*'[3]GR-yoy'!T77</f>
        <v>200.8088957551183</v>
      </c>
      <c r="U84" s="29"/>
      <c r="V84" s="27" t="s">
        <v>64</v>
      </c>
      <c r="W84" s="28">
        <f>W78*'[3]GR-yoy'!W77</f>
        <v>197.0812442076593</v>
      </c>
      <c r="X84" s="28"/>
      <c r="Y84" s="28">
        <f>Y78*'[3]GR-yoy'!Y77</f>
        <v>348.93299404982525</v>
      </c>
      <c r="Z84" s="28"/>
      <c r="AA84" s="28">
        <f>AA78*'[3]GR-yoy'!AA77</f>
        <v>368.46294171012232</v>
      </c>
      <c r="AB84" s="28"/>
      <c r="AC84" s="28">
        <f>AC78*'[3]GR-yoy'!AC77</f>
        <v>386.53071622116727</v>
      </c>
      <c r="AD84" s="28"/>
      <c r="AE84" s="28">
        <f>AE78*'[3]GR-yoy'!AE77</f>
        <v>222.70637589369446</v>
      </c>
      <c r="AF84" s="28"/>
      <c r="AG84" s="28">
        <f>AG78*'[3]GR-yoy'!AG77</f>
        <v>181.62087461494988</v>
      </c>
      <c r="AH84" s="28"/>
      <c r="AI84" s="28">
        <f>AI78*'[3]GR-yoy'!AK77</f>
        <v>131.59097277103353</v>
      </c>
      <c r="AJ84" s="28"/>
      <c r="AK84" s="28">
        <f>AK78*'[3]GR-yoy'!AK77</f>
        <v>127.72338953723809</v>
      </c>
      <c r="AL84" s="28"/>
      <c r="AM84" s="28">
        <f>AM78*'[3]GR-yoy'!AM77</f>
        <v>257.12681876094956</v>
      </c>
      <c r="AN84" s="28"/>
      <c r="AO84" s="28">
        <f>AO78*'[3]GR-yoy'!AO77</f>
        <v>173.82629702449179</v>
      </c>
      <c r="AP84" s="29"/>
      <c r="AQ84" s="27" t="s">
        <v>64</v>
      </c>
      <c r="AR84" s="28">
        <f>AR78*'[3]GR-yoy'!AR77</f>
        <v>347.38781657203697</v>
      </c>
      <c r="AS84" s="28"/>
      <c r="AT84" s="28">
        <f>AT78*'[3]GR-yoy'!AT77</f>
        <v>363.60722364285215</v>
      </c>
      <c r="AU84" s="28"/>
      <c r="AV84" s="28">
        <f>AV78*'[3]GR-yoy'!AV77</f>
        <v>218.86856914934631</v>
      </c>
      <c r="AW84" s="28"/>
      <c r="AX84" s="28">
        <f>AX78*'[3]GR-yoy'!AX77</f>
        <v>127.4679196215337</v>
      </c>
      <c r="AY84" s="28"/>
      <c r="AZ84" s="28">
        <f>AZ79*'[3]GR-yoy'!AZ77</f>
        <v>102.39721571689169</v>
      </c>
      <c r="BA84" s="28"/>
      <c r="BB84" s="28">
        <f>BB78*'[3]GR-yoy'!BB77</f>
        <v>374.78555612876079</v>
      </c>
      <c r="BC84" s="28"/>
      <c r="BD84" s="28">
        <f>BD78*'[3]GR-yoy'!BD77</f>
        <v>564.65810962765056</v>
      </c>
      <c r="BE84" s="28"/>
      <c r="BF84" s="28">
        <f>BF78*'[3]GR-yoy'!BF77</f>
        <v>201.58281275078411</v>
      </c>
      <c r="BG84" s="29"/>
      <c r="BH84" s="27" t="s">
        <v>64</v>
      </c>
      <c r="BI84" s="28">
        <f>(BK84*BK$8)+(BM84*BM$8)+(BO84*BO$8)+(BQ84*BQ$8)+(BS84*BS$8)+(BU84*BU$8)+(BW84*BW$8)+(BY84*BY$8)+(CA84*CA$8)+(CD84*CD$8)+(CF84*CF$8)+(CH84*CH$8)+(CJ84*CJ$8)+(CL84*CL$8)+(CN84*CN$8)+(CT84*CT$8)+(CV84*CV$8)+(CY84*CY$8)+(DK84*DK$8)+(DM84*DM$8)</f>
        <v>3512.4121720380476</v>
      </c>
      <c r="BJ84" s="28"/>
      <c r="BK84" s="28">
        <f>BK78*'[3]GR-yoy'!BK77</f>
        <v>7426.9362626193997</v>
      </c>
      <c r="BL84" s="28"/>
      <c r="BM84" s="28">
        <f>BM78*'[3]GR-yoy'!BM77</f>
        <v>4030.219372710415</v>
      </c>
      <c r="BN84" s="28"/>
      <c r="BO84" s="28">
        <f>BO78*'[3]GR-yoy'!BO77</f>
        <v>2828.4363512166278</v>
      </c>
      <c r="BP84" s="28"/>
      <c r="BQ84" s="28">
        <f>BQ78*'[3]GR-yoy'!BQ77</f>
        <v>1086.6979928414742</v>
      </c>
      <c r="BR84" s="28"/>
      <c r="BS84" s="28">
        <f>BS78*'[3]GR-yoy'!BS77</f>
        <v>2797.4056041417884</v>
      </c>
      <c r="BT84" s="28"/>
      <c r="BU84" s="28">
        <f>BU78*'[3]GR-yoy'!BU77</f>
        <v>705.87641010720824</v>
      </c>
      <c r="BV84" s="28"/>
      <c r="BW84" s="28">
        <f>BW78*'[3]GR-yoy'!BW77</f>
        <v>1771.6934942789317</v>
      </c>
      <c r="BX84" s="28"/>
      <c r="BY84" s="28">
        <f>BY78*'[3]GR-yoy'!BY77</f>
        <v>1197.9940373451766</v>
      </c>
      <c r="BZ84" s="28"/>
      <c r="CA84" s="28">
        <f>CA78*'[3]GR-yoy'!CA77</f>
        <v>1131.5009121959718</v>
      </c>
      <c r="CB84" s="29"/>
      <c r="CC84" s="27" t="s">
        <v>64</v>
      </c>
      <c r="CD84" s="28">
        <f>CD78*'[3]GR-yoy'!CD77</f>
        <v>919.51336422763052</v>
      </c>
      <c r="CE84" s="28"/>
      <c r="CF84" s="28">
        <f>CF78*'[3]GR-yoy'!CF77</f>
        <v>2007.891813750043</v>
      </c>
      <c r="CG84" s="28"/>
      <c r="CH84" s="28">
        <f>CH78*'[3]GR-yoy'!CH77</f>
        <v>2934.3748724501661</v>
      </c>
      <c r="CI84" s="28"/>
      <c r="CJ84" s="28">
        <f>CJ78*'[3]GR-yoy'!CJ77</f>
        <v>10792.946675662872</v>
      </c>
      <c r="CK84" s="28"/>
      <c r="CL84" s="28">
        <f>CL78*'[3]GR-yoy'!CL77</f>
        <v>1664.406386167577</v>
      </c>
      <c r="CM84" s="28"/>
      <c r="CN84" s="28">
        <f>CN78*'[3]GR-yoy'!CN77</f>
        <v>3663.0664653095855</v>
      </c>
      <c r="CO84" s="28"/>
      <c r="CP84" s="28">
        <f>CP78*'[3]GR-yoy'!CP77</f>
        <v>2178.8658519799324</v>
      </c>
      <c r="CQ84" s="28"/>
      <c r="CR84" s="28">
        <f>CR78*'[3]GR-yoy'!CR77</f>
        <v>2987.8612708492856</v>
      </c>
      <c r="CS84" s="28"/>
      <c r="CT84" s="28">
        <f>CT78*'[3]GR-yoy'!CT77</f>
        <v>2865.4654940110699</v>
      </c>
      <c r="CU84" s="28"/>
      <c r="CV84" s="28">
        <f>CV78*'[3]GR-yoy'!CV77</f>
        <v>3187.2328132117909</v>
      </c>
      <c r="CW84" s="29"/>
      <c r="CX84" s="27" t="s">
        <v>64</v>
      </c>
      <c r="CY84" s="28">
        <f>CY78*'[3]GR-yoy'!CY77</f>
        <v>4354.5960259709818</v>
      </c>
      <c r="CZ84" s="28"/>
      <c r="DA84" s="28">
        <f>DA78*'[3]GR-yoy'!DA77</f>
        <v>6197.9520334222243</v>
      </c>
      <c r="DB84" s="28"/>
      <c r="DC84" s="28">
        <f>DC78*'[3]GR-yoy'!DC77</f>
        <v>3747.8399034697031</v>
      </c>
      <c r="DD84" s="28"/>
      <c r="DE84" s="28">
        <f>DE78*'[3]GR-yoy'!DE77</f>
        <v>2401.5683249034232</v>
      </c>
      <c r="DF84" s="28"/>
      <c r="DG84" s="28">
        <f>DG78*'[3]GR-yoy'!DG77</f>
        <v>3194.1737812044998</v>
      </c>
      <c r="DH84" s="28"/>
      <c r="DI84" s="28">
        <f>DI78*'[3]GR-yoy'!DI77</f>
        <v>1220.8666267973615</v>
      </c>
      <c r="DJ84" s="28"/>
      <c r="DK84" s="28">
        <f>DK78*'[3]GR-yoy'!DK77</f>
        <v>3031.4739177488982</v>
      </c>
      <c r="DL84" s="28"/>
      <c r="DM84" s="28">
        <f>DM78*'[3]GR-yoy'!DM77</f>
        <v>2931.3964998185165</v>
      </c>
      <c r="DN84" s="29"/>
      <c r="DO84" s="27" t="s">
        <v>64</v>
      </c>
      <c r="DP84" s="28">
        <f>(BI84/B84)*100</f>
        <v>1349.5556156336797</v>
      </c>
      <c r="DQ84" s="28"/>
      <c r="DR84" s="28">
        <f>(BK84/D84)*100</f>
        <v>1759.1694799567697</v>
      </c>
      <c r="DS84" s="28"/>
      <c r="DT84" s="28">
        <f>(BM84/F84)*100</f>
        <v>4667.1753166503386</v>
      </c>
      <c r="DU84" s="28"/>
      <c r="DV84" s="28">
        <f>(BO84/H84)*100</f>
        <v>1190.1476071404368</v>
      </c>
      <c r="DW84" s="28"/>
      <c r="DX84" s="28">
        <f>(BQ84/J84)*100</f>
        <v>641.44560526047587</v>
      </c>
      <c r="DY84" s="28"/>
      <c r="DZ84" s="28">
        <f>(BS84/L84)*100</f>
        <v>1318.2531276395061</v>
      </c>
      <c r="EA84" s="28"/>
      <c r="EB84" s="28">
        <f>(BU84/N84)*100</f>
        <v>872.23864783476847</v>
      </c>
      <c r="EC84" s="28"/>
      <c r="ED84" s="28">
        <f>(BW84/P84)*100</f>
        <v>1319.6926791542267</v>
      </c>
      <c r="EE84" s="28"/>
      <c r="EF84" s="28">
        <f>(BY84/R84)*100</f>
        <v>576.5624072168356</v>
      </c>
      <c r="EG84" s="28"/>
      <c r="EH84" s="28">
        <f>(CA84/T84)*100</f>
        <v>563.47150754506924</v>
      </c>
      <c r="EI84" s="29"/>
      <c r="EJ84" s="27" t="s">
        <v>64</v>
      </c>
      <c r="EK84" s="28">
        <f>(CD84/W84)*100</f>
        <v>466.56563790451997</v>
      </c>
      <c r="EL84" s="8"/>
      <c r="EM84" s="28">
        <f>(CF84/Y84)*100</f>
        <v>575.43764791223202</v>
      </c>
      <c r="EN84" s="8"/>
      <c r="EO84" s="28">
        <f>(CH84/AA84)*100</f>
        <v>796.38263181394814</v>
      </c>
      <c r="EP84" s="8"/>
      <c r="EQ84" s="28">
        <f>(CJ84/AC84)*100</f>
        <v>2792.2610604346651</v>
      </c>
      <c r="ER84" s="8"/>
      <c r="ES84" s="28">
        <f>(CL84/AE84)*100</f>
        <v>747.35461860420935</v>
      </c>
      <c r="ET84" s="8"/>
      <c r="EU84" s="28">
        <f>(CN84/AG84)*100</f>
        <v>2016.8752479997502</v>
      </c>
      <c r="EV84" s="8"/>
      <c r="EW84" s="28">
        <f>(CP84/AI84)*100</f>
        <v>1655.7867200899323</v>
      </c>
      <c r="EX84" s="8"/>
      <c r="EY84" s="28">
        <f>(CR84/AK84)*100</f>
        <v>2339.3219375674075</v>
      </c>
      <c r="EZ84" s="8"/>
      <c r="FA84" s="28">
        <f>(CT84/AM84)*100</f>
        <v>1114.4171999713064</v>
      </c>
      <c r="FB84" s="8"/>
      <c r="FC84" s="28">
        <f>(CV84/AO84)*100</f>
        <v>1833.5734395600202</v>
      </c>
      <c r="FD84" s="29"/>
      <c r="FE84" s="27" t="s">
        <v>64</v>
      </c>
      <c r="FF84" s="28">
        <f>(CY84/AR84)*100</f>
        <v>1253.5258343085789</v>
      </c>
      <c r="FG84" s="8"/>
      <c r="FH84" s="28">
        <f>(DA84/AT84)*100</f>
        <v>1704.5734051505183</v>
      </c>
      <c r="FI84" s="8"/>
      <c r="FJ84" s="28">
        <f>(DC84/AV84)*100</f>
        <v>1712.370084949174</v>
      </c>
      <c r="FK84" s="8"/>
      <c r="FL84" s="28">
        <f>(DE84/AX84)*100</f>
        <v>1884.0570490472776</v>
      </c>
      <c r="FM84" s="8"/>
      <c r="FN84" s="28">
        <f>(DG84/AZ84)*100</f>
        <v>3119.3951503874546</v>
      </c>
      <c r="FO84" s="8"/>
      <c r="FP84" s="28">
        <f>(DI84/BB84)*100</f>
        <v>325.75071446401267</v>
      </c>
      <c r="FQ84" s="8"/>
      <c r="FR84" s="28">
        <f>(DK84/BD84)*100</f>
        <v>536.86892405528829</v>
      </c>
      <c r="FS84" s="8"/>
      <c r="FT84" s="28">
        <f>(DM84/BF84)*100</f>
        <v>1454.1896999138455</v>
      </c>
      <c r="FU84" s="29"/>
      <c r="FV84" s="27" t="s">
        <v>64</v>
      </c>
      <c r="FW84" s="8">
        <f>(DP84/$IF84)*100</f>
        <v>67.87643448725332</v>
      </c>
      <c r="FX84" s="8"/>
      <c r="FY84" s="8">
        <f>(DR84/$IF84)*100</f>
        <v>88.478126114272342</v>
      </c>
      <c r="FZ84" s="8"/>
      <c r="GA84" s="8">
        <f>(DT84/$IF84)*100</f>
        <v>234.73743204898904</v>
      </c>
      <c r="GB84" s="8"/>
      <c r="GC84" s="8">
        <f>(DV84/$IF84)*100</f>
        <v>59.858945530227558</v>
      </c>
      <c r="GD84" s="8"/>
      <c r="GE84" s="8">
        <f>(DX84/$IF84)*100</f>
        <v>32.261760907241765</v>
      </c>
      <c r="GF84" s="8"/>
      <c r="GG84" s="8">
        <f>(DZ84/$IF84)*100</f>
        <v>66.302063449104651</v>
      </c>
      <c r="GH84" s="8"/>
      <c r="GI84" s="8">
        <f>(EB84/$IF84)*100</f>
        <v>43.86958844167961</v>
      </c>
      <c r="GJ84" s="8"/>
      <c r="GK84" s="8">
        <f>(ED84/$IF84)*100</f>
        <v>66.37446626299986</v>
      </c>
      <c r="GL84" s="8"/>
      <c r="GM84" s="8">
        <f>(EF84/$IF84)*100</f>
        <v>28.9984347498646</v>
      </c>
      <c r="GN84" s="8"/>
      <c r="GO84" s="8">
        <f>(EH84/$IF84)*100</f>
        <v>28.340022763239926</v>
      </c>
      <c r="GP84" s="29"/>
      <c r="GQ84" s="27" t="s">
        <v>64</v>
      </c>
      <c r="GR84" s="8">
        <f>(EK84/$IF84)*100</f>
        <v>23.466103648021729</v>
      </c>
      <c r="GS84" s="8"/>
      <c r="GT84" s="8">
        <f>(EM84/$IF84)*100</f>
        <v>28.941864534922402</v>
      </c>
      <c r="GU84" s="8"/>
      <c r="GV84" s="8">
        <f>(EO84/$IF84)*100</f>
        <v>40.054380055855781</v>
      </c>
      <c r="GW84" s="8"/>
      <c r="GX84" s="8">
        <f>(EQ84/$IF84)*100</f>
        <v>140.43787654568752</v>
      </c>
      <c r="GY84" s="8"/>
      <c r="GZ84" s="8">
        <f>(ES84/$IF84)*100</f>
        <v>37.588496702757773</v>
      </c>
      <c r="HA84" s="8"/>
      <c r="HB84" s="8">
        <f>(EU84/$IF84)*100</f>
        <v>101.43953984107404</v>
      </c>
      <c r="HC84" s="8"/>
      <c r="HD84" s="8">
        <f>(EW84/$IF84)*100</f>
        <v>83.278449238475048</v>
      </c>
      <c r="HE84" s="8"/>
      <c r="HF84" s="8">
        <f>(EY84/$IF84)*100</f>
        <v>117.65712387135056</v>
      </c>
      <c r="HG84" s="8"/>
      <c r="HH84" s="8">
        <f>(FA84/$IF84)*100</f>
        <v>56.050054691375486</v>
      </c>
      <c r="HI84" s="8"/>
      <c r="HJ84" s="8">
        <f>(FC84/$IF84)*100</f>
        <v>92.220302747156751</v>
      </c>
      <c r="HK84" s="17"/>
      <c r="HL84" s="27" t="s">
        <v>64</v>
      </c>
      <c r="HM84" s="8">
        <f>(FF84/$IF84)*100</f>
        <v>63.046578581034971</v>
      </c>
      <c r="HN84" s="8"/>
      <c r="HO84" s="8">
        <f>(FH84/$IF84)*100</f>
        <v>85.732194896678422</v>
      </c>
      <c r="HP84" s="8"/>
      <c r="HQ84" s="8">
        <f>(FJ84/$IF84)*100</f>
        <v>86.124331996803093</v>
      </c>
      <c r="HR84" s="8"/>
      <c r="HS84" s="8">
        <f>(FL84/$IF84)*100</f>
        <v>94.759395891853075</v>
      </c>
      <c r="HT84" s="8"/>
      <c r="HU84" s="8">
        <f>(FN84/$IF84)*100</f>
        <v>156.89121523584711</v>
      </c>
      <c r="HV84" s="8"/>
      <c r="HW84" s="8">
        <f>(FP84/$IF84)*100</f>
        <v>16.383761271750526</v>
      </c>
      <c r="HX84" s="8"/>
      <c r="HY84" s="8">
        <f>(FR84/$IF84)*100</f>
        <v>27.002035284607601</v>
      </c>
      <c r="HZ84" s="8"/>
      <c r="IA84" s="8">
        <f>(FT84/$IF84)*100</f>
        <v>73.139047220291076</v>
      </c>
      <c r="IB84" s="17"/>
      <c r="IF84" s="10">
        <f>[13]CPI!$E$199</f>
        <v>1988.2535460626118</v>
      </c>
    </row>
    <row r="85" spans="1:240" s="10" customFormat="1" ht="15" hidden="1" customHeight="1" x14ac:dyDescent="0.2">
      <c r="A85" s="27" t="s">
        <v>65</v>
      </c>
      <c r="B85" s="28">
        <f>(D85*D$8)+(F85*F$8)+(H85*H$8)+(J85*J$8)+(L85*L$8)+(N85*N$8)+(P85*P$8)+(R85*R$8)+(T85*T$8)+(W85*W$8)+(Y85*Y$8)+(AA85*AA$8)+(AC85*AC$8)+(AE85*AE$8)+(AG85*AG$8)+(AM85*AM$8)+(AO85*AO$8)+(AR85*AR$8)+(BD85*BD$8)+(BF85*BF$8)</f>
        <v>194.90113938098617</v>
      </c>
      <c r="C85" s="28"/>
      <c r="D85" s="28">
        <f>D79*'[3]GR-yoy'!D78</f>
        <v>313.0048472456387</v>
      </c>
      <c r="E85" s="28"/>
      <c r="F85" s="28">
        <f>F79*'[3]GR-yoy'!F78</f>
        <v>92.37683079207639</v>
      </c>
      <c r="G85" s="28"/>
      <c r="H85" s="28">
        <f>H79*'[3]GR-yoy'!H78</f>
        <v>106.77602123196658</v>
      </c>
      <c r="I85" s="28"/>
      <c r="J85" s="28">
        <f>J79*'[3]GR-yoy'!J78</f>
        <v>84.130842718659167</v>
      </c>
      <c r="K85" s="28"/>
      <c r="L85" s="28">
        <f>L79*'[3]GR-yoy'!L78</f>
        <v>207.861091284476</v>
      </c>
      <c r="M85" s="28"/>
      <c r="N85" s="28">
        <f>N79*'[3]GR-yoy'!N78</f>
        <v>45.436592086063392</v>
      </c>
      <c r="O85" s="28"/>
      <c r="P85" s="28">
        <f>P79*'[3]GR-yoy'!P78</f>
        <v>99.674241655771482</v>
      </c>
      <c r="Q85" s="28"/>
      <c r="R85" s="28">
        <f>R79*'[3]GR-yoy'!R78</f>
        <v>115.60433623373173</v>
      </c>
      <c r="S85" s="28"/>
      <c r="T85" s="28">
        <f>T79*'[3]GR-yoy'!T78</f>
        <v>133.57563165363032</v>
      </c>
      <c r="U85" s="29"/>
      <c r="V85" s="27" t="s">
        <v>65</v>
      </c>
      <c r="W85" s="28">
        <f>W79*'[3]GR-yoy'!W78</f>
        <v>73.721241721749394</v>
      </c>
      <c r="X85" s="28"/>
      <c r="Y85" s="28">
        <f>Y79*'[3]GR-yoy'!Y78</f>
        <v>133.02797598656858</v>
      </c>
      <c r="Z85" s="28"/>
      <c r="AA85" s="28">
        <f>AA79*'[3]GR-yoy'!AA78</f>
        <v>146.6550453314733</v>
      </c>
      <c r="AB85" s="28"/>
      <c r="AC85" s="28">
        <f>AC79*'[3]GR-yoy'!AC78</f>
        <v>389.5406311881078</v>
      </c>
      <c r="AD85" s="28"/>
      <c r="AE85" s="28">
        <f>AE79*'[3]GR-yoy'!AE78</f>
        <v>196.92684885963675</v>
      </c>
      <c r="AF85" s="28"/>
      <c r="AG85" s="28">
        <f>AG79*'[3]GR-yoy'!AG78</f>
        <v>165.45919346720666</v>
      </c>
      <c r="AH85" s="28"/>
      <c r="AI85" s="28">
        <f>AI79*'[3]GR-yoy'!AI78</f>
        <v>310.75206763044451</v>
      </c>
      <c r="AJ85" s="28"/>
      <c r="AK85" s="28">
        <f>AK79*'[3]GR-yoy'!AK78</f>
        <v>89.999991052666175</v>
      </c>
      <c r="AL85" s="28"/>
      <c r="AM85" s="28">
        <f>AM79*'[3]GR-yoy'!AM78</f>
        <v>240.47233673054541</v>
      </c>
      <c r="AN85" s="28"/>
      <c r="AO85" s="28">
        <f>AO79*'[3]GR-yoy'!AO78</f>
        <v>198.12815748331815</v>
      </c>
      <c r="AP85" s="29"/>
      <c r="AQ85" s="27" t="s">
        <v>65</v>
      </c>
      <c r="AR85" s="28">
        <f>AR79*'[3]GR-yoy'!AR78</f>
        <v>380.65545075506816</v>
      </c>
      <c r="AS85" s="28"/>
      <c r="AT85" s="28">
        <f>AT79*'[3]GR-yoy'!AT78</f>
        <v>370.69180659204204</v>
      </c>
      <c r="AU85" s="28"/>
      <c r="AV85" s="28">
        <f>AV79*'[3]GR-yoy'!AV78</f>
        <v>261.50680819377226</v>
      </c>
      <c r="AW85" s="28"/>
      <c r="AX85" s="28">
        <f>AX79*'[3]GR-yoy'!AX78</f>
        <v>203.25844785947587</v>
      </c>
      <c r="AY85" s="28"/>
      <c r="AZ85" s="28">
        <f>AZ79*'[3]GR-yoy'!AZ78</f>
        <v>112.59422435196348</v>
      </c>
      <c r="BA85" s="28"/>
      <c r="BB85" s="28">
        <f>BB79*'[3]GR-yoy'!BB78</f>
        <v>257.88963200449757</v>
      </c>
      <c r="BC85" s="28"/>
      <c r="BD85" s="28">
        <f>BD79*'[3]GR-yoy'!BD78</f>
        <v>349.41053459666404</v>
      </c>
      <c r="BE85" s="28"/>
      <c r="BF85" s="28">
        <f>BF79*'[3]GR-yoy'!BF78</f>
        <v>122.6552638424121</v>
      </c>
      <c r="BG85" s="29"/>
      <c r="BH85" s="27" t="s">
        <v>65</v>
      </c>
      <c r="BI85" s="28">
        <f>(BK85*BK$8)+(BM85*BM$8)+(BO85*BO$8)+(BQ85*BQ$8)+(BS85*BS$8)+(BU85*BU$8)+(BW85*BW$8)+(BY85*BY$8)+(CA85*CA$8)+(CD85*CD$8)+(CF85*CF$8)+(CH85*CH$8)+(CJ85*CJ$8)+(CL85*CL$8)+(CN85*CN$8)+(CT85*CT$8)+(CV85*CV$8)+(CY85*CY$8)+(DK85*DK$8)+(DM85*DM$8)</f>
        <v>2587.2718609631861</v>
      </c>
      <c r="BJ85" s="28"/>
      <c r="BK85" s="28">
        <f>BK79*'[3]GR-yoy'!BK78</f>
        <v>5369.122375793655</v>
      </c>
      <c r="BL85" s="28"/>
      <c r="BM85" s="28">
        <f>BM79*'[3]GR-yoy'!BM78</f>
        <v>1886.7085228906635</v>
      </c>
      <c r="BN85" s="28"/>
      <c r="BO85" s="28">
        <f>BO79*'[3]GR-yoy'!BO78</f>
        <v>3536.6127755691055</v>
      </c>
      <c r="BP85" s="28"/>
      <c r="BQ85" s="28">
        <f>BQ79*'[3]GR-yoy'!BQ78</f>
        <v>1006.9728697633587</v>
      </c>
      <c r="BR85" s="28"/>
      <c r="BS85" s="28">
        <f>BS79*'[3]GR-yoy'!BS78</f>
        <v>2045.127988702317</v>
      </c>
      <c r="BT85" s="28"/>
      <c r="BU85" s="28">
        <f>BU79*'[3]GR-yoy'!BU78</f>
        <v>363.28037601022442</v>
      </c>
      <c r="BV85" s="28"/>
      <c r="BW85" s="28">
        <f>BW79*'[3]GR-yoy'!BW78</f>
        <v>1464.266153022284</v>
      </c>
      <c r="BX85" s="28"/>
      <c r="BY85" s="28">
        <f>BY79*'[3]GR-yoy'!BY78</f>
        <v>796.93729999150878</v>
      </c>
      <c r="BZ85" s="28"/>
      <c r="CA85" s="28">
        <f>CA79*'[3]GR-yoy'!CA78</f>
        <v>342.50693365284468</v>
      </c>
      <c r="CB85" s="29"/>
      <c r="CC85" s="27" t="s">
        <v>65</v>
      </c>
      <c r="CD85" s="28">
        <f>CD79*'[3]GR-yoy'!CD78</f>
        <v>330.76225839786525</v>
      </c>
      <c r="CE85" s="28"/>
      <c r="CF85" s="28">
        <f>CF79*'[3]GR-yoy'!CF78</f>
        <v>1554.3892751634521</v>
      </c>
      <c r="CG85" s="28"/>
      <c r="CH85" s="28">
        <f>CH79*'[3]GR-yoy'!CH78</f>
        <v>2113.0603301695469</v>
      </c>
      <c r="CI85" s="28"/>
      <c r="CJ85" s="28">
        <f>CJ79*'[3]GR-yoy'!CJ78</f>
        <v>3589.9917856758952</v>
      </c>
      <c r="CK85" s="28"/>
      <c r="CL85" s="28">
        <f>CL79*'[3]GR-yoy'!CL78</f>
        <v>1706.9020512612553</v>
      </c>
      <c r="CM85" s="28"/>
      <c r="CN85" s="28">
        <f>CN79*'[3]GR-yoy'!CN78</f>
        <v>2254.9940594755367</v>
      </c>
      <c r="CO85" s="28"/>
      <c r="CP85" s="28">
        <f>CP79*'[3]GR-yoy'!CP78</f>
        <v>3109.4468976519242</v>
      </c>
      <c r="CQ85" s="28"/>
      <c r="CR85" s="28">
        <f>CR79*'[3]GR-yoy'!CR78</f>
        <v>1487.761493630371</v>
      </c>
      <c r="CS85" s="28"/>
      <c r="CT85" s="28">
        <f>CT79*'[3]GR-yoy'!CT78</f>
        <v>2738.9423030133958</v>
      </c>
      <c r="CU85" s="28"/>
      <c r="CV85" s="28">
        <f>CV79*'[3]GR-yoy'!CV78</f>
        <v>2510.8138526719717</v>
      </c>
      <c r="CW85" s="29"/>
      <c r="CX85" s="27" t="s">
        <v>65</v>
      </c>
      <c r="CY85" s="28">
        <f>CY79*'[3]GR-yoy'!CY78</f>
        <v>5199.7336668157659</v>
      </c>
      <c r="CZ85" s="28"/>
      <c r="DA85" s="28">
        <f>DA79*'[3]GR-yoy'!DA78</f>
        <v>6989.0939927729405</v>
      </c>
      <c r="DB85" s="28"/>
      <c r="DC85" s="28">
        <f>DC79*'[3]GR-yoy'!DC78</f>
        <v>2997.0846669203515</v>
      </c>
      <c r="DD85" s="28"/>
      <c r="DE85" s="28">
        <f>DE79*'[3]GR-yoy'!DE78</f>
        <v>3602.0197396990166</v>
      </c>
      <c r="DF85" s="28"/>
      <c r="DG85" s="28">
        <f>DG79*'[3]GR-yoy'!DG78</f>
        <v>1236.9313519333145</v>
      </c>
      <c r="DH85" s="28"/>
      <c r="DI85" s="28">
        <f>DI79*'[3]GR-yoy'!DI78</f>
        <v>3970.3869240339482</v>
      </c>
      <c r="DJ85" s="28"/>
      <c r="DK85" s="28">
        <f>DK79*'[3]GR-yoy'!DK78</f>
        <v>2124.7490870127826</v>
      </c>
      <c r="DL85" s="28"/>
      <c r="DM85" s="28">
        <f>DM79*'[3]GR-yoy'!DM78</f>
        <v>1543.7688136026723</v>
      </c>
      <c r="DN85" s="29"/>
      <c r="DO85" s="27" t="s">
        <v>65</v>
      </c>
      <c r="DP85" s="28">
        <f>(BI85/B85)*100</f>
        <v>1327.4790846171886</v>
      </c>
      <c r="DQ85" s="28"/>
      <c r="DR85" s="28">
        <f>(BK85/D85)*100</f>
        <v>1715.3479963778632</v>
      </c>
      <c r="DS85" s="28"/>
      <c r="DT85" s="28">
        <f>(BM85/F85)*100</f>
        <v>2042.4044716767828</v>
      </c>
      <c r="DU85" s="28"/>
      <c r="DV85" s="28">
        <f>(BO85/H85)*100</f>
        <v>3312.1788345025116</v>
      </c>
      <c r="DW85" s="28"/>
      <c r="DX85" s="28">
        <f>(BQ85/J85)*100</f>
        <v>1196.912852912651</v>
      </c>
      <c r="DY85" s="28"/>
      <c r="DZ85" s="28">
        <f>(BS85/L85)*100</f>
        <v>983.89168269273705</v>
      </c>
      <c r="EA85" s="28"/>
      <c r="EB85" s="28">
        <f>(BU85/N85)*100</f>
        <v>799.53262190553266</v>
      </c>
      <c r="EC85" s="28"/>
      <c r="ED85" s="28">
        <f>(BW85/P85)*100</f>
        <v>1469.051711553702</v>
      </c>
      <c r="EE85" s="28"/>
      <c r="EF85" s="28">
        <f>(BY85/R85)*100</f>
        <v>689.3662694280265</v>
      </c>
      <c r="EG85" s="28"/>
      <c r="EH85" s="28">
        <f>(CA85/T85)*100</f>
        <v>256.41423470186976</v>
      </c>
      <c r="EI85" s="29"/>
      <c r="EJ85" s="27" t="s">
        <v>65</v>
      </c>
      <c r="EK85" s="28">
        <f>(CD85/W85)*100</f>
        <v>448.66615194339988</v>
      </c>
      <c r="EL85" s="8"/>
      <c r="EM85" s="28">
        <f>(CF85/Y85)*100</f>
        <v>1168.4679584393541</v>
      </c>
      <c r="EN85" s="8"/>
      <c r="EO85" s="28">
        <f>(CH85/AA85)*100</f>
        <v>1440.8371191005101</v>
      </c>
      <c r="EP85" s="8"/>
      <c r="EQ85" s="28">
        <f>(CJ85/AC85)*100</f>
        <v>921.59623367820154</v>
      </c>
      <c r="ER85" s="8"/>
      <c r="ES85" s="28">
        <f>(CL85/AE85)*100</f>
        <v>866.76959548460616</v>
      </c>
      <c r="ET85" s="8"/>
      <c r="EU85" s="28">
        <f>(CN85/AG85)*100</f>
        <v>1362.8702112116046</v>
      </c>
      <c r="EV85" s="8"/>
      <c r="EW85" s="28">
        <f>(CP85/AI85)*100</f>
        <v>1000.619857934387</v>
      </c>
      <c r="EX85" s="8"/>
      <c r="EY85" s="28">
        <f>(CR85/AK85)*100</f>
        <v>1653.0684905954747</v>
      </c>
      <c r="EZ85" s="8"/>
      <c r="FA85" s="28">
        <f>(CT85/AM85)*100</f>
        <v>1138.98435897117</v>
      </c>
      <c r="FB85" s="8"/>
      <c r="FC85" s="28">
        <f>(CV85/AO85)*100</f>
        <v>1267.2675527623455</v>
      </c>
      <c r="FD85" s="29"/>
      <c r="FE85" s="27" t="s">
        <v>65</v>
      </c>
      <c r="FF85" s="28">
        <f>(CY85/AR85)*100</f>
        <v>1365.9948009417897</v>
      </c>
      <c r="FG85" s="8"/>
      <c r="FH85" s="28">
        <f>(DA85/AT85)*100</f>
        <v>1885.4190647015453</v>
      </c>
      <c r="FI85" s="8"/>
      <c r="FJ85" s="28">
        <f>(DC85/AV85)*100</f>
        <v>1146.0828448869909</v>
      </c>
      <c r="FK85" s="8"/>
      <c r="FL85" s="28">
        <f>(DE85/AX85)*100</f>
        <v>1772.1377771167954</v>
      </c>
      <c r="FM85" s="8"/>
      <c r="FN85" s="28">
        <f>(DG85/AZ85)*100</f>
        <v>1098.5744242677438</v>
      </c>
      <c r="FO85" s="8"/>
      <c r="FP85" s="28">
        <f>(DI85/BB85)*100</f>
        <v>1539.5682614975017</v>
      </c>
      <c r="FQ85" s="8"/>
      <c r="FR85" s="28">
        <f>(DK85/BD85)*100</f>
        <v>608.09531385922571</v>
      </c>
      <c r="FS85" s="8"/>
      <c r="FT85" s="28">
        <f>(DM85/BF85)*100</f>
        <v>1258.6241839454292</v>
      </c>
      <c r="FU85" s="29"/>
      <c r="FV85" s="27" t="s">
        <v>65</v>
      </c>
      <c r="FW85" s="8">
        <f>(DP85/$IF85)*100</f>
        <v>66.161499258105934</v>
      </c>
      <c r="FX85" s="8"/>
      <c r="FY85" s="8">
        <f>(DR85/$IF85)*100</f>
        <v>85.492868780283004</v>
      </c>
      <c r="FZ85" s="8"/>
      <c r="GA85" s="8">
        <f>(DT85/$IF85)*100</f>
        <v>101.79334914083664</v>
      </c>
      <c r="GB85" s="8"/>
      <c r="GC85" s="8">
        <f>(DV85/$IF85)*100</f>
        <v>165.07884759995761</v>
      </c>
      <c r="GD85" s="8"/>
      <c r="GE85" s="8">
        <f>(DX85/$IF85)*100</f>
        <v>59.654084006027176</v>
      </c>
      <c r="GF85" s="8"/>
      <c r="GG85" s="8">
        <f>(DZ85/$IF85)*100</f>
        <v>49.037118240777474</v>
      </c>
      <c r="GH85" s="8"/>
      <c r="GI85" s="8">
        <f>(EB85/$IF85)*100</f>
        <v>39.848670750461515</v>
      </c>
      <c r="GJ85" s="8"/>
      <c r="GK85" s="8">
        <f>(ED85/$IF85)*100</f>
        <v>73.217472765010086</v>
      </c>
      <c r="GL85" s="8"/>
      <c r="GM85" s="8">
        <f>(EF85/$IF85)*100</f>
        <v>34.357984582844303</v>
      </c>
      <c r="GN85" s="8"/>
      <c r="GO85" s="8">
        <f>(EH85/$IF85)*100</f>
        <v>12.77967419267307</v>
      </c>
      <c r="GP85" s="29"/>
      <c r="GQ85" s="27" t="s">
        <v>65</v>
      </c>
      <c r="GR85" s="8">
        <f>(EK85/$IF85)*100</f>
        <v>22.361501301921255</v>
      </c>
      <c r="GS85" s="8"/>
      <c r="GT85" s="8">
        <f>(EM85/$IF85)*100</f>
        <v>58.236391715127809</v>
      </c>
      <c r="GU85" s="8"/>
      <c r="GV85" s="8">
        <f>(EO85/$IF85)*100</f>
        <v>71.811258716675042</v>
      </c>
      <c r="GW85" s="8"/>
      <c r="GX85" s="8">
        <f>(EQ85/$IF85)*100</f>
        <v>45.932315798675631</v>
      </c>
      <c r="GY85" s="8"/>
      <c r="GZ85" s="8">
        <f>(ES85/$IF85)*100</f>
        <v>43.199758559767375</v>
      </c>
      <c r="HA85" s="8" t="s">
        <v>80</v>
      </c>
      <c r="HB85" s="8">
        <f>(EU85/$IF85)*100</f>
        <v>67.925391452757893</v>
      </c>
      <c r="HC85" s="8"/>
      <c r="HD85" s="8">
        <f>(EW85/$IF85)*100</f>
        <v>49.87084975991403</v>
      </c>
      <c r="HE85" s="8"/>
      <c r="HF85" s="8">
        <f>(EY85/$IF85)*100</f>
        <v>82.388860948170944</v>
      </c>
      <c r="HG85" s="8"/>
      <c r="HH85" s="8">
        <f>(FA85/$IF85)*100</f>
        <v>56.766930412915961</v>
      </c>
      <c r="HI85" s="8"/>
      <c r="HJ85" s="8">
        <f>(FC85/$IF85)*100</f>
        <v>63.160559155691885</v>
      </c>
      <c r="HK85" s="17"/>
      <c r="HL85" s="27" t="s">
        <v>65</v>
      </c>
      <c r="HM85" s="8">
        <f>(FF85/$IF85)*100</f>
        <v>68.081120867639896</v>
      </c>
      <c r="HN85" s="8"/>
      <c r="HO85" s="8">
        <f>(FH85/$IF85)*100</f>
        <v>93.969203353921444</v>
      </c>
      <c r="HP85" s="8"/>
      <c r="HQ85" s="8">
        <f>(FJ85/$IF85)*100</f>
        <v>57.120718639107636</v>
      </c>
      <c r="HR85" s="8"/>
      <c r="HS85" s="8">
        <f>(FL85/$IF85)*100</f>
        <v>88.323268957405475</v>
      </c>
      <c r="HT85" s="8"/>
      <c r="HU85" s="8">
        <f>(FN85/$IF85)*100</f>
        <v>54.752901042598744</v>
      </c>
      <c r="HV85" s="8"/>
      <c r="HW85" s="8">
        <f>(FP85/$IF85)*100</f>
        <v>76.732014516254537</v>
      </c>
      <c r="HX85" s="8"/>
      <c r="HY85" s="8">
        <f>(FR85/$IF85)*100</f>
        <v>30.307443727715601</v>
      </c>
      <c r="HZ85" s="8"/>
      <c r="IA85" s="8">
        <f>(FT85/$IF85)*100</f>
        <v>62.729774033579879</v>
      </c>
      <c r="IB85" s="17"/>
      <c r="IF85" s="10">
        <f>[14]CPI!$E$200</f>
        <v>2006.4223143409938</v>
      </c>
    </row>
    <row r="86" spans="1:240" s="10" customFormat="1" ht="15" hidden="1" customHeight="1" x14ac:dyDescent="0.2">
      <c r="A86" s="27" t="s">
        <v>66</v>
      </c>
      <c r="B86" s="28">
        <f>(D86*D$8)+(F86*F$8)+(H86*H$8)+(J86*J$8)+(L86*L$8)+(N86*N$8)+(P86*P$8)+(R86*R$8)+(T86*T$8)+(W86*W$8)+(Y86*Y$8)+(AA86*AA$8)+(AC86*AC$8)+(AE86*AE$8)+(AG86*AG$8)+(AM86*AM$8)+(AO86*AO$8)+(AR86*AR$8)+(BD86*BD$8)+(BF86*BF$8)</f>
        <v>174.99239245746506</v>
      </c>
      <c r="C86" s="28"/>
      <c r="D86" s="28">
        <f>D80*'[3]GR-yoy'!D79</f>
        <v>272.10731408523634</v>
      </c>
      <c r="E86" s="28"/>
      <c r="F86" s="28">
        <f>F80*'[3]GR-yoy'!F79</f>
        <v>73.237511763093551</v>
      </c>
      <c r="G86" s="28"/>
      <c r="H86" s="28">
        <f>H80*'[3]GR-yoy'!H79</f>
        <v>102.57845757256509</v>
      </c>
      <c r="I86" s="28"/>
      <c r="J86" s="28">
        <f>J80*'[3]GR-yoy'!J79</f>
        <v>69.80122434442373</v>
      </c>
      <c r="K86" s="28"/>
      <c r="L86" s="28">
        <f>L80*'[3]GR-yoy'!L79</f>
        <v>128.34892680836236</v>
      </c>
      <c r="M86" s="28"/>
      <c r="N86" s="28">
        <f>N80*'[3]GR-yoy'!N79</f>
        <v>75.659279339038321</v>
      </c>
      <c r="O86" s="28"/>
      <c r="P86" s="28">
        <f>P80*'[3]GR-yoy'!P79</f>
        <v>95.350774797299664</v>
      </c>
      <c r="Q86" s="28"/>
      <c r="R86" s="28">
        <f>R80*'[3]GR-yoy'!R79</f>
        <v>180.55823163338704</v>
      </c>
      <c r="S86" s="28"/>
      <c r="T86" s="28">
        <f>T80*'[3]GR-yoy'!T79</f>
        <v>178.81399894848073</v>
      </c>
      <c r="U86" s="29"/>
      <c r="V86" s="27" t="s">
        <v>66</v>
      </c>
      <c r="W86" s="28">
        <f>W80*'[3]GR-yoy'!W79</f>
        <v>803.60746890331882</v>
      </c>
      <c r="X86" s="28"/>
      <c r="Y86" s="28">
        <f>Y80*'[3]GR-yoy'!Y79</f>
        <v>129.4422847775389</v>
      </c>
      <c r="Z86" s="28"/>
      <c r="AA86" s="28">
        <f>AA80*'[3]GR-yoy'!AA79</f>
        <v>173.99560077145819</v>
      </c>
      <c r="AB86" s="28"/>
      <c r="AC86" s="28">
        <f>AC80*'[3]GR-yoy'!AC79</f>
        <v>81.076569883914118</v>
      </c>
      <c r="AD86" s="28"/>
      <c r="AE86" s="28">
        <f>AE80*'[3]GR-yoy'!AE79</f>
        <v>248.75706186482114</v>
      </c>
      <c r="AF86" s="28"/>
      <c r="AG86" s="28">
        <f>AG80*'[3]GR-yoy'!AG79</f>
        <v>247.63861531101958</v>
      </c>
      <c r="AH86" s="28"/>
      <c r="AI86" s="28">
        <f>AI80*'[3]GR-yoy'!AI79</f>
        <v>171.88808625336318</v>
      </c>
      <c r="AJ86" s="28"/>
      <c r="AK86" s="28">
        <f>AK80*'[3]GR-yoy'!AK79</f>
        <v>249.23267798835454</v>
      </c>
      <c r="AL86" s="28"/>
      <c r="AM86" s="28">
        <f>AM80*'[3]GR-yoy'!AM79</f>
        <v>248.65021496499386</v>
      </c>
      <c r="AN86" s="28"/>
      <c r="AO86" s="28">
        <f>AO80*'[3]GR-yoy'!AO79</f>
        <v>178.45985201182302</v>
      </c>
      <c r="AP86" s="29"/>
      <c r="AQ86" s="27" t="s">
        <v>66</v>
      </c>
      <c r="AR86" s="28">
        <f>AR80*'[3]GR-yoy'!AR79</f>
        <v>318.69079939515404</v>
      </c>
      <c r="AS86" s="28"/>
      <c r="AT86" s="28">
        <f>AT80*'[3]GR-yoy'!AT79</f>
        <v>337.49889354838285</v>
      </c>
      <c r="AU86" s="28"/>
      <c r="AV86" s="28">
        <f>AV80*'[3]GR-yoy'!AV79</f>
        <v>270.02380207942224</v>
      </c>
      <c r="AW86" s="28"/>
      <c r="AX86" s="28">
        <f>AX80*'[3]GR-yoy'!AX79</f>
        <v>158.13220812185313</v>
      </c>
      <c r="AY86" s="28"/>
      <c r="AZ86" s="28">
        <f>AZ80*'[3]GR-yoy'!AZ79</f>
        <v>233.19267584295062</v>
      </c>
      <c r="BA86" s="28"/>
      <c r="BB86" s="28">
        <f>BB80*'[3]GR-yoy'!BB79</f>
        <v>463.91937677896232</v>
      </c>
      <c r="BC86" s="28"/>
      <c r="BD86" s="28">
        <f>BD80*'[3]GR-yoy'!BD79</f>
        <v>348.21601291083169</v>
      </c>
      <c r="BE86" s="28"/>
      <c r="BF86" s="28">
        <f>BF80*'[3]GR-yoy'!BF79</f>
        <v>104.24712299858933</v>
      </c>
      <c r="BG86" s="29"/>
      <c r="BH86" s="27" t="s">
        <v>66</v>
      </c>
      <c r="BI86" s="28">
        <f>(BK86*BK$8)+(BM86*BM$8)+(BO86*BO$8)+(BQ86*BQ$8)+(BS86*BS$8)+(BU86*BU$8)+(BW86*BW$8)+(BY86*BY$8)+(CA86*CA$8)+(CD86*CD$8)+(CF86*CF$8)+(CH86*CH$8)+(CJ86*CJ$8)+(CL86*CL$8)+(CN86*CN$8)+(CT86*CT$8)+(CV86*CV$8)+(CY86*CY$8)+(DK86*DK$8)+(DM86*DM$8)</f>
        <v>2135.0546685039844</v>
      </c>
      <c r="BJ86" s="28"/>
      <c r="BK86" s="28">
        <f>BK80*'[3]GR-yoy'!BK79</f>
        <v>3181.5237932889504</v>
      </c>
      <c r="BL86" s="28"/>
      <c r="BM86" s="28">
        <f>BM80*'[3]GR-yoy'!BM79</f>
        <v>1919.4883256852347</v>
      </c>
      <c r="BN86" s="28"/>
      <c r="BO86" s="28">
        <f>BO80*'[3]GR-yoy'!BO79</f>
        <v>1814.1454595817925</v>
      </c>
      <c r="BP86" s="28"/>
      <c r="BQ86" s="28">
        <f>BQ80*'[3]GR-yoy'!BQ79</f>
        <v>813.79865682479533</v>
      </c>
      <c r="BR86" s="28"/>
      <c r="BS86" s="28">
        <f>BS80*'[3]GR-yoy'!BS79</f>
        <v>1599.2786726415916</v>
      </c>
      <c r="BT86" s="28"/>
      <c r="BU86" s="28">
        <f>BU80*'[3]GR-yoy'!BU79</f>
        <v>420.43789831386243</v>
      </c>
      <c r="BV86" s="28"/>
      <c r="BW86" s="28">
        <f>BW80*'[3]GR-yoy'!BW79</f>
        <v>1086.2129984060171</v>
      </c>
      <c r="BX86" s="28"/>
      <c r="BY86" s="28">
        <f>BY80*'[3]GR-yoy'!BY79</f>
        <v>1924.5588866953049</v>
      </c>
      <c r="BZ86" s="28"/>
      <c r="CA86" s="28">
        <f>CA80*'[3]GR-yoy'!CA79</f>
        <v>930.46357700364683</v>
      </c>
      <c r="CB86" s="29"/>
      <c r="CC86" s="27" t="s">
        <v>66</v>
      </c>
      <c r="CD86" s="79">
        <f>CD80*'[3]GR-yoy'!CD79</f>
        <v>2075.277393166456</v>
      </c>
      <c r="CE86" s="28"/>
      <c r="CF86" s="28">
        <f>CF80*'[3]GR-yoy'!CF79</f>
        <v>908.78650971899151</v>
      </c>
      <c r="CG86" s="28"/>
      <c r="CH86" s="28">
        <f>CH80*'[3]GR-yoy'!CH79</f>
        <v>1785.0558426478242</v>
      </c>
      <c r="CI86" s="28"/>
      <c r="CJ86" s="28">
        <f>CJ80*'[3]GR-yoy'!CJ79</f>
        <v>2063.6871383352109</v>
      </c>
      <c r="CK86" s="28"/>
      <c r="CL86" s="28">
        <f>CL80*'[3]GR-yoy'!CL79</f>
        <v>995.59876755658615</v>
      </c>
      <c r="CM86" s="28"/>
      <c r="CN86" s="28">
        <f>CN80*'[3]GR-yoy'!CN79</f>
        <v>2589.3526042101062</v>
      </c>
      <c r="CO86" s="28"/>
      <c r="CP86" s="28">
        <f>CP80*'[3]GR-yoy'!CP79</f>
        <v>2344.0887135571775</v>
      </c>
      <c r="CQ86" s="28"/>
      <c r="CR86" s="28">
        <f>CR80*'[3]GR-yoy'!CR79</f>
        <v>2134.3269385776493</v>
      </c>
      <c r="CS86" s="28"/>
      <c r="CT86" s="28">
        <f>CT80*'[3]GR-yoy'!CT79</f>
        <v>1615.0861526433373</v>
      </c>
      <c r="CU86" s="28"/>
      <c r="CV86" s="28">
        <f>CV80*'[3]GR-yoy'!CV79</f>
        <v>1949.2382178543317</v>
      </c>
      <c r="CW86" s="29"/>
      <c r="CX86" s="27" t="s">
        <v>66</v>
      </c>
      <c r="CY86" s="28">
        <f>CY80*'[3]GR-yoy'!CY79</f>
        <v>6962.4291486790735</v>
      </c>
      <c r="CZ86" s="28"/>
      <c r="DA86" s="28">
        <f>DA80*'[3]GR-yoy'!DA79</f>
        <v>7973.3903119669221</v>
      </c>
      <c r="DB86" s="28"/>
      <c r="DC86" s="28">
        <f>DC80*'[3]GR-yoy'!DC79</f>
        <v>1447.5616793254583</v>
      </c>
      <c r="DD86" s="28"/>
      <c r="DE86" s="28">
        <f>DE80*'[3]GR-yoy'!DE79</f>
        <v>3758.9362597380637</v>
      </c>
      <c r="DF86" s="28"/>
      <c r="DG86" s="28">
        <f>DG80*'[3]GR-yoy'!DG79</f>
        <v>3424.1970737080605</v>
      </c>
      <c r="DH86" s="28"/>
      <c r="DI86" s="28">
        <f>DI80*'[3]GR-yoy'!DI79</f>
        <v>10874.444884089007</v>
      </c>
      <c r="DJ86" s="28"/>
      <c r="DK86" s="28">
        <f>DK80*'[3]GR-yoy'!DK79</f>
        <v>2552.0273813402441</v>
      </c>
      <c r="DL86" s="28"/>
      <c r="DM86" s="28">
        <f>DM80*'[3]GR-yoy'!DM79</f>
        <v>1362.1142935617372</v>
      </c>
      <c r="DN86" s="29"/>
      <c r="DO86" s="27" t="s">
        <v>66</v>
      </c>
      <c r="DP86" s="28">
        <f>(BI86/B86)*100</f>
        <v>1220.0842782482366</v>
      </c>
      <c r="DQ86" s="28"/>
      <c r="DR86" s="28">
        <f>(BK86/D86)*100</f>
        <v>1169.2165658922174</v>
      </c>
      <c r="DS86" s="28"/>
      <c r="DT86" s="28">
        <f>(BM86/F86)*100</f>
        <v>2620.9087112275693</v>
      </c>
      <c r="DU86" s="28"/>
      <c r="DV86" s="28">
        <f>(BO86/H86)*100</f>
        <v>1768.5442952760789</v>
      </c>
      <c r="DW86" s="28"/>
      <c r="DX86" s="28">
        <f>(BQ86/J86)*100</f>
        <v>1165.8802040623632</v>
      </c>
      <c r="DY86" s="28"/>
      <c r="DZ86" s="28">
        <f>(BS86/L86)*100</f>
        <v>1246.039770187929</v>
      </c>
      <c r="EA86" s="28"/>
      <c r="EB86" s="28">
        <f>(BU86/N86)*100</f>
        <v>555.69905236584361</v>
      </c>
      <c r="EC86" s="28"/>
      <c r="ED86" s="28">
        <f>(BW86/P86)*100</f>
        <v>1139.1758490847403</v>
      </c>
      <c r="EE86" s="28"/>
      <c r="EF86" s="28">
        <f>(BY86/R86)*100</f>
        <v>1065.8937392580415</v>
      </c>
      <c r="EG86" s="28"/>
      <c r="EH86" s="28">
        <f>(CA86/T86)*100</f>
        <v>520.35275899832016</v>
      </c>
      <c r="EI86" s="29"/>
      <c r="EJ86" s="27" t="s">
        <v>66</v>
      </c>
      <c r="EK86" s="28">
        <f>(CD86/W86)*100</f>
        <v>258.24515991601993</v>
      </c>
      <c r="EL86" s="8"/>
      <c r="EM86" s="28">
        <f>(CF86/Y86)*100</f>
        <v>702.07854510668074</v>
      </c>
      <c r="EN86" s="8"/>
      <c r="EO86" s="28">
        <f>(CH86/AA86)*100</f>
        <v>1025.9201006998335</v>
      </c>
      <c r="EP86" s="8"/>
      <c r="EQ86" s="28">
        <f>(CJ86/AC86)*100</f>
        <v>2545.3557560340914</v>
      </c>
      <c r="ER86" s="8"/>
      <c r="ES86" s="28">
        <f>(CL86/AE86)*100</f>
        <v>400.22934830192344</v>
      </c>
      <c r="ET86" s="8"/>
      <c r="EU86" s="28">
        <f>(CN86/AG86)*100</f>
        <v>1045.6174619447097</v>
      </c>
      <c r="EV86" s="8"/>
      <c r="EW86" s="28">
        <f>(CP86/AI86)*100</f>
        <v>1363.7296014233289</v>
      </c>
      <c r="EX86" s="8"/>
      <c r="EY86" s="28">
        <f>(CR86/AK86)*100</f>
        <v>856.35918845175536</v>
      </c>
      <c r="EZ86" s="8"/>
      <c r="FA86" s="28">
        <f>(CT86/AM86)*100</f>
        <v>649.54142624437975</v>
      </c>
      <c r="FB86" s="8"/>
      <c r="FC86" s="28">
        <f>(CV86/AO86)*100</f>
        <v>1092.2558748536865</v>
      </c>
      <c r="FD86" s="29"/>
      <c r="FE86" s="27" t="s">
        <v>66</v>
      </c>
      <c r="FF86" s="28">
        <f>(CY86/AR86)*100</f>
        <v>2184.697255739145</v>
      </c>
      <c r="FG86" s="8"/>
      <c r="FH86" s="28">
        <f>(DA86/AT86)*100</f>
        <v>2362.4937635014439</v>
      </c>
      <c r="FI86" s="8"/>
      <c r="FJ86" s="28">
        <f>(DC86/AV86)*100</f>
        <v>536.08669612750884</v>
      </c>
      <c r="FK86" s="8"/>
      <c r="FL86" s="28">
        <f>(DE86/AX86)*100</f>
        <v>2377.0845322298364</v>
      </c>
      <c r="FM86" s="8"/>
      <c r="FN86" s="28">
        <f>(DG86/AZ86)*100</f>
        <v>1468.3982081899394</v>
      </c>
      <c r="FO86" s="8"/>
      <c r="FP86" s="28">
        <f>(DI86/BB86)*100</f>
        <v>2344.0376557649615</v>
      </c>
      <c r="FQ86" s="8"/>
      <c r="FR86" s="28">
        <f>(DK86/BD86)*100</f>
        <v>732.8862794123562</v>
      </c>
      <c r="FS86" s="8"/>
      <c r="FT86" s="28">
        <f>(DM86/BF86)*100</f>
        <v>1306.6205132396501</v>
      </c>
      <c r="FU86" s="29"/>
      <c r="FV86" s="27" t="s">
        <v>66</v>
      </c>
      <c r="FW86" s="8">
        <f>(DP86/$IF86)*100</f>
        <v>61.085098919859746</v>
      </c>
      <c r="FX86" s="8"/>
      <c r="FY86" s="8">
        <f>(DR86/$IF86)*100</f>
        <v>58.538341047071064</v>
      </c>
      <c r="FZ86" s="8"/>
      <c r="GA86" s="8">
        <f>(DT86/$IF86)*100</f>
        <v>131.21918767375905</v>
      </c>
      <c r="GB86" s="8"/>
      <c r="GC86" s="8">
        <f>(DV86/$IF86)*100</f>
        <v>88.54445971240763</v>
      </c>
      <c r="GD86" s="8"/>
      <c r="GE86" s="8">
        <f>(DX86/$IF86)*100</f>
        <v>58.371301772782815</v>
      </c>
      <c r="GF86" s="8"/>
      <c r="GG86" s="8">
        <f>(DZ86/$IF86)*100</f>
        <v>62.384594225975931</v>
      </c>
      <c r="GH86" s="8"/>
      <c r="GI86" s="8">
        <f>(EB86/$IF86)*100</f>
        <v>27.821792468449047</v>
      </c>
      <c r="GJ86" s="8"/>
      <c r="GK86" s="8">
        <f>(ED86/$IF86)*100</f>
        <v>57.034313669189487</v>
      </c>
      <c r="GL86" s="8"/>
      <c r="GM86" s="8">
        <f>(EF86/$IF86)*100</f>
        <v>53.365349969200594</v>
      </c>
      <c r="GN86" s="8"/>
      <c r="GO86" s="8">
        <f>(EH86/$IF86)*100</f>
        <v>26.052134531453436</v>
      </c>
      <c r="GP86" s="29"/>
      <c r="GQ86" s="27" t="s">
        <v>66</v>
      </c>
      <c r="GR86" s="8">
        <f>(EK86/$IF86)*100</f>
        <v>12.929378257126869</v>
      </c>
      <c r="GS86" s="8"/>
      <c r="GT86" s="8">
        <f>(EM86/$IF86)*100</f>
        <v>35.150471276400772</v>
      </c>
      <c r="GU86" s="8"/>
      <c r="GV86" s="8">
        <f>(EO86/$IF86)*100</f>
        <v>51.364018004640968</v>
      </c>
      <c r="GW86" s="8"/>
      <c r="GX86" s="8">
        <f>(EQ86/$IF86)*100</f>
        <v>127.43653116063058</v>
      </c>
      <c r="GY86" s="8"/>
      <c r="GZ86" s="8">
        <f>(ES86/$IF86)*100</f>
        <v>20.038000462358085</v>
      </c>
      <c r="HA86" s="8"/>
      <c r="HB86" s="8">
        <f>(EU86/$IF86)*100</f>
        <v>52.350191895702835</v>
      </c>
      <c r="HC86" s="8"/>
      <c r="HD86" s="8">
        <f>(EW86/$IF86)*100</f>
        <v>68.276887988828037</v>
      </c>
      <c r="HE86" s="8"/>
      <c r="HF86" s="8">
        <f>(EY86/$IF86)*100</f>
        <v>42.874731418236685</v>
      </c>
      <c r="HG86" s="8"/>
      <c r="HH86" s="8">
        <f>(FA86/$IF86)*100</f>
        <v>32.520132405650124</v>
      </c>
      <c r="HI86" s="8"/>
      <c r="HJ86" s="8">
        <f>(FC86/$IF86)*100</f>
        <v>54.685204416395671</v>
      </c>
      <c r="HK86" s="17"/>
      <c r="HL86" s="27" t="s">
        <v>66</v>
      </c>
      <c r="HM86" s="8">
        <f>(FF86/$IF86)*100</f>
        <v>109.37969643242937</v>
      </c>
      <c r="HN86" s="8"/>
      <c r="HO86" s="8">
        <f>(FH86/$IF86)*100</f>
        <v>118.2813087701108</v>
      </c>
      <c r="HP86" s="8"/>
      <c r="HQ86" s="8">
        <f>(FJ86/$IF86)*100</f>
        <v>26.839874463087732</v>
      </c>
      <c r="HR86" s="8"/>
      <c r="HS86" s="8">
        <f>(FL86/$IF86)*100</f>
        <v>119.01181449580569</v>
      </c>
      <c r="HT86" s="8"/>
      <c r="HU86" s="8">
        <f>(FN86/$IF86)*100</f>
        <v>73.517257291284906</v>
      </c>
      <c r="HV86" s="8"/>
      <c r="HW86" s="8">
        <f>(FP86/$IF86)*100</f>
        <v>117.35727984288187</v>
      </c>
      <c r="HX86" s="8"/>
      <c r="HY86" s="8">
        <f>(FR86/$IF86)*100</f>
        <v>36.692900378315699</v>
      </c>
      <c r="HZ86" s="8"/>
      <c r="IA86" s="8">
        <f>(FT86/$IF86)*100</f>
        <v>65.417647555100203</v>
      </c>
      <c r="IB86" s="17"/>
      <c r="IF86" s="10">
        <f>'[15]GR yr-yr'!$BW$183</f>
        <v>1997.3517270536292</v>
      </c>
    </row>
    <row r="87" spans="1:240" s="10" customFormat="1" ht="6.75" hidden="1" customHeight="1" thickBo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9"/>
      <c r="V87" s="27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9"/>
      <c r="AQ87" s="27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9"/>
      <c r="BH87" s="27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9"/>
      <c r="CC87" s="27"/>
      <c r="CD87" s="79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9"/>
      <c r="CX87" s="27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9"/>
      <c r="DO87" s="27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9"/>
      <c r="EJ87" s="27"/>
      <c r="EK87" s="28"/>
      <c r="EL87" s="8"/>
      <c r="EM87" s="28"/>
      <c r="EN87" s="8"/>
      <c r="EO87" s="28"/>
      <c r="EP87" s="8"/>
      <c r="EQ87" s="28"/>
      <c r="ER87" s="8"/>
      <c r="ES87" s="28"/>
      <c r="ET87" s="8"/>
      <c r="EU87" s="28"/>
      <c r="EV87" s="8"/>
      <c r="EW87" s="28"/>
      <c r="EX87" s="8"/>
      <c r="EY87" s="28"/>
      <c r="EZ87" s="8"/>
      <c r="FA87" s="28"/>
      <c r="FB87" s="8"/>
      <c r="FC87" s="28"/>
      <c r="FD87" s="29"/>
      <c r="FE87" s="27"/>
      <c r="FF87" s="28"/>
      <c r="FG87" s="8"/>
      <c r="FH87" s="28"/>
      <c r="FI87" s="8"/>
      <c r="FJ87" s="28"/>
      <c r="FK87" s="8"/>
      <c r="FL87" s="28"/>
      <c r="FM87" s="8"/>
      <c r="FN87" s="28"/>
      <c r="FO87" s="8"/>
      <c r="FP87" s="28"/>
      <c r="FQ87" s="8"/>
      <c r="FR87" s="28"/>
      <c r="FS87" s="8"/>
      <c r="FT87" s="28"/>
      <c r="FU87" s="29"/>
      <c r="FV87" s="27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29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17"/>
      <c r="HL87" s="27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17"/>
    </row>
    <row r="88" spans="1:240" s="49" customFormat="1" ht="15" hidden="1" customHeight="1" x14ac:dyDescent="0.2">
      <c r="A88" s="53">
        <v>2012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  <c r="V88" s="53">
        <f>A88</f>
        <v>2012</v>
      </c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5"/>
      <c r="AQ88" s="53">
        <f>V88</f>
        <v>2012</v>
      </c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5"/>
      <c r="BH88" s="53">
        <f>AQ88</f>
        <v>2012</v>
      </c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5"/>
      <c r="CC88" s="53">
        <f>BH88</f>
        <v>2012</v>
      </c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5"/>
      <c r="CX88" s="53">
        <f>CC88</f>
        <v>2012</v>
      </c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5"/>
      <c r="DO88" s="53">
        <f>CX88</f>
        <v>2012</v>
      </c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7"/>
      <c r="EJ88" s="53">
        <f>DO88</f>
        <v>2012</v>
      </c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9"/>
      <c r="FE88" s="53">
        <f>EJ88</f>
        <v>2012</v>
      </c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54"/>
      <c r="FS88" s="60"/>
      <c r="FT88" s="54"/>
      <c r="FU88" s="61"/>
      <c r="FV88" s="53">
        <f>FE88</f>
        <v>2012</v>
      </c>
      <c r="FW88" s="62"/>
      <c r="FX88" s="60"/>
      <c r="FY88" s="62"/>
      <c r="FZ88" s="60"/>
      <c r="GA88" s="62"/>
      <c r="GB88" s="60"/>
      <c r="GC88" s="62"/>
      <c r="GD88" s="60"/>
      <c r="GE88" s="62"/>
      <c r="GF88" s="60"/>
      <c r="GG88" s="62"/>
      <c r="GH88" s="60"/>
      <c r="GI88" s="62"/>
      <c r="GJ88" s="60"/>
      <c r="GK88" s="62"/>
      <c r="GL88" s="60"/>
      <c r="GM88" s="62"/>
      <c r="GN88" s="60"/>
      <c r="GO88" s="62"/>
      <c r="GP88" s="61"/>
      <c r="GQ88" s="53">
        <f>FV88</f>
        <v>2012</v>
      </c>
      <c r="GR88" s="62"/>
      <c r="GS88" s="60"/>
      <c r="GT88" s="62"/>
      <c r="GU88" s="60"/>
      <c r="GV88" s="62"/>
      <c r="GW88" s="60"/>
      <c r="GX88" s="62"/>
      <c r="GY88" s="60"/>
      <c r="GZ88" s="62"/>
      <c r="HA88" s="60"/>
      <c r="HB88" s="62"/>
      <c r="HC88" s="60"/>
      <c r="HD88" s="62"/>
      <c r="HE88" s="60"/>
      <c r="HF88" s="62"/>
      <c r="HG88" s="60"/>
      <c r="HH88" s="62"/>
      <c r="HI88" s="60"/>
      <c r="HJ88" s="62"/>
      <c r="HK88" s="61"/>
      <c r="HL88" s="53">
        <f>GQ88</f>
        <v>2012</v>
      </c>
      <c r="HM88" s="62"/>
      <c r="HN88" s="60"/>
      <c r="HO88" s="62"/>
      <c r="HP88" s="60"/>
      <c r="HQ88" s="62"/>
      <c r="HR88" s="60"/>
      <c r="HS88" s="62"/>
      <c r="HT88" s="60"/>
      <c r="HU88" s="62"/>
      <c r="HV88" s="60"/>
      <c r="HW88" s="62"/>
      <c r="HX88" s="60"/>
      <c r="HY88" s="62"/>
      <c r="HZ88" s="60"/>
      <c r="IA88" s="62"/>
      <c r="IB88" s="61"/>
      <c r="IF88" s="78" t="s">
        <v>81</v>
      </c>
    </row>
    <row r="89" spans="1:240" s="10" customFormat="1" ht="15.75" hidden="1" customHeight="1" x14ac:dyDescent="0.2">
      <c r="A89" s="27" t="s">
        <v>63</v>
      </c>
      <c r="B89" s="28">
        <f>(D89*D$8)+(F89*F$8)+(H89*H$8)+(J89*J$8)+(L89*L$8)+(N89*N$8)+(P89*P$8)+(R89*R$8)+(T89*T$8)+(W89*W$8)+(Y89*Y$8)+(AA89*AA$8)+(AC89*AC$8)+(AE89*AE$8)+(AG89*AG$8)+(AM89*AM$8)+(AO89*AO$8)+(AR89*AR$8)+(BD89*BD$8)+(BF89*BF$8)</f>
        <v>209.2128780994334</v>
      </c>
      <c r="C89" s="28"/>
      <c r="D89" s="28">
        <f>D83*'[3]GR-yoy'!D81</f>
        <v>228.72048210330431</v>
      </c>
      <c r="E89" s="28"/>
      <c r="F89" s="28">
        <f>F83*'[3]GR-yoy'!F81</f>
        <v>69.998970101672043</v>
      </c>
      <c r="G89" s="28"/>
      <c r="H89" s="28">
        <f>H83*'[3]GR-yoy'!H81</f>
        <v>99.34177740259797</v>
      </c>
      <c r="I89" s="28"/>
      <c r="J89" s="28">
        <f>J83*'[3]GR-yoy'!J81</f>
        <v>74.230597499871308</v>
      </c>
      <c r="K89" s="28"/>
      <c r="L89" s="28">
        <f>L83*'[3]GR-yoy'!L81</f>
        <v>315.11783311485419</v>
      </c>
      <c r="M89" s="28"/>
      <c r="N89" s="28">
        <f>N83*'[3]GR-yoy'!N81</f>
        <v>80.612899864330444</v>
      </c>
      <c r="O89" s="28"/>
      <c r="P89" s="28">
        <f>P83*'[3]GR-yoy'!P81</f>
        <v>111.22866010701337</v>
      </c>
      <c r="Q89" s="28"/>
      <c r="R89" s="28">
        <f>R83*'[3]GR-yoy'!R81</f>
        <v>117.2395904384087</v>
      </c>
      <c r="S89" s="28"/>
      <c r="T89" s="28">
        <f>T83*'[3]GR-yoy'!T81</f>
        <v>150.86946577401858</v>
      </c>
      <c r="U89" s="29"/>
      <c r="V89" s="27" t="str">
        <f>A89</f>
        <v>Q1</v>
      </c>
      <c r="W89" s="28">
        <f>W83*'[3]GR-yoy'!W81</f>
        <v>124.21112588598237</v>
      </c>
      <c r="X89" s="28"/>
      <c r="Y89" s="28">
        <f>Y83*'[3]GR-yoy'!Y81</f>
        <v>113.77129943505105</v>
      </c>
      <c r="Z89" s="28"/>
      <c r="AA89" s="28">
        <f>AA83*'[3]GR-yoy'!AA81</f>
        <v>170.56198131044221</v>
      </c>
      <c r="AB89" s="28"/>
      <c r="AC89" s="28">
        <f>AC83*'[3]GR-yoy'!AC81</f>
        <v>202.30441642597964</v>
      </c>
      <c r="AD89" s="28"/>
      <c r="AE89" s="28">
        <f>AE83*'[3]GR-yoy'!AE81</f>
        <v>138.84271268781694</v>
      </c>
      <c r="AF89" s="28"/>
      <c r="AG89" s="28">
        <f>AG83*'[3]GR-yoy'!AG81</f>
        <v>146.49527767697742</v>
      </c>
      <c r="AH89" s="28"/>
      <c r="AI89" s="28">
        <f>AI83*'[3]GR-yoy'!AI81</f>
        <v>123.53188756543122</v>
      </c>
      <c r="AJ89" s="28"/>
      <c r="AK89" s="28">
        <f>AK83*'[3]GR-yoy'!AK81</f>
        <v>150.68505744103877</v>
      </c>
      <c r="AL89" s="28"/>
      <c r="AM89" s="28">
        <f>AM83*'[3]GR-yoy'!AM81</f>
        <v>227.52184095306308</v>
      </c>
      <c r="AN89" s="28"/>
      <c r="AO89" s="28">
        <f>AO83*'[3]GR-yoy'!AO81</f>
        <v>244.35832377186281</v>
      </c>
      <c r="AP89" s="29"/>
      <c r="AQ89" s="27" t="str">
        <f>V89</f>
        <v>Q1</v>
      </c>
      <c r="AR89" s="28">
        <f>AR83*'[3]GR-yoy'!AR81</f>
        <v>427.69565135252685</v>
      </c>
      <c r="AS89" s="28"/>
      <c r="AT89" s="28">
        <f>AT83*'[3]GR-yoy'!AT81</f>
        <v>463.85723653346844</v>
      </c>
      <c r="AU89" s="28"/>
      <c r="AV89" s="28">
        <f>AV83*'[3]GR-yoy'!AV81</f>
        <v>259.12007054895474</v>
      </c>
      <c r="AW89" s="28"/>
      <c r="AX89" s="28">
        <f>AX83*'[3]GR-yoy'!AX81</f>
        <v>142.28231920093381</v>
      </c>
      <c r="AY89" s="28"/>
      <c r="AZ89" s="28">
        <f>AZ83*'[3]GR-yoy'!AZ81</f>
        <v>584.17551632191157</v>
      </c>
      <c r="BA89" s="28"/>
      <c r="BB89" s="28">
        <f>BB83*'[3]GR-yoy'!BB81</f>
        <v>460.98078453696576</v>
      </c>
      <c r="BC89" s="28"/>
      <c r="BD89" s="28">
        <f>BD83*'[3]GR-yoy'!BD81</f>
        <v>490.98790830863169</v>
      </c>
      <c r="BE89" s="28"/>
      <c r="BF89" s="28">
        <f>BF83*'[3]GR-yoy'!BF81</f>
        <v>164.16170586277215</v>
      </c>
      <c r="BG89" s="29"/>
      <c r="BH89" s="27" t="s">
        <v>63</v>
      </c>
      <c r="BI89" s="28">
        <f>(BK89*BK$8)+(BM89*BM$8)+(BO89*BO$8)+(BQ89*BQ$8)+(BS89*BS$8)+(BU89*BU$8)+(BW89*BW$8)+(BY89*BY$8)+(CA89*CA$8)+(CD89*CD$8)+(CF89*CF$8)+(CH89*CH$8)+(CJ89*CJ$8)+(CL89*CL$8)+(CN89*CN$8)+(CT89*CT$8)+(CV89*CV$8)+(CY89*CY$8)+(DK89*DK$8)+(DM89*DM$8)</f>
        <v>2091.7520702644451</v>
      </c>
      <c r="BJ89" s="28"/>
      <c r="BK89" s="28">
        <f>BK83*'[3]GR-yoy'!BK81</f>
        <v>2420.698130817364</v>
      </c>
      <c r="BL89" s="28"/>
      <c r="BM89" s="28">
        <f>BM83*'[3]GR-yoy'!BM81</f>
        <v>2288.392905358945</v>
      </c>
      <c r="BN89" s="28"/>
      <c r="BO89" s="28">
        <f>BO83*'[3]GR-yoy'!BO81</f>
        <v>2828.275657244968</v>
      </c>
      <c r="BP89" s="28"/>
      <c r="BQ89" s="28">
        <f>BQ83*'[3]GR-yoy'!BQ81</f>
        <v>757.8879531339619</v>
      </c>
      <c r="BR89" s="28"/>
      <c r="BS89" s="28">
        <f>BS83*'[3]GR-yoy'!BS81</f>
        <v>2318.0326277304935</v>
      </c>
      <c r="BT89" s="28"/>
      <c r="BU89" s="28">
        <f>BU83*'[3]GR-yoy'!BU81</f>
        <v>809.55754171952424</v>
      </c>
      <c r="BV89" s="28"/>
      <c r="BW89" s="28">
        <f>BW83*'[3]GR-yoy'!BW81</f>
        <v>1328.4035015672503</v>
      </c>
      <c r="BX89" s="28"/>
      <c r="BY89" s="28">
        <f>BY83*'[3]GR-yoy'!BY81</f>
        <v>769.2029830724872</v>
      </c>
      <c r="BZ89" s="28"/>
      <c r="CA89" s="28">
        <f>CA83*'[3]GR-yoy'!CA81</f>
        <v>507.49480329067069</v>
      </c>
      <c r="CB89" s="29"/>
      <c r="CC89" s="27" t="str">
        <f>BH89</f>
        <v>Q1</v>
      </c>
      <c r="CD89" s="28">
        <f>CD83*'[3]GR-yoy'!CD81</f>
        <v>362.772180111777</v>
      </c>
      <c r="CE89" s="28"/>
      <c r="CF89" s="28">
        <f>CF83*'[3]GR-yoy'!CF81</f>
        <v>99.18832154455248</v>
      </c>
      <c r="CG89" s="28"/>
      <c r="CH89" s="28">
        <f>CH83*'[3]GR-yoy'!CH81</f>
        <v>1337.6183994673133</v>
      </c>
      <c r="CI89" s="28"/>
      <c r="CJ89" s="28">
        <f>CJ83*'[3]GR-yoy'!CJ81</f>
        <v>4499.5610170320961</v>
      </c>
      <c r="CK89" s="28"/>
      <c r="CL89" s="28">
        <f>CL83*'[3]GR-yoy'!CL81</f>
        <v>1183.0941737878397</v>
      </c>
      <c r="CM89" s="28"/>
      <c r="CN89" s="28">
        <f>CN83*'[3]GR-yoy'!CN81</f>
        <v>3364.2808255204736</v>
      </c>
      <c r="CO89" s="28"/>
      <c r="CP89" s="28">
        <f>CP83*'[3]GR-yoy'!CP81</f>
        <v>2359.6480507261676</v>
      </c>
      <c r="CQ89" s="28"/>
      <c r="CR89" s="28">
        <f>CR83*'[3]GR-yoy'!CR81</f>
        <v>3503.7069510524298</v>
      </c>
      <c r="CS89" s="28"/>
      <c r="CT89" s="28">
        <f>CT83*'[3]GR-yoy'!CT81</f>
        <v>2209.4042974280287</v>
      </c>
      <c r="CU89" s="28"/>
      <c r="CV89" s="28">
        <f>CV83*'[3]GR-yoy'!CV81</f>
        <v>3414.0416589603246</v>
      </c>
      <c r="CW89" s="29"/>
      <c r="CX89" s="27" t="str">
        <f>CC89</f>
        <v>Q1</v>
      </c>
      <c r="CY89" s="28">
        <f>CY83*'[3]GR-yoy'!CY81</f>
        <v>5657.8298101765404</v>
      </c>
      <c r="CZ89" s="28"/>
      <c r="DA89" s="28">
        <f>DA83*'[3]GR-yoy'!DA81</f>
        <v>6774.8221686119041</v>
      </c>
      <c r="DB89" s="28"/>
      <c r="DC89" s="28">
        <f>DC83*'[3]GR-yoy'!DC81</f>
        <v>7809.9080526350581</v>
      </c>
      <c r="DD89" s="28"/>
      <c r="DE89" s="28">
        <f>DE83*'[3]GR-yoy'!DE81</f>
        <v>1335.8519190327979</v>
      </c>
      <c r="DF89" s="28"/>
      <c r="DG89" s="28">
        <f>DG83*'[3]GR-yoy'!DG81</f>
        <v>3362.5578664644327</v>
      </c>
      <c r="DH89" s="28"/>
      <c r="DI89" s="28">
        <f>DI83*'[3]GR-yoy'!DI81</f>
        <v>4565.20396161395</v>
      </c>
      <c r="DJ89" s="28"/>
      <c r="DK89" s="28">
        <f>DK83*'[3]GR-yoy'!DK81</f>
        <v>1854.6990599505459</v>
      </c>
      <c r="DL89" s="28"/>
      <c r="DM89" s="28">
        <f>DM83*'[3]GR-yoy'!DM81</f>
        <v>2074.6552546763792</v>
      </c>
      <c r="DN89" s="29"/>
      <c r="DO89" s="27" t="str">
        <f>CX89</f>
        <v>Q1</v>
      </c>
      <c r="DP89" s="28">
        <f>(BI89/B89)*100</f>
        <v>999.81993903371972</v>
      </c>
      <c r="DQ89" s="28"/>
      <c r="DR89" s="28">
        <f>(BK89/D89)*100</f>
        <v>1058.3652625058858</v>
      </c>
      <c r="DS89" s="28"/>
      <c r="DT89" s="28">
        <f>(BM89/F89)*100</f>
        <v>3269.1808208536527</v>
      </c>
      <c r="DU89" s="28"/>
      <c r="DV89" s="28">
        <f>(BO89/H89)*100</f>
        <v>2847.0153556674768</v>
      </c>
      <c r="DW89" s="28"/>
      <c r="DX89" s="28">
        <f>(BQ89/J89)*100</f>
        <v>1020.9913144445264</v>
      </c>
      <c r="DY89" s="28"/>
      <c r="DZ89" s="28">
        <f>(BS89/L89)*100</f>
        <v>735.60820243569549</v>
      </c>
      <c r="EA89" s="28"/>
      <c r="EB89" s="28">
        <f>(BU89/N89)*100</f>
        <v>1004.2530948297232</v>
      </c>
      <c r="EC89" s="28"/>
      <c r="ED89" s="28">
        <f>(BW89/P89)*100</f>
        <v>1194.2996528854974</v>
      </c>
      <c r="EE89" s="28"/>
      <c r="EF89" s="28">
        <f>(BY89/R89)*100</f>
        <v>656.09490803926394</v>
      </c>
      <c r="EG89" s="28"/>
      <c r="EH89" s="28">
        <f>(CA89/T89)*100</f>
        <v>336.38006251763835</v>
      </c>
      <c r="EI89" s="29"/>
      <c r="EJ89" s="27" t="str">
        <f>DO89</f>
        <v>Q1</v>
      </c>
      <c r="EK89" s="28">
        <f>(CD89/W89)*100</f>
        <v>292.0609386028575</v>
      </c>
      <c r="EL89" s="8"/>
      <c r="EM89" s="28">
        <f>(CF89/Y89)*100</f>
        <v>87.182199761352294</v>
      </c>
      <c r="EN89" s="8"/>
      <c r="EO89" s="28">
        <f>(CH89/AA89)*100</f>
        <v>784.24182762786722</v>
      </c>
      <c r="EP89" s="8"/>
      <c r="EQ89" s="28">
        <f>(CJ89/AC89)*100</f>
        <v>2224.1536277476289</v>
      </c>
      <c r="ER89" s="8"/>
      <c r="ES89" s="28">
        <f>(CL89/AE89)*100</f>
        <v>852.1111053541473</v>
      </c>
      <c r="ET89" s="8"/>
      <c r="EU89" s="28">
        <f>(CN89/AG89)*100</f>
        <v>2296.5114499722813</v>
      </c>
      <c r="EV89" s="8"/>
      <c r="EW89" s="28">
        <f>(CP89/AI89)*100</f>
        <v>1910.1529954978882</v>
      </c>
      <c r="EX89" s="8"/>
      <c r="EY89" s="28">
        <f>(CR89/AK89)*100</f>
        <v>2325.1853969816402</v>
      </c>
      <c r="EZ89" s="8"/>
      <c r="FA89" s="28">
        <f>(CT89/AM89)*100</f>
        <v>971.07349702036777</v>
      </c>
      <c r="FB89" s="8"/>
      <c r="FC89" s="28">
        <f>(CV89/AO89)*100</f>
        <v>1397.1456368917202</v>
      </c>
      <c r="FD89" s="29"/>
      <c r="FE89" s="27" t="str">
        <f>EJ89</f>
        <v>Q1</v>
      </c>
      <c r="FF89" s="28">
        <f>(CY89/AR89)*100</f>
        <v>1322.8635344512988</v>
      </c>
      <c r="FG89" s="8"/>
      <c r="FH89" s="28">
        <f>(DA89/AT89)*100</f>
        <v>1460.5403635053744</v>
      </c>
      <c r="FI89" s="8"/>
      <c r="FJ89" s="28">
        <f>(DC89/AV89)*100</f>
        <v>3014.0112404606484</v>
      </c>
      <c r="FK89" s="8"/>
      <c r="FL89" s="28">
        <f>(DE89/AX89)*100</f>
        <v>938.87415283573091</v>
      </c>
      <c r="FM89" s="8"/>
      <c r="FN89" s="28">
        <f>(DG89/AZ89)*100</f>
        <v>575.60746257148605</v>
      </c>
      <c r="FO89" s="8"/>
      <c r="FP89" s="28">
        <f>(DI89/BB89)*100</f>
        <v>990.32413383553285</v>
      </c>
      <c r="FQ89" s="8"/>
      <c r="FR89" s="28">
        <f>(DK89/BD89)*100</f>
        <v>377.74841876242186</v>
      </c>
      <c r="FS89" s="8"/>
      <c r="FT89" s="28">
        <f>(DM89/BF89)*100</f>
        <v>1263.787582964475</v>
      </c>
      <c r="FU89" s="29"/>
      <c r="FV89" s="27" t="str">
        <f>FE89</f>
        <v>Q1</v>
      </c>
      <c r="FW89" s="8">
        <f>(DP89/$IF89)*100</f>
        <v>49.280924595149131</v>
      </c>
      <c r="FX89" s="8"/>
      <c r="FY89" s="8">
        <f>(DR89/$IF89)*100</f>
        <v>52.166611866217984</v>
      </c>
      <c r="FZ89" s="8"/>
      <c r="GA89" s="8">
        <f>(DT89/$IF89)*100</f>
        <v>161.13726805258594</v>
      </c>
      <c r="GB89" s="8"/>
      <c r="GC89" s="8">
        <f>(DV89/$IF89)*100</f>
        <v>140.32881680623171</v>
      </c>
      <c r="GD89" s="8"/>
      <c r="GE89" s="8">
        <f>(DX89/$IF89)*100</f>
        <v>50.324457449878871</v>
      </c>
      <c r="GF89" s="8"/>
      <c r="GG89" s="8">
        <f>(DZ89/$IF89)*100</f>
        <v>36.25798100290146</v>
      </c>
      <c r="GH89" s="8"/>
      <c r="GI89" s="8">
        <f>(EB89/$IF89)*100</f>
        <v>49.499433956657306</v>
      </c>
      <c r="GJ89" s="8"/>
      <c r="GK89" s="8">
        <f>(ED89/$IF89)*100</f>
        <v>58.86679074908708</v>
      </c>
      <c r="GL89" s="8"/>
      <c r="GM89" s="8">
        <f>(EF89/$IF89)*100</f>
        <v>32.33878664351564</v>
      </c>
      <c r="GN89" s="8"/>
      <c r="GO89" s="8">
        <f>(EH89/$IF89)*100</f>
        <v>16.580105926137378</v>
      </c>
      <c r="GP89" s="29"/>
      <c r="GQ89" s="27" t="str">
        <f>FV89</f>
        <v>Q1</v>
      </c>
      <c r="GR89" s="8">
        <f>(EK89/$IF89)*100</f>
        <v>14.395625182656499</v>
      </c>
      <c r="GS89" s="8"/>
      <c r="GT89" s="8">
        <f>(EM89/$IF89)*100</f>
        <v>4.2971931692327763</v>
      </c>
      <c r="GU89" s="8"/>
      <c r="GV89" s="8">
        <f>(EO89/$IF89)*100</f>
        <v>38.655122650426989</v>
      </c>
      <c r="GW89" s="8"/>
      <c r="GX89" s="8">
        <f>(EQ89/$IF89)*100</f>
        <v>109.62808695632711</v>
      </c>
      <c r="GY89" s="8"/>
      <c r="GZ89" s="8">
        <f>(ES89/$IF89)*100</f>
        <v>42.00038575969095</v>
      </c>
      <c r="HA89" s="8"/>
      <c r="HB89" s="8">
        <f>(EU89/$IF89)*100</f>
        <v>113.1945895251482</v>
      </c>
      <c r="HC89" s="8"/>
      <c r="HD89" s="8">
        <f>(EW89/$IF89)*100</f>
        <v>94.151058666929558</v>
      </c>
      <c r="HE89" s="8"/>
      <c r="HF89" s="8">
        <f>(EY89/$IF89)*100</f>
        <v>114.60792263168655</v>
      </c>
      <c r="HG89" s="8"/>
      <c r="HH89" s="8">
        <f>(FA89/$IF89)*100</f>
        <v>47.864018224380061</v>
      </c>
      <c r="HI89" s="8"/>
      <c r="HJ89" s="8">
        <f>(FC89/$IF89)*100</f>
        <v>68.865028683710179</v>
      </c>
      <c r="HK89" s="17"/>
      <c r="HL89" s="27" t="str">
        <f>GQ89</f>
        <v>Q1</v>
      </c>
      <c r="HM89" s="8">
        <f>(FF89/$IF89)*100</f>
        <v>65.203678728363784</v>
      </c>
      <c r="HN89" s="8"/>
      <c r="HO89" s="8">
        <f>(FH89/$IF89)*100</f>
        <v>71.989742064598488</v>
      </c>
      <c r="HP89" s="8"/>
      <c r="HQ89" s="8">
        <f>(FJ89/$IF89)*100</f>
        <v>148.56001052911961</v>
      </c>
      <c r="HR89" s="8"/>
      <c r="HS89" s="8">
        <f>(FL89/$IF89)*100</f>
        <v>46.276918996983255</v>
      </c>
      <c r="HT89" s="8"/>
      <c r="HU89" s="8">
        <f>(FN89/$IF89)*100</f>
        <v>28.371576572883139</v>
      </c>
      <c r="HV89" s="8"/>
      <c r="HW89" s="8">
        <f>(FP89/$IF89)*100</f>
        <v>48.812878258331395</v>
      </c>
      <c r="HX89" s="8"/>
      <c r="HY89" s="8">
        <f>(FR89/$IF89)*100</f>
        <v>18.619143922013638</v>
      </c>
      <c r="HZ89" s="8"/>
      <c r="IA89" s="8">
        <f>(FT89/$IF89)*100</f>
        <v>62.291836908703225</v>
      </c>
      <c r="IB89" s="17"/>
      <c r="IF89" s="10">
        <f>[16]CPI!$E$204</f>
        <v>2028.817330939718</v>
      </c>
    </row>
    <row r="90" spans="1:240" s="10" customFormat="1" ht="15.75" hidden="1" customHeight="1" x14ac:dyDescent="0.2">
      <c r="A90" s="27" t="s">
        <v>64</v>
      </c>
      <c r="B90" s="28">
        <f>(D90*D$8)+(F90*F$8)+(H90*H$8)+(J90*J$8)+(L90*L$8)+(N90*N$8)+(P90*P$8)+(R90*R$8)+(T90*T$8)+(W90*W$8)+(Y90*Y$8)+(AA90*AA$8)+(AC90*AC$8)+(AE90*AE$8)+(AG90*AG$8)+(AM90*AM$8)+(AO90*AO$8)+(AR90*AR$8)+(BD90*BD$8)+(BF90*BF$8)</f>
        <v>271.14959422479967</v>
      </c>
      <c r="C90" s="28"/>
      <c r="D90" s="28">
        <f>D84*'[3]GR-yoy'!D82</f>
        <v>429.99204746516745</v>
      </c>
      <c r="E90" s="28"/>
      <c r="F90" s="28">
        <f>F84*'[3]GR-yoy'!F82</f>
        <v>95.425144473222801</v>
      </c>
      <c r="G90" s="28"/>
      <c r="H90" s="28">
        <f>H84*'[3]GR-yoy'!H82</f>
        <v>162.99804822040159</v>
      </c>
      <c r="I90" s="28"/>
      <c r="J90" s="28">
        <f>J84*'[3]GR-yoy'!J82</f>
        <v>176.77026173359522</v>
      </c>
      <c r="K90" s="28"/>
      <c r="L90" s="28">
        <f>L84*'[3]GR-yoy'!L82</f>
        <v>212.48855628798111</v>
      </c>
      <c r="M90" s="28"/>
      <c r="N90" s="28">
        <f>N84*'[3]GR-yoy'!N82</f>
        <v>88.672408290279449</v>
      </c>
      <c r="O90" s="28"/>
      <c r="P90" s="28">
        <f>P84*'[3]GR-yoy'!P82</f>
        <v>177.25276147185508</v>
      </c>
      <c r="Q90" s="28"/>
      <c r="R90" s="28">
        <f>R84*'[3]GR-yoy'!R82</f>
        <v>205.76315177771824</v>
      </c>
      <c r="S90" s="28"/>
      <c r="T90" s="28">
        <f>T84*'[3]GR-yoy'!T82</f>
        <v>203.02998110238138</v>
      </c>
      <c r="U90" s="29"/>
      <c r="V90" s="27" t="str">
        <f>A90</f>
        <v>Q2</v>
      </c>
      <c r="W90" s="28">
        <f>W84*'[3]GR-yoy'!W82</f>
        <v>530.76636157166138</v>
      </c>
      <c r="X90" s="28"/>
      <c r="Y90" s="28">
        <f>Y84*'[3]GR-yoy'!Y82</f>
        <v>180.51530147649018</v>
      </c>
      <c r="Z90" s="28"/>
      <c r="AA90" s="28">
        <f>AA84*'[3]GR-yoy'!AA82</f>
        <v>384.88437864951715</v>
      </c>
      <c r="AB90" s="28"/>
      <c r="AC90" s="28">
        <f>AC84*'[3]GR-yoy'!AC82</f>
        <v>383.90125556660149</v>
      </c>
      <c r="AD90" s="28"/>
      <c r="AE90" s="28">
        <f>AE84*'[3]GR-yoy'!AE82</f>
        <v>228.00073932358879</v>
      </c>
      <c r="AF90" s="28"/>
      <c r="AG90" s="28">
        <f>AG84*'[3]GR-yoy'!AG82</f>
        <v>281.04405805003609</v>
      </c>
      <c r="AH90" s="28"/>
      <c r="AI90" s="28">
        <f>AI84*'[3]GR-yoy'!AI82</f>
        <v>151.63143284442029</v>
      </c>
      <c r="AJ90" s="28"/>
      <c r="AK90" s="28">
        <f>AK84*'[3]GR-yoy'!AK82</f>
        <v>131.09370645860287</v>
      </c>
      <c r="AL90" s="28"/>
      <c r="AM90" s="28">
        <f>AM84*'[3]GR-yoy'!AM82</f>
        <v>288.13592653009181</v>
      </c>
      <c r="AN90" s="28"/>
      <c r="AO90" s="28">
        <f>AO84*'[3]GR-yoy'!AO82</f>
        <v>173.58596891091358</v>
      </c>
      <c r="AP90" s="29"/>
      <c r="AQ90" s="27" t="str">
        <f>V90</f>
        <v>Q2</v>
      </c>
      <c r="AR90" s="28">
        <f>AR84*'[3]GR-yoy'!AR82</f>
        <v>374.66808556911758</v>
      </c>
      <c r="AS90" s="28"/>
      <c r="AT90" s="28">
        <f>AT84*'[3]GR-yoy'!AT82</f>
        <v>362.36082660774571</v>
      </c>
      <c r="AU90" s="28"/>
      <c r="AV90" s="28">
        <f>AV84*'[3]GR-yoy'!AV82</f>
        <v>218.26266266682336</v>
      </c>
      <c r="AW90" s="28"/>
      <c r="AX90" s="28">
        <f>AX84*'[3]GR-yoy'!AX82</f>
        <v>103.74566389148336</v>
      </c>
      <c r="AY90" s="28"/>
      <c r="AZ90" s="28">
        <f>AZ84*'[3]GR-yoy'!AZ82</f>
        <v>168.01616761756279</v>
      </c>
      <c r="BA90" s="28"/>
      <c r="BB90" s="28">
        <f>BB84*'[3]GR-yoy'!BB82</f>
        <v>353.84294065241562</v>
      </c>
      <c r="BC90" s="28"/>
      <c r="BD90" s="28">
        <f>BD84*'[3]GR-yoy'!BD82</f>
        <v>716.90928484284973</v>
      </c>
      <c r="BE90" s="28"/>
      <c r="BF90" s="28">
        <f>BF84*'[3]GR-yoy'!BF82</f>
        <v>203.58702555409093</v>
      </c>
      <c r="BG90" s="29"/>
      <c r="BH90" s="27" t="s">
        <v>64</v>
      </c>
      <c r="BI90" s="28">
        <f>(BK90*BK$8)+(BM90*BM$8)+(BO90*BO$8)+(BQ90*BQ$8)+(BS90*BS$8)+(BU90*BU$8)+(BW90*BW$8)+(BY90*BY$8)+(CA90*CA$8)+(CD90*CD$8)+(CF90*CF$8)+(CH90*CH$8)+(CJ90*CJ$8)+(CL90*CL$8)+(CN90*CN$8)+(CT90*CT$8)+(CV90*CV$8)+(CY90*CY$8)+(DK90*DK$8)+(DM90*DM$8)</f>
        <v>3772.8093158455072</v>
      </c>
      <c r="BJ90" s="28"/>
      <c r="BK90" s="28">
        <f>BK84*'[3]GR-yoy'!BK82</f>
        <v>8216.84244319969</v>
      </c>
      <c r="BL90" s="28"/>
      <c r="BM90" s="28">
        <f>BM84*'[3]GR-yoy'!BM82</f>
        <v>4402.7402597756418</v>
      </c>
      <c r="BN90" s="28"/>
      <c r="BO90" s="28">
        <f>BO84*'[3]GR-yoy'!BO82</f>
        <v>1487.4106999871483</v>
      </c>
      <c r="BP90" s="28"/>
      <c r="BQ90" s="28">
        <f>BQ84*'[3]GR-yoy'!BQ82</f>
        <v>1053.3477405740782</v>
      </c>
      <c r="BR90" s="28"/>
      <c r="BS90" s="28">
        <f>BS84*'[3]GR-yoy'!BS82</f>
        <v>2816.6378386523033</v>
      </c>
      <c r="BT90" s="28"/>
      <c r="BU90" s="28">
        <f>BU84*'[3]GR-yoy'!BU82</f>
        <v>859.79572345760005</v>
      </c>
      <c r="BV90" s="28"/>
      <c r="BW90" s="28">
        <f>BW84*'[3]GR-yoy'!BW82</f>
        <v>2162.4732679368244</v>
      </c>
      <c r="BX90" s="28"/>
      <c r="BY90" s="28">
        <f>BY84*'[3]GR-yoy'!BY82</f>
        <v>1158.8164896115898</v>
      </c>
      <c r="BZ90" s="28"/>
      <c r="CA90" s="28">
        <f>CA84*'[3]GR-yoy'!CA82</f>
        <v>1116.5183473207323</v>
      </c>
      <c r="CB90" s="29"/>
      <c r="CC90" s="27" t="str">
        <f>BH90</f>
        <v>Q2</v>
      </c>
      <c r="CD90" s="28">
        <f>CD84*'[3]GR-yoy'!CD82</f>
        <v>1206.8612905487651</v>
      </c>
      <c r="CE90" s="28"/>
      <c r="CF90" s="28">
        <f>CF84*'[3]GR-yoy'!CF82</f>
        <v>1109.0645470711047</v>
      </c>
      <c r="CG90" s="28"/>
      <c r="CH90" s="28">
        <f>CH84*'[3]GR-yoy'!CH82</f>
        <v>3227.877431901923</v>
      </c>
      <c r="CI90" s="28"/>
      <c r="CJ90" s="28">
        <f>CJ84*'[3]GR-yoy'!CJ82</f>
        <v>11569.752194366367</v>
      </c>
      <c r="CK90" s="28"/>
      <c r="CL90" s="28">
        <f>CL84*'[3]GR-yoy'!CL82</f>
        <v>1801.0158196966113</v>
      </c>
      <c r="CM90" s="28"/>
      <c r="CN90" s="28">
        <f>CN84*'[3]GR-yoy'!CN82</f>
        <v>4327.2615984155218</v>
      </c>
      <c r="CO90" s="28"/>
      <c r="CP90" s="28">
        <f>CP84*'[3]GR-yoy'!CP82</f>
        <v>2599.9247715460165</v>
      </c>
      <c r="CQ90" s="28"/>
      <c r="CR90" s="28">
        <f>CR84*'[3]GR-yoy'!CR82</f>
        <v>3283.3895024861204</v>
      </c>
      <c r="CS90" s="28"/>
      <c r="CT90" s="28">
        <f>CT84*'[3]GR-yoy'!CT82</f>
        <v>3109.754321548251</v>
      </c>
      <c r="CU90" s="28"/>
      <c r="CV90" s="28">
        <f>CV84*'[3]GR-yoy'!CV82</f>
        <v>3680.554012272813</v>
      </c>
      <c r="CW90" s="29"/>
      <c r="CX90" s="27" t="str">
        <f>CC90</f>
        <v>Q2</v>
      </c>
      <c r="CY90" s="28">
        <f>CY84*'[3]GR-yoy'!CY82</f>
        <v>4706.0174072097079</v>
      </c>
      <c r="CZ90" s="28"/>
      <c r="DA90" s="28">
        <f>DA84*'[3]GR-yoy'!DA82</f>
        <v>6386.7178506338523</v>
      </c>
      <c r="DB90" s="28"/>
      <c r="DC90" s="28">
        <f>DC84*'[3]GR-yoy'!DC82</f>
        <v>3503.9836619511261</v>
      </c>
      <c r="DD90" s="28"/>
      <c r="DE90" s="28">
        <f>DE84*'[3]GR-yoy'!DE82</f>
        <v>1490.1747975511062</v>
      </c>
      <c r="DF90" s="28"/>
      <c r="DG90" s="28">
        <f>DG84*'[3]GR-yoy'!DG82</f>
        <v>5944.0301320828239</v>
      </c>
      <c r="DH90" s="28"/>
      <c r="DI90" s="28">
        <f>DI84*'[3]GR-yoy'!DI82</f>
        <v>1168.0247324210193</v>
      </c>
      <c r="DJ90" s="28"/>
      <c r="DK90" s="28">
        <f>DK84*'[3]GR-yoy'!DK82</f>
        <v>3631.0743565857847</v>
      </c>
      <c r="DL90" s="28"/>
      <c r="DM90" s="28">
        <f>DM84*'[3]GR-yoy'!DM82</f>
        <v>2993.0390865829686</v>
      </c>
      <c r="DN90" s="29"/>
      <c r="DO90" s="27" t="str">
        <f>CX90</f>
        <v>Q2</v>
      </c>
      <c r="DP90" s="28">
        <f>(BI90/B90)*100</f>
        <v>1391.4124882361493</v>
      </c>
      <c r="DQ90" s="28"/>
      <c r="DR90" s="28">
        <f>(BK90/D90)*100</f>
        <v>1910.9289326717874</v>
      </c>
      <c r="DS90" s="28"/>
      <c r="DT90" s="28">
        <f>(BM90/F90)*100</f>
        <v>4613.815660516073</v>
      </c>
      <c r="DU90" s="28"/>
      <c r="DV90" s="28">
        <f>(BO90/H90)*100</f>
        <v>912.53282859921819</v>
      </c>
      <c r="DW90" s="28"/>
      <c r="DX90" s="28">
        <f>(BQ90/J90)*100</f>
        <v>595.8851507283191</v>
      </c>
      <c r="DY90" s="28"/>
      <c r="DZ90" s="28">
        <f>(BS90/L90)*100</f>
        <v>1325.5480143763484</v>
      </c>
      <c r="EA90" s="28"/>
      <c r="EB90" s="28">
        <f>(BU90/N90)*100</f>
        <v>969.63163630670624</v>
      </c>
      <c r="EC90" s="28"/>
      <c r="ED90" s="28">
        <f>(BW90/P90)*100</f>
        <v>1219.9941202496814</v>
      </c>
      <c r="EE90" s="28"/>
      <c r="EF90" s="28">
        <f>(BY90/R90)*100</f>
        <v>563.17979171675779</v>
      </c>
      <c r="EG90" s="28"/>
      <c r="EH90" s="28">
        <f>(CA90/T90)*100</f>
        <v>549.92781916169747</v>
      </c>
      <c r="EI90" s="29"/>
      <c r="EJ90" s="27" t="str">
        <f>DO90</f>
        <v>Q2</v>
      </c>
      <c r="EK90" s="28">
        <f>(CD90/W90)*100</f>
        <v>227.38089259747122</v>
      </c>
      <c r="EL90" s="8"/>
      <c r="EM90" s="28">
        <f>(CF90/Y90)*100</f>
        <v>614.38810893022617</v>
      </c>
      <c r="EN90" s="8"/>
      <c r="EO90" s="28">
        <f>(CH90/AA90)*100</f>
        <v>838.66158539037201</v>
      </c>
      <c r="EP90" s="8"/>
      <c r="EQ90" s="28">
        <f>(CJ90/AC90)*100</f>
        <v>3013.7312724571634</v>
      </c>
      <c r="ER90" s="8"/>
      <c r="ES90" s="28">
        <f>(CL90/AE90)*100</f>
        <v>789.91665774404771</v>
      </c>
      <c r="ET90" s="8"/>
      <c r="EU90" s="28">
        <f>(CN90/AG90)*100</f>
        <v>1539.7093354114293</v>
      </c>
      <c r="EV90" s="8"/>
      <c r="EW90" s="28">
        <f>(CP90/AI90)*100</f>
        <v>1714.6344414047974</v>
      </c>
      <c r="EX90" s="8"/>
      <c r="EY90" s="28">
        <f>(CR90/AK90)*100</f>
        <v>2504.6126097006481</v>
      </c>
      <c r="EZ90" s="8"/>
      <c r="FA90" s="28">
        <f>(CT90/AM90)*100</f>
        <v>1079.266427827243</v>
      </c>
      <c r="FB90" s="8"/>
      <c r="FC90" s="28">
        <f>(CV90/AO90)*100</f>
        <v>2120.3061718437152</v>
      </c>
      <c r="FD90" s="29"/>
      <c r="FE90" s="27" t="str">
        <f>EJ90</f>
        <v>Q2</v>
      </c>
      <c r="FF90" s="28">
        <f>(CY90/AR90)*100</f>
        <v>1256.0497113228389</v>
      </c>
      <c r="FG90" s="8"/>
      <c r="FH90" s="28">
        <f>(DA90/AT90)*100</f>
        <v>1762.5298822787627</v>
      </c>
      <c r="FI90" s="8"/>
      <c r="FJ90" s="28">
        <f>(DC90/AV90)*100</f>
        <v>1605.3976521398606</v>
      </c>
      <c r="FK90" s="8"/>
      <c r="FL90" s="28">
        <f>(DE90/AX90)*100</f>
        <v>1436.3730893946661</v>
      </c>
      <c r="FM90" s="8"/>
      <c r="FN90" s="28">
        <f>(DG90/AZ90)*100</f>
        <v>3537.7727134049287</v>
      </c>
      <c r="FO90" s="8"/>
      <c r="FP90" s="28">
        <f>(DI90/BB90)*100</f>
        <v>330.09694365172732</v>
      </c>
      <c r="FQ90" s="8"/>
      <c r="FR90" s="28">
        <f>(DK90/BD90)*100</f>
        <v>506.49007250362718</v>
      </c>
      <c r="FS90" s="8"/>
      <c r="FT90" s="28">
        <f>(DM90/BF90)*100</f>
        <v>1470.1521761698657</v>
      </c>
      <c r="FU90" s="29"/>
      <c r="FV90" s="27" t="str">
        <f>FE90</f>
        <v>Q2</v>
      </c>
      <c r="FW90" s="8">
        <f>(DP90/$IF90)*100</f>
        <v>67.984737002188538</v>
      </c>
      <c r="FX90" s="8"/>
      <c r="FY90" s="8">
        <f>(DR90/$IF90)*100</f>
        <v>93.368431012324976</v>
      </c>
      <c r="FZ90" s="8"/>
      <c r="GA90" s="8">
        <f>(DT90/$IF90)*100</f>
        <v>225.43210364195639</v>
      </c>
      <c r="GB90" s="8"/>
      <c r="GC90" s="8">
        <f>(DV90/$IF90)*100</f>
        <v>44.586565725613895</v>
      </c>
      <c r="GD90" s="8"/>
      <c r="GE90" s="8">
        <f>(DX90/$IF90)*100</f>
        <v>29.115086718194487</v>
      </c>
      <c r="GF90" s="8"/>
      <c r="GG90" s="8">
        <f>(DZ90/$IF90)*100</f>
        <v>64.766583527928418</v>
      </c>
      <c r="GH90" s="8"/>
      <c r="GI90" s="8">
        <f>(EB90/$IF90)*100</f>
        <v>47.376426717916054</v>
      </c>
      <c r="GJ90" s="8"/>
      <c r="GK90" s="8">
        <f>(ED90/$IF90)*100</f>
        <v>59.609195770933965</v>
      </c>
      <c r="GL90" s="8"/>
      <c r="GM90" s="8">
        <f>(EF90/$IF90)*100</f>
        <v>27.517095288793296</v>
      </c>
      <c r="GN90" s="8"/>
      <c r="GO90" s="8">
        <f>(EH90/$IF90)*100</f>
        <v>26.869600835111857</v>
      </c>
      <c r="GP90" s="29"/>
      <c r="GQ90" s="27" t="str">
        <f>FV90</f>
        <v>Q2</v>
      </c>
      <c r="GR90" s="8">
        <f>(EK90/$IF90)*100</f>
        <v>11.109883167829071</v>
      </c>
      <c r="GS90" s="8"/>
      <c r="GT90" s="8">
        <f>(EM90/$IF90)*100</f>
        <v>30.019145548882264</v>
      </c>
      <c r="GU90" s="8"/>
      <c r="GV90" s="8">
        <f>(EO90/$IF90)*100</f>
        <v>40.977199643278027</v>
      </c>
      <c r="GW90" s="8"/>
      <c r="GX90" s="8">
        <f>(EQ90/$IF90)*100</f>
        <v>147.25160919965663</v>
      </c>
      <c r="GY90" s="8"/>
      <c r="GZ90" s="8">
        <f>(ES90/$IF90)*100</f>
        <v>38.595511168980224</v>
      </c>
      <c r="HA90" s="8"/>
      <c r="HB90" s="8">
        <f>(EU90/$IF90)*100</f>
        <v>75.230555362095387</v>
      </c>
      <c r="HC90" s="8"/>
      <c r="HD90" s="8">
        <f>(EW90/$IF90)*100</f>
        <v>83.777436625978908</v>
      </c>
      <c r="HE90" s="8"/>
      <c r="HF90" s="8">
        <f>(EY90/$IF90)*100</f>
        <v>122.37595321479154</v>
      </c>
      <c r="HG90" s="8"/>
      <c r="HH90" s="8">
        <f>(FA90/$IF90)*100</f>
        <v>52.733208068399705</v>
      </c>
      <c r="HI90" s="8"/>
      <c r="HJ90" s="8">
        <f>(FC90/$IF90)*100</f>
        <v>103.59865149668501</v>
      </c>
      <c r="HK90" s="17"/>
      <c r="HL90" s="27" t="str">
        <f>GQ90</f>
        <v>Q2</v>
      </c>
      <c r="HM90" s="8">
        <f>(FF90/$IF90)*100</f>
        <v>61.370880316164985</v>
      </c>
      <c r="HN90" s="8"/>
      <c r="HO90" s="8">
        <f>(FH90/$IF90)*100</f>
        <v>86.117618979486551</v>
      </c>
      <c r="HP90" s="8"/>
      <c r="HQ90" s="8">
        <f>(FJ90/$IF90)*100</f>
        <v>78.440101758045898</v>
      </c>
      <c r="HR90" s="8"/>
      <c r="HS90" s="8">
        <f>(FL90/$IF90)*100</f>
        <v>70.181522406275903</v>
      </c>
      <c r="HT90" s="8"/>
      <c r="HU90" s="8">
        <f>(FN90/$IF90)*100</f>
        <v>172.85639558923748</v>
      </c>
      <c r="HV90" s="8"/>
      <c r="HW90" s="8">
        <f>(FP90/$IF90)*100</f>
        <v>16.12861325388663</v>
      </c>
      <c r="HX90" s="8"/>
      <c r="HY90" s="8">
        <f>(FR90/$IF90)*100</f>
        <v>24.747222455239644</v>
      </c>
      <c r="HZ90" s="8"/>
      <c r="IA90" s="8">
        <f>(FT90/$IF90)*100</f>
        <v>71.831976423328186</v>
      </c>
      <c r="IB90" s="17"/>
      <c r="IF90" s="10">
        <f>[17]CPI!$E$205</f>
        <v>2046.6542191541571</v>
      </c>
    </row>
    <row r="91" spans="1:240" s="10" customFormat="1" ht="15.75" hidden="1" customHeight="1" x14ac:dyDescent="0.2">
      <c r="A91" s="27" t="s">
        <v>65</v>
      </c>
      <c r="B91" s="28">
        <f>(D91*D$8)+(F91*F$8)+(H91*H$8)+(J91*J$8)+(L91*L$8)+(N91*N$8)+(P91*P$8)+(R91*R$8)+(T91*T$8)+(W91*W$8)+(Y91*Y$8)+(AA91*AA$8)+(AC91*AC$8)+(AE91*AE$8)+(AG91*AG$8)+(AM91*AM$8)+(AO91*AO$8)+(AR91*AR$8)+(BD91*BD$8)+(BF91*BF$8)</f>
        <v>198.63246517480005</v>
      </c>
      <c r="C91" s="28"/>
      <c r="D91" s="28">
        <f>D85*'[3]GR-yoy'!D83</f>
        <v>323.35497749344921</v>
      </c>
      <c r="E91" s="28"/>
      <c r="F91" s="28">
        <f>F85*'[3]GR-yoy'!F83</f>
        <v>83.295326449962431</v>
      </c>
      <c r="G91" s="28"/>
      <c r="H91" s="28">
        <f>H85*'[3]GR-yoy'!H83</f>
        <v>103.53273080972947</v>
      </c>
      <c r="I91" s="28"/>
      <c r="J91" s="28">
        <f>J85*'[3]GR-yoy'!J83</f>
        <v>83.960783261820993</v>
      </c>
      <c r="K91" s="28"/>
      <c r="L91" s="28">
        <f>L85*'[3]GR-yoy'!L83</f>
        <v>202.4995036988347</v>
      </c>
      <c r="M91" s="28"/>
      <c r="N91" s="28">
        <f>N85*'[3]GR-yoy'!N83</f>
        <v>42.115406848622889</v>
      </c>
      <c r="O91" s="28"/>
      <c r="P91" s="28">
        <f>P85*'[3]GR-yoy'!P83</f>
        <v>99.700423489671081</v>
      </c>
      <c r="Q91" s="28"/>
      <c r="R91" s="28">
        <f>R85*'[3]GR-yoy'!R83</f>
        <v>114.03395340088062</v>
      </c>
      <c r="S91" s="28"/>
      <c r="T91" s="28">
        <f>T85*'[3]GR-yoy'!T83</f>
        <v>134.36865952244594</v>
      </c>
      <c r="U91" s="29"/>
      <c r="V91" s="27" t="str">
        <f>A91</f>
        <v>Q3</v>
      </c>
      <c r="W91" s="28">
        <f>W85*'[3]GR-yoy'!W83</f>
        <v>78.79115812872125</v>
      </c>
      <c r="X91" s="28"/>
      <c r="Y91" s="28">
        <f>Y85*'[3]GR-yoy'!Y83</f>
        <v>79.467477996352784</v>
      </c>
      <c r="Z91" s="28"/>
      <c r="AA91" s="28">
        <f>AA85*'[3]GR-yoy'!AA83</f>
        <v>153.19108004795646</v>
      </c>
      <c r="AB91" s="28"/>
      <c r="AC91" s="28">
        <f>AC85*'[3]GR-yoy'!AC83</f>
        <v>360.20653739047924</v>
      </c>
      <c r="AD91" s="28"/>
      <c r="AE91" s="28">
        <f>AE85*'[3]GR-yoy'!AE83</f>
        <v>244.95543478215211</v>
      </c>
      <c r="AF91" s="28"/>
      <c r="AG91" s="28">
        <f>AG85*'[3]GR-yoy'!AG83</f>
        <v>127.96901877276245</v>
      </c>
      <c r="AH91" s="28"/>
      <c r="AI91" s="28">
        <f>AI85*'[3]GR-yoy'!AI83</f>
        <v>212.10968661051169</v>
      </c>
      <c r="AJ91" s="28"/>
      <c r="AK91" s="28">
        <f>AK85*'[3]GR-yoy'!AK83</f>
        <v>77.783925785129767</v>
      </c>
      <c r="AL91" s="28"/>
      <c r="AM91" s="28">
        <f>AM85*'[3]GR-yoy'!AM83</f>
        <v>246.95745411953791</v>
      </c>
      <c r="AN91" s="28"/>
      <c r="AO91" s="28">
        <f>AO85*'[3]GR-yoy'!AO83</f>
        <v>212.09045415506102</v>
      </c>
      <c r="AP91" s="29"/>
      <c r="AQ91" s="27" t="str">
        <f>V91</f>
        <v>Q3</v>
      </c>
      <c r="AR91" s="28">
        <f>AR85*'[3]GR-yoy'!AR83</f>
        <v>398.62798064065146</v>
      </c>
      <c r="AS91" s="28"/>
      <c r="AT91" s="28">
        <f>AT85*'[3]GR-yoy'!AT83</f>
        <v>367.3274942617777</v>
      </c>
      <c r="AU91" s="28"/>
      <c r="AV91" s="28">
        <f>AV85*'[3]GR-yoy'!AV83</f>
        <v>263.88955815453556</v>
      </c>
      <c r="AW91" s="28"/>
      <c r="AX91" s="28">
        <f>AX85*'[3]GR-yoy'!AX83</f>
        <v>218.26529611305602</v>
      </c>
      <c r="AY91" s="28"/>
      <c r="AZ91" s="28">
        <f>AZ85*'[3]GR-yoy'!AZ83</f>
        <v>123.42084003859156</v>
      </c>
      <c r="BA91" s="28"/>
      <c r="BB91" s="28">
        <f>BB85*'[3]GR-yoy'!BB83</f>
        <v>274.92329329937854</v>
      </c>
      <c r="BC91" s="28"/>
      <c r="BD91" s="28">
        <f>BD85*'[3]GR-yoy'!BD83</f>
        <v>401.94364804973003</v>
      </c>
      <c r="BE91" s="28"/>
      <c r="BF91" s="28">
        <f>BF85*'[3]GR-yoy'!BF83</f>
        <v>113.37839392792058</v>
      </c>
      <c r="BG91" s="29"/>
      <c r="BH91" s="27" t="s">
        <v>65</v>
      </c>
      <c r="BI91" s="28">
        <f>(BK91*BK$8)+(BM91*BM$8)+(BO91*BO$8)+(BQ91*BQ$8)+(BS91*BS$8)+(BU91*BU$8)+(BW91*BW$8)+(BY91*BY$8)+(CA91*CA$8)+(CD91*CD$8)+(CF91*CF$8)+(CH91*CH$8)+(CJ91*CJ$8)+(CL91*CL$8)+(CN91*CN$8)+(CT91*CT$8)+(CV91*CV$8)+(CY91*CY$8)+(DK91*DK$8)+(DM91*DM$8)</f>
        <v>2578.2031239046687</v>
      </c>
      <c r="BJ91" s="28"/>
      <c r="BK91" s="28">
        <f>BK85*'[3]GR-yoy'!BK83</f>
        <v>5218.230550809315</v>
      </c>
      <c r="BL91" s="28"/>
      <c r="BM91" s="28">
        <f>BM85*'[3]GR-yoy'!BM83</f>
        <v>2061.1006012325624</v>
      </c>
      <c r="BN91" s="28"/>
      <c r="BO91" s="28">
        <f>BO85*'[3]GR-yoy'!BO83</f>
        <v>3460.2049957814324</v>
      </c>
      <c r="BP91" s="28"/>
      <c r="BQ91" s="28">
        <f>BQ85*'[3]GR-yoy'!BQ83</f>
        <v>924.79621531289843</v>
      </c>
      <c r="BR91" s="28"/>
      <c r="BS91" s="28">
        <f>BS85*'[3]GR-yoy'!BS83</f>
        <v>1947.8191664969854</v>
      </c>
      <c r="BT91" s="28"/>
      <c r="BU91" s="28">
        <f>BU85*'[3]GR-yoy'!BU83</f>
        <v>352.02310217396928</v>
      </c>
      <c r="BV91" s="28"/>
      <c r="BW91" s="28">
        <f>BW85*'[3]GR-yoy'!BW83</f>
        <v>1500.8022760492938</v>
      </c>
      <c r="BX91" s="28"/>
      <c r="BY91" s="28">
        <f>BY85*'[3]GR-yoy'!BY83</f>
        <v>655.90138406501706</v>
      </c>
      <c r="BZ91" s="28"/>
      <c r="CA91" s="28">
        <f>CA85*'[3]GR-yoy'!CA83</f>
        <v>317.77165832766553</v>
      </c>
      <c r="CB91" s="29"/>
      <c r="CC91" s="27" t="str">
        <f>BH91</f>
        <v>Q3</v>
      </c>
      <c r="CD91" s="28">
        <f>CD85*'[3]GR-yoy'!CD83</f>
        <v>298.29625273604211</v>
      </c>
      <c r="CE91" s="28"/>
      <c r="CF91" s="28">
        <f>CF85*'[3]GR-yoy'!CF83</f>
        <v>944.34404589136238</v>
      </c>
      <c r="CG91" s="28"/>
      <c r="CH91" s="28">
        <f>CH85*'[3]GR-yoy'!CH83</f>
        <v>2106.1038921736904</v>
      </c>
      <c r="CI91" s="28"/>
      <c r="CJ91" s="28">
        <f>CJ85*'[3]GR-yoy'!CJ83</f>
        <v>3273.6879420098417</v>
      </c>
      <c r="CK91" s="28"/>
      <c r="CL91" s="28">
        <f>CL85*'[3]GR-yoy'!CL83</f>
        <v>2099.9210556902594</v>
      </c>
      <c r="CM91" s="28"/>
      <c r="CN91" s="28">
        <f>CN85*'[3]GR-yoy'!CN83</f>
        <v>1801.3617224237871</v>
      </c>
      <c r="CO91" s="28"/>
      <c r="CP91" s="28">
        <f>CP85*'[3]GR-yoy'!CP83</f>
        <v>2041.3043916548254</v>
      </c>
      <c r="CQ91" s="28"/>
      <c r="CR91" s="28">
        <f>CR85*'[3]GR-yoy'!CR83</f>
        <v>1400.250690165662</v>
      </c>
      <c r="CS91" s="28"/>
      <c r="CT91" s="28">
        <f>CT85*'[3]GR-yoy'!CT83</f>
        <v>3257.3372424661566</v>
      </c>
      <c r="CU91" s="28"/>
      <c r="CV91" s="28">
        <f>CV85*'[3]GR-yoy'!CV83</f>
        <v>2786.8439211085142</v>
      </c>
      <c r="CW91" s="29"/>
      <c r="CX91" s="27" t="str">
        <f>CC91</f>
        <v>Q3</v>
      </c>
      <c r="CY91" s="28">
        <f>CY85*'[3]GR-yoy'!CY83</f>
        <v>5322.7947178161457</v>
      </c>
      <c r="CZ91" s="28"/>
      <c r="DA91" s="28">
        <f>DA85*'[3]GR-yoy'!DA83</f>
        <v>6937.5596488891588</v>
      </c>
      <c r="DB91" s="28"/>
      <c r="DC91" s="28">
        <f>DC85*'[3]GR-yoy'!DC83</f>
        <v>2981.0870477154949</v>
      </c>
      <c r="DD91" s="28"/>
      <c r="DE91" s="28">
        <f>DE85*'[3]GR-yoy'!DE83</f>
        <v>3869.4316818366042</v>
      </c>
      <c r="DF91" s="28"/>
      <c r="DG91" s="28">
        <f>DG85*'[3]GR-yoy'!DG83</f>
        <v>1171.8200592779328</v>
      </c>
      <c r="DH91" s="28"/>
      <c r="DI91" s="28">
        <f>DI85*'[3]GR-yoy'!DI83</f>
        <v>4404.9266715820295</v>
      </c>
      <c r="DJ91" s="28"/>
      <c r="DK91" s="28">
        <f>DK85*'[3]GR-yoy'!DK83</f>
        <v>2517.2320051969195</v>
      </c>
      <c r="DL91" s="28"/>
      <c r="DM91" s="28">
        <f>DM85*'[3]GR-yoy'!DM83</f>
        <v>1534.3644234645853</v>
      </c>
      <c r="DN91" s="29"/>
      <c r="DO91" s="27" t="str">
        <f>CX91</f>
        <v>Q3</v>
      </c>
      <c r="DP91" s="28">
        <f>(BI91/B91)*100</f>
        <v>1297.9767036752048</v>
      </c>
      <c r="DQ91" s="28"/>
      <c r="DR91" s="28">
        <f>(BK91/D91)*100</f>
        <v>1613.7777099519151</v>
      </c>
      <c r="DS91" s="28"/>
      <c r="DT91" s="28">
        <f>(BM91/F91)*100</f>
        <v>2474.4492747389818</v>
      </c>
      <c r="DU91" s="28"/>
      <c r="DV91" s="28">
        <f>(BO91/H91)*100</f>
        <v>3342.1363164278291</v>
      </c>
      <c r="DW91" s="28"/>
      <c r="DX91" s="28">
        <f>(BQ91/J91)*100</f>
        <v>1101.4621105058529</v>
      </c>
      <c r="DY91" s="28"/>
      <c r="DZ91" s="28">
        <f>(BS91/L91)*100</f>
        <v>961.88836560995196</v>
      </c>
      <c r="EA91" s="28"/>
      <c r="EB91" s="28">
        <f>(BU91/N91)*100</f>
        <v>835.85349997747903</v>
      </c>
      <c r="EC91" s="28"/>
      <c r="ED91" s="28">
        <f>(BW91/P91)*100</f>
        <v>1505.3118367193056</v>
      </c>
      <c r="EE91" s="28"/>
      <c r="EF91" s="28">
        <f>(BY91/R91)*100</f>
        <v>575.1807812531315</v>
      </c>
      <c r="EG91" s="28"/>
      <c r="EH91" s="28">
        <f>(CA91/T91)*100</f>
        <v>236.49239298586781</v>
      </c>
      <c r="EI91" s="29"/>
      <c r="EJ91" s="27" t="str">
        <f>DO91</f>
        <v>Q3</v>
      </c>
      <c r="EK91" s="28">
        <f>(CD91/W91)*100</f>
        <v>378.59102445063064</v>
      </c>
      <c r="EL91" s="8"/>
      <c r="EM91" s="28">
        <f>(CF91/Y91)*100</f>
        <v>1188.3402741618449</v>
      </c>
      <c r="EN91" s="8"/>
      <c r="EO91" s="28">
        <f>(CH91/AA91)*100</f>
        <v>1374.8214919004256</v>
      </c>
      <c r="EP91" s="8"/>
      <c r="EQ91" s="28">
        <f>(CJ91/AC91)*100</f>
        <v>908.83634864767157</v>
      </c>
      <c r="ER91" s="8"/>
      <c r="ES91" s="28">
        <f>(CL91/AE91)*100</f>
        <v>857.26657077757693</v>
      </c>
      <c r="ET91" s="8"/>
      <c r="EU91" s="28">
        <f>(CN91/AG91)*100</f>
        <v>1407.6545555315281</v>
      </c>
      <c r="EV91" s="8"/>
      <c r="EW91" s="28">
        <f>(CP91/AI91)*100</f>
        <v>962.38150377506759</v>
      </c>
      <c r="EX91" s="8"/>
      <c r="EY91" s="28">
        <f>(CR91/AK91)*100</f>
        <v>1800.1800192416529</v>
      </c>
      <c r="EZ91" s="8"/>
      <c r="FA91" s="28">
        <f>(CT91/AM91)*100</f>
        <v>1318.9872134369618</v>
      </c>
      <c r="FB91" s="8"/>
      <c r="FC91" s="28">
        <f>(CV91/AO91)*100</f>
        <v>1313.9883792558765</v>
      </c>
      <c r="FD91" s="29"/>
      <c r="FE91" s="27" t="str">
        <f>EJ91</f>
        <v>Q3</v>
      </c>
      <c r="FF91" s="28">
        <f>(CY91/AR91)*100</f>
        <v>1335.2787501925136</v>
      </c>
      <c r="FG91" s="8"/>
      <c r="FH91" s="28">
        <f>(DA91/AT91)*100</f>
        <v>1888.6578754012553</v>
      </c>
      <c r="FI91" s="8"/>
      <c r="FJ91" s="28">
        <f>(DC91/AV91)*100</f>
        <v>1129.6722267312107</v>
      </c>
      <c r="FK91" s="8"/>
      <c r="FL91" s="28">
        <f>(DE91/AX91)*100</f>
        <v>1772.8112305276118</v>
      </c>
      <c r="FM91" s="8"/>
      <c r="FN91" s="28">
        <f>(DG91/AZ91)*100</f>
        <v>949.45072397135277</v>
      </c>
      <c r="FO91" s="8"/>
      <c r="FP91" s="28">
        <f>(DI91/BB91)*100</f>
        <v>1602.2384348441772</v>
      </c>
      <c r="FQ91" s="8"/>
      <c r="FR91" s="28">
        <f>(DK91/BD91)*100</f>
        <v>626.26490489668777</v>
      </c>
      <c r="FS91" s="8"/>
      <c r="FT91" s="28">
        <f>(DM91/BF91)*100</f>
        <v>1353.3128934954268</v>
      </c>
      <c r="FU91" s="29"/>
      <c r="FV91" s="27" t="str">
        <f>FE91</f>
        <v>Q3</v>
      </c>
      <c r="FW91" s="8">
        <f>(DP91/$IF91)*100</f>
        <v>62.487592062696287</v>
      </c>
      <c r="FX91" s="8"/>
      <c r="FY91" s="8">
        <f>(DR91/$IF91)*100</f>
        <v>77.690980842581553</v>
      </c>
      <c r="FZ91" s="8"/>
      <c r="GA91" s="8">
        <f>(DT91/$IF91)*100</f>
        <v>119.12569495424137</v>
      </c>
      <c r="GB91" s="8"/>
      <c r="GC91" s="8">
        <f>(DV91/$IF91)*100</f>
        <v>160.89815030387754</v>
      </c>
      <c r="GD91" s="8"/>
      <c r="GE91" s="8">
        <f>(DX91/$IF91)*100</f>
        <v>53.026926322268665</v>
      </c>
      <c r="GF91" s="8"/>
      <c r="GG91" s="8">
        <f>(DZ91/$IF91)*100</f>
        <v>46.307524341460599</v>
      </c>
      <c r="GH91" s="8"/>
      <c r="GI91" s="8">
        <f>(EB91/$IF91)*100</f>
        <v>40.239915233362588</v>
      </c>
      <c r="GJ91" s="8"/>
      <c r="GK91" s="8">
        <f>(ED91/$IF91)*100</f>
        <v>72.469183548306333</v>
      </c>
      <c r="GL91" s="8"/>
      <c r="GM91" s="8">
        <f>(EF91/$IF91)*100</f>
        <v>27.690529359641253</v>
      </c>
      <c r="GN91" s="8"/>
      <c r="GO91" s="8">
        <f>(EH91/$IF91)*100</f>
        <v>11.385289225136704</v>
      </c>
      <c r="GP91" s="29"/>
      <c r="GQ91" s="27" t="str">
        <f>FV91</f>
        <v>Q3</v>
      </c>
      <c r="GR91" s="8">
        <f>(EK91/$IF91)*100</f>
        <v>18.226245068562555</v>
      </c>
      <c r="GS91" s="8"/>
      <c r="GT91" s="8">
        <f>(EM91/$IF91)*100</f>
        <v>57.20944148939008</v>
      </c>
      <c r="GU91" s="8"/>
      <c r="GV91" s="8">
        <f>(EO91/$IF91)*100</f>
        <v>66.187077396420321</v>
      </c>
      <c r="GW91" s="8"/>
      <c r="GX91" s="8">
        <f>(EQ91/$IF91)*100</f>
        <v>43.753477890044657</v>
      </c>
      <c r="GY91" s="8"/>
      <c r="GZ91" s="8">
        <f>(ES91/$IF91)*100</f>
        <v>41.270789847042074</v>
      </c>
      <c r="HA91" s="8"/>
      <c r="HB91" s="8">
        <f>(EU91/$IF91)*100</f>
        <v>67.767736803125871</v>
      </c>
      <c r="HC91" s="8"/>
      <c r="HD91" s="8">
        <f>(EW91/$IF91)*100</f>
        <v>46.331265150062976</v>
      </c>
      <c r="HE91" s="8"/>
      <c r="HF91" s="8">
        <f>(EY91/$IF91)*100</f>
        <v>86.664817914896474</v>
      </c>
      <c r="HG91" s="8"/>
      <c r="HH91" s="8">
        <f>(FA91/$IF91)*100</f>
        <v>63.499086459556054</v>
      </c>
      <c r="HI91" s="8"/>
      <c r="HJ91" s="8">
        <f>(FC91/$IF91)*100</f>
        <v>63.258431053174512</v>
      </c>
      <c r="HK91" s="17"/>
      <c r="HL91" s="27" t="str">
        <f>GQ91</f>
        <v>Q3</v>
      </c>
      <c r="HM91" s="8">
        <f>(FF91/$IF91)*100</f>
        <v>64.283398612442028</v>
      </c>
      <c r="HN91" s="8"/>
      <c r="HO91" s="8">
        <f>(FH91/$IF91)*100</f>
        <v>90.924345968542212</v>
      </c>
      <c r="HP91" s="8"/>
      <c r="HQ91" s="8">
        <f>(FJ91/$IF91)*100</f>
        <v>54.38502637887224</v>
      </c>
      <c r="HR91" s="8"/>
      <c r="HS91" s="8">
        <f>(FL91/$IF91)*100</f>
        <v>85.347221305056948</v>
      </c>
      <c r="HT91" s="8"/>
      <c r="HU91" s="8">
        <f>(FN91/$IF91)*100</f>
        <v>45.708747587814585</v>
      </c>
      <c r="HV91" s="8"/>
      <c r="HW91" s="8">
        <f>(FP91/$IF91)*100</f>
        <v>77.135453525650604</v>
      </c>
      <c r="HX91" s="8"/>
      <c r="HY91" s="8">
        <f>(FR91/$IF91)*100</f>
        <v>30.149836888104915</v>
      </c>
      <c r="HZ91" s="8"/>
      <c r="IA91" s="8">
        <f>(FT91/$IF91)*100</f>
        <v>65.151603863523803</v>
      </c>
      <c r="IB91" s="17"/>
      <c r="IF91" s="10">
        <f>[18]CPI!$E$206</f>
        <v>2077.175101215123</v>
      </c>
    </row>
    <row r="92" spans="1:240" s="10" customFormat="1" ht="15.75" hidden="1" customHeight="1" x14ac:dyDescent="0.2">
      <c r="A92" s="27" t="s">
        <v>66</v>
      </c>
      <c r="B92" s="28">
        <f>(D92*D$8)+(F92*F$8)+(H92*H$8)+(J92*J$8)+(L92*L$8)+(N92*N$8)+(P92*P$8)+(R92*R$8)+(T92*T$8)+(W92*W$8)+(Y92*Y$8)+(AA92*AA$8)+(AC92*AC$8)+(AE92*AE$8)+(AG92*AG$8)+(AM92*AM$8)+(AO92*AO$8)+(AR92*AR$8)+(BD92*BD$8)+(BF92*BF$8)</f>
        <v>178.71948905694336</v>
      </c>
      <c r="C92" s="28"/>
      <c r="D92" s="28">
        <f>D86*'[3]GR-yoy'!D84</f>
        <v>269.33117276278853</v>
      </c>
      <c r="E92" s="28"/>
      <c r="F92" s="28">
        <f>F86*'[3]GR-yoy'!F84</f>
        <v>71.582218930678081</v>
      </c>
      <c r="G92" s="28"/>
      <c r="H92" s="28">
        <f>H86*'[3]GR-yoy'!H84</f>
        <v>82.694559494124519</v>
      </c>
      <c r="I92" s="28"/>
      <c r="J92" s="28">
        <f>J86*'[3]GR-yoy'!J84</f>
        <v>76.075940761300075</v>
      </c>
      <c r="K92" s="28"/>
      <c r="L92" s="28">
        <f>L86*'[3]GR-yoy'!L84</f>
        <v>118.70390840522177</v>
      </c>
      <c r="M92" s="28"/>
      <c r="N92" s="28">
        <f>N86*'[3]GR-yoy'!N84</f>
        <v>79.292816546042857</v>
      </c>
      <c r="O92" s="28"/>
      <c r="P92" s="28">
        <f>P86*'[3]GR-yoy'!P84</f>
        <v>94.586036628811399</v>
      </c>
      <c r="Q92" s="28"/>
      <c r="R92" s="28">
        <f>R86*'[3]GR-yoy'!R84</f>
        <v>175.37474173003622</v>
      </c>
      <c r="S92" s="28"/>
      <c r="T92" s="28">
        <f>T86*'[3]GR-yoy'!T84</f>
        <v>200.39811296296907</v>
      </c>
      <c r="U92" s="29"/>
      <c r="V92" s="27" t="str">
        <f>A92</f>
        <v>Q4</v>
      </c>
      <c r="W92" s="28">
        <f>W86*'[3]GR-yoy'!W84</f>
        <v>711.37524804055158</v>
      </c>
      <c r="X92" s="28"/>
      <c r="Y92" s="28">
        <f>Y86*'[3]GR-yoy'!Y84</f>
        <v>67.70827203748189</v>
      </c>
      <c r="Z92" s="28"/>
      <c r="AA92" s="28">
        <f>AA86*'[3]GR-yoy'!AA84</f>
        <v>174.19327865421593</v>
      </c>
      <c r="AB92" s="28"/>
      <c r="AC92" s="28">
        <f>AC86*'[3]GR-yoy'!AC84</f>
        <v>80.662913915118637</v>
      </c>
      <c r="AD92" s="28"/>
      <c r="AE92" s="28">
        <f>AE86*'[3]GR-yoy'!AE84</f>
        <v>296.95032330550208</v>
      </c>
      <c r="AF92" s="28"/>
      <c r="AG92" s="28">
        <f>AG86*'[3]GR-yoy'!AG84</f>
        <v>386.00681247179693</v>
      </c>
      <c r="AH92" s="28"/>
      <c r="AI92" s="28">
        <f>AI86*'[3]GR-yoy'!AI84</f>
        <v>192.08510416215134</v>
      </c>
      <c r="AJ92" s="28"/>
      <c r="AK92" s="28">
        <f>AK86*'[3]GR-yoy'!AK84</f>
        <v>498.46535597670908</v>
      </c>
      <c r="AL92" s="28"/>
      <c r="AM92" s="28">
        <f>AM86*'[3]GR-yoy'!AM84</f>
        <v>306.23658930669853</v>
      </c>
      <c r="AN92" s="28"/>
      <c r="AO92" s="28">
        <f>AO86*'[3]GR-yoy'!AO84</f>
        <v>162.82405107169791</v>
      </c>
      <c r="AP92" s="29"/>
      <c r="AQ92" s="27" t="str">
        <f>V92</f>
        <v>Q4</v>
      </c>
      <c r="AR92" s="28">
        <f>AR86*'[3]GR-yoy'!AR84</f>
        <v>335.11766515009998</v>
      </c>
      <c r="AS92" s="28"/>
      <c r="AT92" s="28">
        <f>AT86*'[3]GR-yoy'!AT84</f>
        <v>316.74884090413269</v>
      </c>
      <c r="AU92" s="28"/>
      <c r="AV92" s="28">
        <f>AV86*'[3]GR-yoy'!AV84</f>
        <v>223.81967233194209</v>
      </c>
      <c r="AW92" s="28"/>
      <c r="AX92" s="28">
        <f>AX86*'[3]GR-yoy'!AX84</f>
        <v>203.77608541188528</v>
      </c>
      <c r="AY92" s="28"/>
      <c r="AZ92" s="28">
        <f>AZ86*'[3]GR-yoy'!AZ84</f>
        <v>264.8190550183246</v>
      </c>
      <c r="BA92" s="28"/>
      <c r="BB92" s="28">
        <f>BB86*'[3]GR-yoy'!BB84</f>
        <v>494.5613435411131</v>
      </c>
      <c r="BC92" s="28"/>
      <c r="BD92" s="28">
        <f>BD86*'[3]GR-yoy'!BD84</f>
        <v>376.50596378052887</v>
      </c>
      <c r="BE92" s="28"/>
      <c r="BF92" s="28">
        <f>BF86*'[3]GR-yoy'!BF84</f>
        <v>100.90614901057421</v>
      </c>
      <c r="BG92" s="29"/>
      <c r="BH92" s="27" t="s">
        <v>66</v>
      </c>
      <c r="BI92" s="28">
        <f>(BK92*BK$8)+(BM92*BM$8)+(BO92*BO$8)+(BQ92*BQ$8)+(BS92*BS$8)+(BU92*BU$8)+(BW92*BW$8)+(BY92*BY$8)+(CA92*CA$8)+(CD92*CD$8)+(CF92*CF$8)+(CH92*CH$8)+(CJ92*CJ$8)+(CL92*CL$8)+(CN92*CN$8)+(CT92*CT$8)+(CV92*CV$8)+(CY92*CY$8)+(DK92*DK$8)+(DM92*DM$8)</f>
        <v>2216.4694680667667</v>
      </c>
      <c r="BJ92" s="28"/>
      <c r="BK92" s="28">
        <f>BK86*'[3]GR-yoy'!BK84</f>
        <v>3292.7214573340516</v>
      </c>
      <c r="BL92" s="28"/>
      <c r="BM92" s="28">
        <f>BM86*'[3]GR-yoy'!BM84</f>
        <v>2001.065407385782</v>
      </c>
      <c r="BN92" s="28"/>
      <c r="BO92" s="28">
        <f>BO86*'[3]GR-yoy'!BO84</f>
        <v>1462.489914437022</v>
      </c>
      <c r="BP92" s="28"/>
      <c r="BQ92" s="28">
        <f>BQ86*'[3]GR-yoy'!BQ84</f>
        <v>795.72919928386023</v>
      </c>
      <c r="BR92" s="28"/>
      <c r="BS92" s="28">
        <f>BS86*'[3]GR-yoy'!BS84</f>
        <v>1491.528215363646</v>
      </c>
      <c r="BT92" s="28"/>
      <c r="BU92" s="28">
        <f>BU86*'[3]GR-yoy'!BU84</f>
        <v>437.92192618684584</v>
      </c>
      <c r="BV92" s="28"/>
      <c r="BW92" s="28">
        <f>BW86*'[3]GR-yoy'!BW84</f>
        <v>1128.7188483276741</v>
      </c>
      <c r="BX92" s="28"/>
      <c r="BY92" s="28">
        <f>BY86*'[3]GR-yoy'!BY84</f>
        <v>2020.1300076725574</v>
      </c>
      <c r="BZ92" s="28"/>
      <c r="CA92" s="28">
        <f>CA86*'[3]GR-yoy'!CA84</f>
        <v>1209.25725834632</v>
      </c>
      <c r="CB92" s="29"/>
      <c r="CC92" s="27" t="str">
        <f>BH92</f>
        <v>Q4</v>
      </c>
      <c r="CD92" s="28">
        <f>CD86*'[3]GR-yoy'!CD84</f>
        <v>2014.6021846727679</v>
      </c>
      <c r="CE92" s="28"/>
      <c r="CF92" s="28">
        <f>CF86*'[3]GR-yoy'!CF84</f>
        <v>521.52164830550385</v>
      </c>
      <c r="CG92" s="28"/>
      <c r="CH92" s="28">
        <f>CH86*'[3]GR-yoy'!CH84</f>
        <v>1789.8102237822959</v>
      </c>
      <c r="CI92" s="28"/>
      <c r="CJ92" s="28">
        <f>CJ86*'[3]GR-yoy'!CJ84</f>
        <v>1935.201339795253</v>
      </c>
      <c r="CK92" s="28"/>
      <c r="CL92" s="28">
        <f>CL86*'[3]GR-yoy'!CL84</f>
        <v>1179.6957627714253</v>
      </c>
      <c r="CM92" s="28"/>
      <c r="CN92" s="28">
        <f>CN86*'[3]GR-yoy'!CN84</f>
        <v>2927.7304941468451</v>
      </c>
      <c r="CO92" s="28"/>
      <c r="CP92" s="28">
        <f>CP86*'[3]GR-yoy'!CP84</f>
        <v>2650.9279912904444</v>
      </c>
      <c r="CQ92" s="28"/>
      <c r="CR92" s="28">
        <f>CR86*'[3]GR-yoy'!CR84</f>
        <v>2412.7751219991997</v>
      </c>
      <c r="CS92" s="28"/>
      <c r="CT92" s="28">
        <f>CT86*'[3]GR-yoy'!CT84</f>
        <v>1713.0783052274348</v>
      </c>
      <c r="CU92" s="28"/>
      <c r="CV92" s="28">
        <f>CV86*'[3]GR-yoy'!CV84</f>
        <v>2064.6700729372619</v>
      </c>
      <c r="CW92" s="29"/>
      <c r="CX92" s="27" t="str">
        <f>CC92</f>
        <v>Q4</v>
      </c>
      <c r="CY92" s="28">
        <f>CY86*'[3]GR-yoy'!CY84</f>
        <v>7614.1792734156843</v>
      </c>
      <c r="CZ92" s="28"/>
      <c r="DA92" s="28">
        <f>DA86*'[3]GR-yoy'!DA84</f>
        <v>7967.9309453107926</v>
      </c>
      <c r="DB92" s="28"/>
      <c r="DC92" s="28">
        <f>DC86*'[3]GR-yoy'!DC84</f>
        <v>1500.7923627445059</v>
      </c>
      <c r="DD92" s="28"/>
      <c r="DE92" s="28">
        <f>DE86*'[3]GR-yoy'!DE84</f>
        <v>5219.2189796681296</v>
      </c>
      <c r="DF92" s="28"/>
      <c r="DG92" s="28">
        <f>DG86*'[3]GR-yoy'!DG84</f>
        <v>3744.647508681338</v>
      </c>
      <c r="DH92" s="28"/>
      <c r="DI92" s="28">
        <f>DI86*'[3]GR-yoy'!DI84</f>
        <v>10329.558057340095</v>
      </c>
      <c r="DJ92" s="28"/>
      <c r="DK92" s="28">
        <f>DK86*'[3]GR-yoy'!DK84</f>
        <v>2895.7967966438323</v>
      </c>
      <c r="DL92" s="28"/>
      <c r="DM92" s="28">
        <f>DM86*'[3]GR-yoy'!DM84</f>
        <v>1350.9424332246758</v>
      </c>
      <c r="DN92" s="29"/>
      <c r="DO92" s="27" t="str">
        <f>CX92</f>
        <v>Q4</v>
      </c>
      <c r="DP92" s="28">
        <f>(BI92/B92)*100</f>
        <v>1240.1946087483263</v>
      </c>
      <c r="DQ92" s="28"/>
      <c r="DR92" s="28">
        <f>(BK92/D92)*100</f>
        <v>1222.554902782862</v>
      </c>
      <c r="DS92" s="28"/>
      <c r="DT92" s="28">
        <f>(BM92/F92)*100</f>
        <v>2795.4783146966447</v>
      </c>
      <c r="DU92" s="28"/>
      <c r="DV92" s="28">
        <f>(BO92/H92)*100</f>
        <v>1768.5442952760784</v>
      </c>
      <c r="DW92" s="28"/>
      <c r="DX92" s="28">
        <f>(BQ92/J92)*100</f>
        <v>1045.9669526540363</v>
      </c>
      <c r="DY92" s="28"/>
      <c r="DZ92" s="28">
        <f>(BS92/L92)*100</f>
        <v>1256.5114623454419</v>
      </c>
      <c r="EA92" s="28"/>
      <c r="EB92" s="28">
        <f>(BU92/N92)*100</f>
        <v>552.28448838433962</v>
      </c>
      <c r="EC92" s="28"/>
      <c r="ED92" s="28">
        <f>(BW92/P92)*100</f>
        <v>1193.325028256719</v>
      </c>
      <c r="EE92" s="28"/>
      <c r="EF92" s="28">
        <f>(BY92/R92)*100</f>
        <v>1151.8933614637917</v>
      </c>
      <c r="EG92" s="28"/>
      <c r="EH92" s="28">
        <f>(CA92/T92)*100</f>
        <v>603.42746768766972</v>
      </c>
      <c r="EI92" s="29"/>
      <c r="EJ92" s="27" t="str">
        <f>DO92</f>
        <v>Q4</v>
      </c>
      <c r="EK92" s="28">
        <f>(CD92/W92)*100</f>
        <v>283.19824034107052</v>
      </c>
      <c r="EL92" s="8"/>
      <c r="EM92" s="28">
        <f>(CF92/Y92)*100</f>
        <v>770.24805479720465</v>
      </c>
      <c r="EN92" s="8"/>
      <c r="EO92" s="28">
        <f>(CH92/AA92)*100</f>
        <v>1027.4852380126424</v>
      </c>
      <c r="EP92" s="8"/>
      <c r="EQ92" s="28">
        <f>(CJ92/AC92)*100</f>
        <v>2399.1215366105671</v>
      </c>
      <c r="ER92" s="8"/>
      <c r="ES92" s="28">
        <f>(CL92/AE92)*100</f>
        <v>397.27040861233746</v>
      </c>
      <c r="ET92" s="8"/>
      <c r="EU92" s="28">
        <f>(CN92/AG92)*100</f>
        <v>758.46601654491678</v>
      </c>
      <c r="EV92" s="8"/>
      <c r="EW92" s="28">
        <f>(CP92/AI92)*100</f>
        <v>1380.0799405312691</v>
      </c>
      <c r="EX92" s="8"/>
      <c r="EY92" s="28">
        <f>(CR92/AK92)*100</f>
        <v>484.04068468741031</v>
      </c>
      <c r="EZ92" s="8"/>
      <c r="FA92" s="28">
        <f>(CT92/AM92)*100</f>
        <v>559.39700383476134</v>
      </c>
      <c r="FB92" s="8"/>
      <c r="FC92" s="28">
        <f>(CV92/AO92)*100</f>
        <v>1268.0375284534011</v>
      </c>
      <c r="FD92" s="29"/>
      <c r="FE92" s="27" t="str">
        <f>EJ92</f>
        <v>Q4</v>
      </c>
      <c r="FF92" s="28">
        <f>(CY92/AR92)*100</f>
        <v>2272.0912876989864</v>
      </c>
      <c r="FG92" s="8"/>
      <c r="FH92" s="28">
        <f>(DA92/AT92)*100</f>
        <v>2515.5359440517636</v>
      </c>
      <c r="FI92" s="8"/>
      <c r="FJ92" s="28">
        <f>(DC92/AV92)*100</f>
        <v>670.53639526319807</v>
      </c>
      <c r="FK92" s="8"/>
      <c r="FL92" s="28">
        <f>(DE92/AX92)*100</f>
        <v>2561.2519590405859</v>
      </c>
      <c r="FM92" s="8"/>
      <c r="FN92" s="28">
        <f>(DG92/AZ92)*100</f>
        <v>1414.0400540369803</v>
      </c>
      <c r="FO92" s="8"/>
      <c r="FP92" s="28">
        <f>(DI92/BB92)*100</f>
        <v>2088.6302967755901</v>
      </c>
      <c r="FQ92" s="8"/>
      <c r="FR92" s="28">
        <f>(DK92/BD92)*100</f>
        <v>769.12375240139272</v>
      </c>
      <c r="FS92" s="8"/>
      <c r="FT92" s="28">
        <f>(DM92/BF92)*100</f>
        <v>1338.8108122955987</v>
      </c>
      <c r="FU92" s="29"/>
      <c r="FV92" s="27" t="str">
        <f>FE92</f>
        <v>Q4</v>
      </c>
      <c r="FW92" s="8">
        <f>(DP92/$IF92)*100</f>
        <v>60.311138956494638</v>
      </c>
      <c r="FX92" s="8"/>
      <c r="FY92" s="8">
        <f>(DR92/$IF92)*100</f>
        <v>59.453313297416386</v>
      </c>
      <c r="FZ92" s="8"/>
      <c r="GA92" s="8">
        <f>(DT92/$IF92)*100</f>
        <v>135.94518142414421</v>
      </c>
      <c r="GB92" s="8"/>
      <c r="GC92" s="8">
        <f>(DV92/$IF92)*100</f>
        <v>86.004986629285241</v>
      </c>
      <c r="GD92" s="8"/>
      <c r="GE92" s="8">
        <f>(DX92/$IF92)*100</f>
        <v>50.865773629742016</v>
      </c>
      <c r="GF92" s="8"/>
      <c r="GG92" s="8">
        <f>(DZ92/$IF92)*100</f>
        <v>61.104633798099869</v>
      </c>
      <c r="GH92" s="8"/>
      <c r="GI92" s="8">
        <f>(EB92/$IF92)*100</f>
        <v>26.85780625677906</v>
      </c>
      <c r="GJ92" s="8"/>
      <c r="GK92" s="8">
        <f>(ED92/$IF92)*100</f>
        <v>58.031853300903165</v>
      </c>
      <c r="GL92" s="8"/>
      <c r="GM92" s="8">
        <f>(EF92/$IF92)*100</f>
        <v>56.017015471806864</v>
      </c>
      <c r="GN92" s="8"/>
      <c r="GO92" s="8">
        <f>(EH92/$IF92)*100</f>
        <v>29.344908933773688</v>
      </c>
      <c r="GP92" s="29"/>
      <c r="GQ92" s="27" t="str">
        <f>FV92</f>
        <v>Q4</v>
      </c>
      <c r="GR92" s="8">
        <f>(EK92/$IF92)*100</f>
        <v>13.772038924345242</v>
      </c>
      <c r="GS92" s="8"/>
      <c r="GT92" s="8">
        <f>(EM92/$IF92)*100</f>
        <v>37.457457995828911</v>
      </c>
      <c r="GU92" s="8"/>
      <c r="GV92" s="8">
        <f>(EO92/$IF92)*100</f>
        <v>49.967000766169932</v>
      </c>
      <c r="GW92" s="8"/>
      <c r="GX92" s="8">
        <f>(EQ92/$IF92)*100</f>
        <v>116.67019945689965</v>
      </c>
      <c r="GY92" s="8"/>
      <c r="GZ92" s="8">
        <f>(ES92/$IF92)*100</f>
        <v>19.31941216975914</v>
      </c>
      <c r="HA92" s="8"/>
      <c r="HB92" s="8">
        <f>(EU92/$IF92)*100</f>
        <v>36.884492961783465</v>
      </c>
      <c r="HC92" s="8"/>
      <c r="HD92" s="8">
        <f>(EW92/$IF92)*100</f>
        <v>67.113816232806258</v>
      </c>
      <c r="HE92" s="8"/>
      <c r="HF92" s="8">
        <f>(EY92/$IF92)*100</f>
        <v>23.539083937997813</v>
      </c>
      <c r="HG92" s="8"/>
      <c r="HH92" s="8">
        <f>(FA92/$IF92)*100</f>
        <v>27.203690608020949</v>
      </c>
      <c r="HI92" s="8"/>
      <c r="HJ92" s="8">
        <f>(FC92/$IF92)*100</f>
        <v>61.665150808700695</v>
      </c>
      <c r="HK92" s="17"/>
      <c r="HL92" s="27" t="str">
        <f>GQ92</f>
        <v>Q4</v>
      </c>
      <c r="HM92" s="8">
        <f>(FF92/$IF92)*100</f>
        <v>110.49266978555501</v>
      </c>
      <c r="HN92" s="8"/>
      <c r="HO92" s="8">
        <f>(FH92/$IF92)*100</f>
        <v>122.33147669048645</v>
      </c>
      <c r="HP92" s="8"/>
      <c r="HQ92" s="8">
        <f>(FJ92/$IF92)*100</f>
        <v>32.608441791986891</v>
      </c>
      <c r="HR92" s="8"/>
      <c r="HS92" s="8">
        <f>(FL92/$IF92)*100</f>
        <v>124.55466401373305</v>
      </c>
      <c r="HT92" s="8"/>
      <c r="HU92" s="8">
        <f>(FN92/$IF92)*100</f>
        <v>68.765309563105774</v>
      </c>
      <c r="HV92" s="8"/>
      <c r="HW92" s="8">
        <f>(FP92/$IF92)*100</f>
        <v>101.57089151089833</v>
      </c>
      <c r="HX92" s="8"/>
      <c r="HY92" s="8">
        <f>(FR92/$IF92)*100</f>
        <v>37.402782739587181</v>
      </c>
      <c r="HZ92" s="8"/>
      <c r="IA92" s="8">
        <f>(FT92/$IF92)*100</f>
        <v>65.106882716019783</v>
      </c>
      <c r="IB92" s="17"/>
      <c r="IF92" s="10">
        <f>[19]CPI!$E$207</f>
        <v>2056.3276207450485</v>
      </c>
    </row>
    <row r="93" spans="1:240" s="10" customFormat="1" ht="12.75" hidden="1" thickTop="1" thickBot="1" x14ac:dyDescent="0.2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9"/>
      <c r="V93" s="67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9"/>
      <c r="AQ93" s="67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9"/>
      <c r="BH93" s="67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9"/>
      <c r="CC93" s="67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9"/>
      <c r="CX93" s="67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9"/>
      <c r="DO93" s="67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9"/>
      <c r="EJ93" s="67"/>
      <c r="EK93" s="68"/>
      <c r="EL93" s="71"/>
      <c r="EM93" s="68"/>
      <c r="EN93" s="71"/>
      <c r="EO93" s="68"/>
      <c r="EP93" s="71"/>
      <c r="EQ93" s="68"/>
      <c r="ER93" s="71"/>
      <c r="ES93" s="68"/>
      <c r="ET93" s="71"/>
      <c r="EU93" s="68"/>
      <c r="EV93" s="71"/>
      <c r="EW93" s="68"/>
      <c r="EX93" s="71"/>
      <c r="EY93" s="68"/>
      <c r="EZ93" s="71"/>
      <c r="FA93" s="68"/>
      <c r="FB93" s="71"/>
      <c r="FC93" s="68"/>
      <c r="FD93" s="69"/>
      <c r="FE93" s="67"/>
      <c r="FF93" s="68"/>
      <c r="FG93" s="71"/>
      <c r="FH93" s="68"/>
      <c r="FI93" s="71"/>
      <c r="FJ93" s="68"/>
      <c r="FK93" s="71"/>
      <c r="FL93" s="68"/>
      <c r="FM93" s="71"/>
      <c r="FN93" s="68"/>
      <c r="FO93" s="71"/>
      <c r="FP93" s="68"/>
      <c r="FQ93" s="71"/>
      <c r="FR93" s="68"/>
      <c r="FS93" s="71"/>
      <c r="FT93" s="68"/>
      <c r="FU93" s="69"/>
      <c r="FV93" s="67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69"/>
      <c r="GQ93" s="67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0"/>
      <c r="HL93" s="67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0"/>
    </row>
    <row r="94" spans="1:240" s="49" customFormat="1" ht="15" hidden="1" customHeight="1" x14ac:dyDescent="0.2">
      <c r="A94" s="53">
        <v>2013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5"/>
      <c r="V94" s="53">
        <f>A94</f>
        <v>2013</v>
      </c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5"/>
      <c r="AQ94" s="53">
        <f>V94</f>
        <v>2013</v>
      </c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5"/>
      <c r="BH94" s="53">
        <f>AQ94</f>
        <v>2013</v>
      </c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5"/>
      <c r="CC94" s="53">
        <f>BH94</f>
        <v>2013</v>
      </c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5"/>
      <c r="CX94" s="53">
        <f>CC94</f>
        <v>2013</v>
      </c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5"/>
      <c r="DO94" s="53">
        <f>CX94</f>
        <v>2013</v>
      </c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7"/>
      <c r="EJ94" s="53">
        <f>DO94</f>
        <v>2013</v>
      </c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9"/>
      <c r="FE94" s="53">
        <f>EJ94</f>
        <v>2013</v>
      </c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54"/>
      <c r="FS94" s="60"/>
      <c r="FT94" s="54"/>
      <c r="FU94" s="61"/>
      <c r="FV94" s="53">
        <f>FE94</f>
        <v>2013</v>
      </c>
      <c r="FW94" s="62"/>
      <c r="FX94" s="60"/>
      <c r="FY94" s="62"/>
      <c r="FZ94" s="60"/>
      <c r="GA94" s="62"/>
      <c r="GB94" s="60"/>
      <c r="GC94" s="62"/>
      <c r="GD94" s="60"/>
      <c r="GE94" s="62"/>
      <c r="GF94" s="60"/>
      <c r="GG94" s="62"/>
      <c r="GH94" s="60"/>
      <c r="GI94" s="62"/>
      <c r="GJ94" s="60"/>
      <c r="GK94" s="62"/>
      <c r="GL94" s="60"/>
      <c r="GM94" s="62"/>
      <c r="GN94" s="60"/>
      <c r="GO94" s="62"/>
      <c r="GP94" s="61"/>
      <c r="GQ94" s="53">
        <f>FV94</f>
        <v>2013</v>
      </c>
      <c r="GR94" s="62"/>
      <c r="GS94" s="60"/>
      <c r="GT94" s="62"/>
      <c r="GU94" s="60"/>
      <c r="GV94" s="62"/>
      <c r="GW94" s="60"/>
      <c r="GX94" s="62"/>
      <c r="GY94" s="60"/>
      <c r="GZ94" s="62"/>
      <c r="HA94" s="60"/>
      <c r="HB94" s="62"/>
      <c r="HC94" s="60"/>
      <c r="HD94" s="62"/>
      <c r="HE94" s="60"/>
      <c r="HF94" s="62"/>
      <c r="HG94" s="60"/>
      <c r="HH94" s="62"/>
      <c r="HI94" s="60"/>
      <c r="HJ94" s="62"/>
      <c r="HK94" s="61"/>
      <c r="HL94" s="53">
        <f>GQ94</f>
        <v>2013</v>
      </c>
      <c r="HM94" s="62"/>
      <c r="HN94" s="60"/>
      <c r="HO94" s="62"/>
      <c r="HP94" s="60"/>
      <c r="HQ94" s="62"/>
      <c r="HR94" s="60"/>
      <c r="HS94" s="62"/>
      <c r="HT94" s="60"/>
      <c r="HU94" s="62"/>
      <c r="HV94" s="60"/>
      <c r="HW94" s="62"/>
      <c r="HX94" s="60"/>
      <c r="HY94" s="62"/>
      <c r="HZ94" s="60"/>
      <c r="IA94" s="62"/>
      <c r="IB94" s="61"/>
      <c r="IF94" s="78" t="s">
        <v>82</v>
      </c>
    </row>
    <row r="95" spans="1:240" s="10" customFormat="1" ht="15.75" hidden="1" customHeight="1" x14ac:dyDescent="0.2">
      <c r="A95" s="27" t="s">
        <v>63</v>
      </c>
      <c r="B95" s="28">
        <f>(D95*D$8)+(F95*F$8)+(H95*H$8)+(J95*J$8)+(L95*L$8)+(N95*N$8)+(P95*P$8)+(R95*R$8)+(T95*T$8)+(W95*W$8)+(Y95*Y$8)+(AA95*AA$8)+(AC95*AC$8)+(AE95*AE$8)+(AG95*AG$8)+(AM95*AM$8)+(AO95*AO$8)+(AR95*AR$8)+(BD95*BD$8)+(BF95*BF$8)</f>
        <v>211.30545550823533</v>
      </c>
      <c r="C95" s="28"/>
      <c r="D95" s="28">
        <f>D89*'[3]GR-yoy'!D86</f>
        <v>231.7828276255471</v>
      </c>
      <c r="E95" s="28"/>
      <c r="F95" s="28">
        <f>F89*'[3]GR-yoy'!F86</f>
        <v>62.736777689900308</v>
      </c>
      <c r="G95" s="28"/>
      <c r="H95" s="28">
        <f>H89*'[3]GR-yoy'!H86</f>
        <v>92.471175811750598</v>
      </c>
      <c r="I95" s="28"/>
      <c r="J95" s="28">
        <f>J89*'[3]GR-yoy'!J86</f>
        <v>76.204480431975369</v>
      </c>
      <c r="K95" s="28"/>
      <c r="L95" s="28">
        <f>L89*'[3]GR-yoy'!L86</f>
        <v>308.51914654647726</v>
      </c>
      <c r="M95" s="28"/>
      <c r="N95" s="28">
        <f>N89*'[3]GR-yoy'!N86</f>
        <v>81.220500317221507</v>
      </c>
      <c r="O95" s="28"/>
      <c r="P95" s="28">
        <f>P89*'[3]GR-yoy'!P86</f>
        <v>103.14375750011592</v>
      </c>
      <c r="Q95" s="28"/>
      <c r="R95" s="28">
        <f>R89*'[3]GR-yoy'!R86</f>
        <v>103.02117202353786</v>
      </c>
      <c r="S95" s="28"/>
      <c r="T95" s="28">
        <f>T89*'[3]GR-yoy'!T86</f>
        <v>163.66139055286305</v>
      </c>
      <c r="U95" s="29"/>
      <c r="V95" s="27" t="str">
        <f>A95</f>
        <v>Q1</v>
      </c>
      <c r="W95" s="28">
        <f>W89*'[3]GR-yoy'!W86</f>
        <v>104.99355546588698</v>
      </c>
      <c r="X95" s="28"/>
      <c r="Y95" s="28">
        <f>Y89*'[3]GR-yoy'!Y86</f>
        <v>90.0485001398648</v>
      </c>
      <c r="Z95" s="28"/>
      <c r="AA95" s="28">
        <f>AA89*'[3]GR-yoy'!AA86</f>
        <v>172.55255219714599</v>
      </c>
      <c r="AB95" s="28"/>
      <c r="AC95" s="28">
        <f>AC89*'[3]GR-yoy'!AC86</f>
        <v>151.35532521261163</v>
      </c>
      <c r="AD95" s="28"/>
      <c r="AE95" s="28">
        <f>AE89*'[3]GR-yoy'!AE86</f>
        <v>160.24291076220393</v>
      </c>
      <c r="AF95" s="28"/>
      <c r="AG95" s="28">
        <f>AG89*'[3]GR-yoy'!AG86</f>
        <v>185.76874953078368</v>
      </c>
      <c r="AH95" s="28"/>
      <c r="AI95" s="28">
        <f>AI89*'[3]GR-yoy'!AI86</f>
        <v>203.00202032455977</v>
      </c>
      <c r="AJ95" s="28"/>
      <c r="AK95" s="28">
        <f>AK89*'[3]GR-yoy'!AK86</f>
        <v>134.54022985807035</v>
      </c>
      <c r="AL95" s="28"/>
      <c r="AM95" s="28">
        <f>AM89*'[3]GR-yoy'!AM86</f>
        <v>265.68544947222944</v>
      </c>
      <c r="AN95" s="28"/>
      <c r="AO95" s="28">
        <f>AO89*'[3]GR-yoy'!AO86</f>
        <v>293.80326318611071</v>
      </c>
      <c r="AP95" s="29"/>
      <c r="AQ95" s="27" t="str">
        <f>V95</f>
        <v>Q1</v>
      </c>
      <c r="AR95" s="28">
        <f>AR89*'[3]GR-yoy'!AR86</f>
        <v>436.30290376674708</v>
      </c>
      <c r="AS95" s="28"/>
      <c r="AT95" s="28">
        <f>AT89*'[3]GR-yoy'!AT86</f>
        <v>476.04380439440149</v>
      </c>
      <c r="AU95" s="28"/>
      <c r="AV95" s="28">
        <f>AV89*'[3]GR-yoy'!AV86</f>
        <v>247.21988776508019</v>
      </c>
      <c r="AW95" s="28"/>
      <c r="AX95" s="28">
        <f>AX89*'[3]GR-yoy'!AX86</f>
        <v>192.9767083082269</v>
      </c>
      <c r="AY95" s="28"/>
      <c r="AZ95" s="28">
        <f>AZ89*'[3]GR-yoy'!AZ86</f>
        <v>558.1134207519658</v>
      </c>
      <c r="BA95" s="28"/>
      <c r="BB95" s="28">
        <f>BB89*'[3]GR-yoy'!BB86</f>
        <v>372.74712108923654</v>
      </c>
      <c r="BC95" s="28"/>
      <c r="BD95" s="28">
        <f>BD89*'[3]GR-yoy'!BD86</f>
        <v>489.95185026197913</v>
      </c>
      <c r="BE95" s="28"/>
      <c r="BF95" s="28">
        <f>BF89*'[3]GR-yoy'!BF86</f>
        <v>148.83142982889458</v>
      </c>
      <c r="BG95" s="29"/>
      <c r="BH95" s="27" t="s">
        <v>63</v>
      </c>
      <c r="BI95" s="28">
        <f>(BK95*BK$8)+(BM95*BM$8)+(BO95*BO$8)+(BQ95*BQ$8)+(BS95*BS$8)+(BU95*BU$8)+(BW95*BW$8)+(BY95*BY$8)+(CA95*CA$8)+(CD95*CD$8)+(CF95*CF$8)+(CH95*CH$8)+(CJ95*CJ$8)+(CL95*CL$8)+(CN95*CN$8)+(CT95*CT$8)+(CV95*CV$8)+(CY95*CY$8)+(DK95*DK$8)+(DM95*DM$8)</f>
        <v>2234.5014867625973</v>
      </c>
      <c r="BJ95" s="28"/>
      <c r="BK95" s="28">
        <f>BK89*'[3]GR-yoy'!BK86</f>
        <v>2552.4993388913945</v>
      </c>
      <c r="BL95" s="28"/>
      <c r="BM95" s="28">
        <f>BM89*'[3]GR-yoy'!BM86</f>
        <v>2130.954783786904</v>
      </c>
      <c r="BN95" s="28"/>
      <c r="BO95" s="28">
        <f>BO89*'[3]GR-yoy'!BO86</f>
        <v>2632.6685749268095</v>
      </c>
      <c r="BP95" s="28"/>
      <c r="BQ95" s="28">
        <f>BQ89*'[3]GR-yoy'!BQ86</f>
        <v>920.97485864486407</v>
      </c>
      <c r="BR95" s="28"/>
      <c r="BS95" s="28">
        <f>BS89*'[3]GR-yoy'!BS86</f>
        <v>2406.5814808907758</v>
      </c>
      <c r="BT95" s="28"/>
      <c r="BU95" s="28">
        <f>BU89*'[3]GR-yoy'!BU86</f>
        <v>671.58823029911946</v>
      </c>
      <c r="BV95" s="28"/>
      <c r="BW95" s="28">
        <f>BW89*'[3]GR-yoy'!BW86</f>
        <v>1223.613787372564</v>
      </c>
      <c r="BX95" s="28"/>
      <c r="BY95" s="28">
        <f>BY89*'[3]GR-yoy'!BY86</f>
        <v>841.89678272329127</v>
      </c>
      <c r="BZ95" s="28"/>
      <c r="CA95" s="28">
        <f>CA89*'[3]GR-yoy'!CA86</f>
        <v>545.5096538426551</v>
      </c>
      <c r="CB95" s="29"/>
      <c r="CC95" s="27" t="str">
        <f>BH95</f>
        <v>Q1</v>
      </c>
      <c r="CD95" s="28">
        <f>CD89*'[3]GR-yoy'!CD86</f>
        <v>291.20485126328435</v>
      </c>
      <c r="CE95" s="28"/>
      <c r="CF95" s="28">
        <f>CF89*'[3]GR-yoy'!CF86</f>
        <v>78.506263274038531</v>
      </c>
      <c r="CG95" s="28"/>
      <c r="CH95" s="28">
        <f>CH89*'[3]GR-yoy'!CH86</f>
        <v>1362.7823802538292</v>
      </c>
      <c r="CI95" s="28"/>
      <c r="CJ95" s="28">
        <f>CJ89*'[3]GR-yoy'!CJ86</f>
        <v>3366.3749565055232</v>
      </c>
      <c r="CK95" s="28"/>
      <c r="CL95" s="28">
        <f>CL89*'[3]GR-yoy'!CL86</f>
        <v>1387.3487000892462</v>
      </c>
      <c r="CM95" s="28"/>
      <c r="CN95" s="28">
        <f>CN89*'[3]GR-yoy'!CN86</f>
        <v>4271.1502467724249</v>
      </c>
      <c r="CO95" s="28"/>
      <c r="CP95" s="28">
        <f>CP89*'[3]GR-yoy'!CP86</f>
        <v>4175.2279220278087</v>
      </c>
      <c r="CQ95" s="28"/>
      <c r="CR95" s="28">
        <f>CR89*'[3]GR-yoy'!CR86</f>
        <v>2696.7615898805147</v>
      </c>
      <c r="CS95" s="28"/>
      <c r="CT95" s="28">
        <f>CT89*'[3]GR-yoy'!CT86</f>
        <v>2819.4398301215997</v>
      </c>
      <c r="CU95" s="28"/>
      <c r="CV95" s="28">
        <f>CV89*'[3]GR-yoy'!CV86</f>
        <v>4430.6536295585884</v>
      </c>
      <c r="CW95" s="29"/>
      <c r="CX95" s="27" t="str">
        <f>CC95</f>
        <v>Q1</v>
      </c>
      <c r="CY95" s="28">
        <f>CY89*'[3]GR-yoy'!CY86</f>
        <v>5770.1113847483857</v>
      </c>
      <c r="CZ95" s="28"/>
      <c r="DA95" s="28">
        <f>DA89*'[3]GR-yoy'!DA86</f>
        <v>6921.939710135267</v>
      </c>
      <c r="DB95" s="28"/>
      <c r="DC95" s="28">
        <f>DC89*'[3]GR-yoy'!DC86</f>
        <v>7205.4840795705977</v>
      </c>
      <c r="DD95" s="28"/>
      <c r="DE95" s="28">
        <f>DE89*'[3]GR-yoy'!DE86</f>
        <v>2038.4267378741881</v>
      </c>
      <c r="DF95" s="28"/>
      <c r="DG95" s="28">
        <f>DG89*'[3]GR-yoy'!DG86</f>
        <v>3108.9399489835273</v>
      </c>
      <c r="DH95" s="28"/>
      <c r="DI95" s="28">
        <f>DI89*'[3]GR-yoy'!DI86</f>
        <v>3215.6830135913201</v>
      </c>
      <c r="DJ95" s="28"/>
      <c r="DK95" s="28">
        <f>DK89*'[3]GR-yoy'!DK86</f>
        <v>3141.8295540583008</v>
      </c>
      <c r="DL95" s="28"/>
      <c r="DM95" s="28">
        <f>DM89*'[3]GR-yoy'!DM86</f>
        <v>1936.3923817735263</v>
      </c>
      <c r="DN95" s="29"/>
      <c r="DO95" s="27" t="str">
        <f>CX95</f>
        <v>Q1</v>
      </c>
      <c r="DP95" s="28">
        <f>(BI95/B95)*100</f>
        <v>1057.474584074575</v>
      </c>
      <c r="DQ95" s="28"/>
      <c r="DR95" s="28">
        <f>(BK95/D95)*100</f>
        <v>1101.246095338453</v>
      </c>
      <c r="DS95" s="28"/>
      <c r="DT95" s="28">
        <f>(BM95/F95)*100</f>
        <v>3396.6596026336179</v>
      </c>
      <c r="DU95" s="28"/>
      <c r="DV95" s="28">
        <f>(BO95/H95)*100</f>
        <v>2847.0153556674773</v>
      </c>
      <c r="DW95" s="28"/>
      <c r="DX95" s="28">
        <f>(BQ95/J95)*100</f>
        <v>1208.5573622760683</v>
      </c>
      <c r="DY95" s="28"/>
      <c r="DZ95" s="28">
        <f>(BS95/L95)*100</f>
        <v>780.04282970108409</v>
      </c>
      <c r="EA95" s="28"/>
      <c r="EB95" s="28">
        <f>(BU95/N95)*100</f>
        <v>826.87034391084615</v>
      </c>
      <c r="EC95" s="28"/>
      <c r="ED95" s="28">
        <f>(BW95/P95)*100</f>
        <v>1186.3188010880724</v>
      </c>
      <c r="EE95" s="28"/>
      <c r="EF95" s="28">
        <f>(BY95/R95)*100</f>
        <v>817.20753723413088</v>
      </c>
      <c r="EG95" s="28"/>
      <c r="EH95" s="28">
        <f>(CA95/T95)*100</f>
        <v>333.31603257180814</v>
      </c>
      <c r="EI95" s="29"/>
      <c r="EJ95" s="27" t="str">
        <f>DO95</f>
        <v>Q1</v>
      </c>
      <c r="EK95" s="28">
        <f>(CD95/W95)*100</f>
        <v>277.35497666606642</v>
      </c>
      <c r="EL95" s="8"/>
      <c r="EM95" s="28">
        <f>(CF95/Y95)*100</f>
        <v>87.182199761352294</v>
      </c>
      <c r="EN95" s="8"/>
      <c r="EO95" s="28">
        <f>(CH95/AA95)*100</f>
        <v>789.77816491338433</v>
      </c>
      <c r="EP95" s="8"/>
      <c r="EQ95" s="28">
        <f>(CJ95/AC95)*100</f>
        <v>2224.1536277476289</v>
      </c>
      <c r="ER95" s="8"/>
      <c r="ES95" s="28">
        <f>(CL95/AE95)*100</f>
        <v>865.77851930562679</v>
      </c>
      <c r="ET95" s="8"/>
      <c r="EU95" s="28">
        <f>(CN95/AG95)*100</f>
        <v>2299.1758611502382</v>
      </c>
      <c r="EV95" s="8"/>
      <c r="EW95" s="28">
        <f>(CP95/AI95)*100</f>
        <v>2056.7420537748594</v>
      </c>
      <c r="EX95" s="8"/>
      <c r="EY95" s="28">
        <f>(CR95/AK95)*100</f>
        <v>2004.4276665242744</v>
      </c>
      <c r="EZ95" s="8"/>
      <c r="FA95" s="28">
        <f>(CT95/AM95)*100</f>
        <v>1061.1946705106632</v>
      </c>
      <c r="FB95" s="8"/>
      <c r="FC95" s="28">
        <f>(CV95/AO95)*100</f>
        <v>1508.0341795768195</v>
      </c>
      <c r="FD95" s="29"/>
      <c r="FE95" s="27" t="str">
        <f>EJ95</f>
        <v>Q1</v>
      </c>
      <c r="FF95" s="28">
        <f>(CY95/AR95)*100</f>
        <v>1322.5012565658187</v>
      </c>
      <c r="FG95" s="8"/>
      <c r="FH95" s="28">
        <f>(DA95/AT95)*100</f>
        <v>1454.0552037939037</v>
      </c>
      <c r="FI95" s="8"/>
      <c r="FJ95" s="28">
        <f>(DC95/AV95)*100</f>
        <v>2914.6053518224971</v>
      </c>
      <c r="FK95" s="8"/>
      <c r="FL95" s="28">
        <f>(DE95/AX95)*100</f>
        <v>1056.3071345472249</v>
      </c>
      <c r="FM95" s="8"/>
      <c r="FN95" s="28">
        <f>(DG95/AZ95)*100</f>
        <v>557.04447042229219</v>
      </c>
      <c r="FO95" s="8"/>
      <c r="FP95" s="28">
        <f>(DI95/BB95)*100</f>
        <v>862.69828300604843</v>
      </c>
      <c r="FQ95" s="8"/>
      <c r="FR95" s="28">
        <f>(DK95/BD95)*100</f>
        <v>641.25271746159399</v>
      </c>
      <c r="FS95" s="8"/>
      <c r="FT95" s="28">
        <f>(DM95/BF95)*100</f>
        <v>1301.0641529142854</v>
      </c>
      <c r="FU95" s="29"/>
      <c r="FV95" s="27" t="str">
        <f>FE95</f>
        <v>Q1</v>
      </c>
      <c r="FW95" s="8">
        <f>(DP95/$IF95)*100</f>
        <v>50.507418644750935</v>
      </c>
      <c r="FX95" s="8"/>
      <c r="FY95" s="8">
        <f>(DR95/$IF95)*100</f>
        <v>52.598046710344427</v>
      </c>
      <c r="FZ95" s="8"/>
      <c r="GA95" s="8">
        <f>(DT95/$IF95)*100</f>
        <v>162.23227595967546</v>
      </c>
      <c r="GB95" s="8"/>
      <c r="GC95" s="8">
        <f>(DV95/$IF95)*100</f>
        <v>135.9800023776184</v>
      </c>
      <c r="GD95" s="8"/>
      <c r="GE95" s="8">
        <f>(DX95/$IF95)*100</f>
        <v>57.723479667449453</v>
      </c>
      <c r="GF95" s="8"/>
      <c r="GG95" s="8">
        <f>(DZ95/$IF95)*100</f>
        <v>37.256639879460593</v>
      </c>
      <c r="GH95" s="8"/>
      <c r="GI95" s="8">
        <f>(EB95/$IF95)*100</f>
        <v>39.493229675474709</v>
      </c>
      <c r="GJ95" s="8"/>
      <c r="GK95" s="8">
        <f>(ED95/$IF95)*100</f>
        <v>56.661314829736618</v>
      </c>
      <c r="GL95" s="8"/>
      <c r="GM95" s="8">
        <f>(EF95/$IF95)*100</f>
        <v>39.031711801235446</v>
      </c>
      <c r="GN95" s="8"/>
      <c r="GO95" s="8">
        <f>(EH95/$IF95)*100</f>
        <v>15.919940442676891</v>
      </c>
      <c r="GP95" s="29"/>
      <c r="GQ95" s="27" t="str">
        <f>FV95</f>
        <v>Q1</v>
      </c>
      <c r="GR95" s="8">
        <f>(EK95/$IF95)*100</f>
        <v>13.247111685371948</v>
      </c>
      <c r="GS95" s="8"/>
      <c r="GT95" s="8">
        <f>(EM95/$IF95)*100</f>
        <v>4.1640224058627524</v>
      </c>
      <c r="GU95" s="8"/>
      <c r="GV95" s="8">
        <f>(EO95/$IF95)*100</f>
        <v>37.721621883396828</v>
      </c>
      <c r="GW95" s="8"/>
      <c r="GX95" s="8">
        <f>(EQ95/$IF95)*100</f>
        <v>106.23069348300183</v>
      </c>
      <c r="GY95" s="8"/>
      <c r="GZ95" s="8">
        <f>(ES95/$IF95)*100</f>
        <v>41.351573632826032</v>
      </c>
      <c r="HA95" s="8"/>
      <c r="HB95" s="8">
        <f>(EU95/$IF95)*100</f>
        <v>109.81392792399392</v>
      </c>
      <c r="HC95" s="8"/>
      <c r="HD95" s="8">
        <f>(EW95/$IF95)*100</f>
        <v>98.23473161312954</v>
      </c>
      <c r="HE95" s="8"/>
      <c r="HF95" s="8">
        <f>(EY95/$IF95)*100</f>
        <v>95.736076139228715</v>
      </c>
      <c r="HG95" s="8"/>
      <c r="HH95" s="8">
        <f>(FA95/$IF95)*100</f>
        <v>50.68509853025531</v>
      </c>
      <c r="HI95" s="8"/>
      <c r="HJ95" s="8">
        <f>(FC95/$IF95)*100</f>
        <v>72.027181348415752</v>
      </c>
      <c r="HK95" s="17"/>
      <c r="HL95" s="27" t="str">
        <f>GQ95</f>
        <v>Q1</v>
      </c>
      <c r="HM95" s="8">
        <f>(FF95/$IF95)*100</f>
        <v>63.165702163928685</v>
      </c>
      <c r="HN95" s="8"/>
      <c r="HO95" s="8">
        <f>(FH95/$IF95)*100</f>
        <v>69.449021297156932</v>
      </c>
      <c r="HP95" s="8"/>
      <c r="HQ95" s="8">
        <f>(FJ95/$IF95)*100</f>
        <v>139.20825607128634</v>
      </c>
      <c r="HR95" s="8"/>
      <c r="HS95" s="8">
        <f>(FL95/$IF95)*100</f>
        <v>50.451658569839921</v>
      </c>
      <c r="HT95" s="8"/>
      <c r="HU95" s="8">
        <f>(FN95/$IF95)*100</f>
        <v>26.605725277060809</v>
      </c>
      <c r="HV95" s="8"/>
      <c r="HW95" s="8">
        <f>(FP95/$IF95)*100</f>
        <v>41.204454461688968</v>
      </c>
      <c r="HX95" s="8"/>
      <c r="HY95" s="8">
        <f>(FR95/$IF95)*100</f>
        <v>30.627704859933402</v>
      </c>
      <c r="HZ95" s="8"/>
      <c r="IA95" s="8">
        <f>(FT95/$IF95)*100</f>
        <v>62.141816781750506</v>
      </c>
      <c r="IB95" s="17"/>
      <c r="IF95" s="10">
        <f>[20]CPI!$E$210</f>
        <v>2093.7015045501139</v>
      </c>
    </row>
    <row r="96" spans="1:240" s="10" customFormat="1" ht="15.75" hidden="1" customHeight="1" x14ac:dyDescent="0.2">
      <c r="A96" s="27" t="s">
        <v>64</v>
      </c>
      <c r="B96" s="28">
        <f>(D96*D$8)+(F96*F$8)+(H96*H$8)+(J96*J$8)+(L96*L$8)+(N96*N$8)+(P96*P$8)+(R96*R$8)+(T96*T$8)+(W96*W$8)+(Y96*Y$8)+(AA96*AA$8)+(AC96*AC$8)+(AE96*AE$8)+(AG96*AG$8)+(AM96*AM$8)+(AO96*AO$8)+(AR96*AR$8)+(BD96*BD$8)+(BF96*BF$8)</f>
        <v>271.18878351563984</v>
      </c>
      <c r="C96" s="28"/>
      <c r="D96" s="28">
        <f>D90*'[3]GR-yoy'!D87</f>
        <v>453.72639281492047</v>
      </c>
      <c r="E96" s="28"/>
      <c r="F96" s="28">
        <f>F90*'[3]GR-yoy'!F87</f>
        <v>95.917026661229102</v>
      </c>
      <c r="G96" s="28"/>
      <c r="H96" s="28">
        <f>H90*'[3]GR-yoy'!H87</f>
        <v>151.79884330701515</v>
      </c>
      <c r="I96" s="28"/>
      <c r="J96" s="28">
        <f>J90*'[3]GR-yoy'!J87</f>
        <v>162.51063004993941</v>
      </c>
      <c r="K96" s="28"/>
      <c r="L96" s="28">
        <f>L90*'[3]GR-yoy'!L87</f>
        <v>215.42731465385407</v>
      </c>
      <c r="M96" s="28"/>
      <c r="N96" s="28">
        <f>N90*'[3]GR-yoy'!N87</f>
        <v>83.039155440678357</v>
      </c>
      <c r="O96" s="28"/>
      <c r="P96" s="28">
        <f>P90*'[3]GR-yoy'!P87</f>
        <v>152.80979972218395</v>
      </c>
      <c r="Q96" s="28"/>
      <c r="R96" s="28">
        <f>R90*'[3]GR-yoy'!R87</f>
        <v>182.10708443667906</v>
      </c>
      <c r="S96" s="28"/>
      <c r="T96" s="28">
        <f>T90*'[3]GR-yoy'!T87</f>
        <v>206.59191059540564</v>
      </c>
      <c r="U96" s="29"/>
      <c r="V96" s="27" t="str">
        <f>A96</f>
        <v>Q2</v>
      </c>
      <c r="W96" s="28">
        <f>W90*'[3]GR-yoy'!W87</f>
        <v>127.18825254251793</v>
      </c>
      <c r="X96" s="28"/>
      <c r="Y96" s="28">
        <f>Y90*'[3]GR-yoy'!Y87</f>
        <v>180.51530147649018</v>
      </c>
      <c r="Z96" s="28"/>
      <c r="AA96" s="28">
        <f>AA90*'[3]GR-yoy'!AA87</f>
        <v>396.63943775967647</v>
      </c>
      <c r="AB96" s="28"/>
      <c r="AC96" s="28">
        <f>AC90*'[3]GR-yoy'!AC87</f>
        <v>383.90125556660149</v>
      </c>
      <c r="AD96" s="28"/>
      <c r="AE96" s="28">
        <f>AE90*'[3]GR-yoy'!AE87</f>
        <v>229.73496476852503</v>
      </c>
      <c r="AF96" s="28"/>
      <c r="AG96" s="28">
        <f>AG90*'[3]GR-yoy'!AG87</f>
        <v>284.73376699504945</v>
      </c>
      <c r="AH96" s="28"/>
      <c r="AI96" s="28">
        <f>AI90*'[3]GR-yoy'!AI87</f>
        <v>151.63143284442029</v>
      </c>
      <c r="AJ96" s="28"/>
      <c r="AK96" s="28">
        <f>AK90*'[3]GR-yoy'!AK87</f>
        <v>135.95534684125764</v>
      </c>
      <c r="AL96" s="28"/>
      <c r="AM96" s="28">
        <f>AM90*'[3]GR-yoy'!AM87</f>
        <v>262.27921521997251</v>
      </c>
      <c r="AN96" s="28"/>
      <c r="AO96" s="28">
        <f>AO90*'[3]GR-yoy'!AO87</f>
        <v>168.30115018528858</v>
      </c>
      <c r="AP96" s="29"/>
      <c r="AQ96" s="27" t="str">
        <f>V96</f>
        <v>Q2</v>
      </c>
      <c r="AR96" s="28">
        <f>AR90*'[3]GR-yoy'!AR87</f>
        <v>378.3033608111607</v>
      </c>
      <c r="AS96" s="28"/>
      <c r="AT96" s="28">
        <f>AT90*'[3]GR-yoy'!AT87</f>
        <v>373.26607209231577</v>
      </c>
      <c r="AU96" s="28"/>
      <c r="AV96" s="28">
        <f>AV90*'[3]GR-yoy'!AV87</f>
        <v>187.52020897659261</v>
      </c>
      <c r="AW96" s="28"/>
      <c r="AX96" s="28">
        <f>AX90*'[3]GR-yoy'!AX87</f>
        <v>103.74566389148336</v>
      </c>
      <c r="AY96" s="28"/>
      <c r="AZ96" s="28">
        <f>AZ90*'[3]GR-yoy'!AZ87</f>
        <v>142.00654736359843</v>
      </c>
      <c r="BA96" s="28"/>
      <c r="BB96" s="28">
        <f>BB90*'[3]GR-yoy'!BB87</f>
        <v>299.06654236636552</v>
      </c>
      <c r="BC96" s="28"/>
      <c r="BD96" s="28">
        <f>BD90*'[3]GR-yoy'!BD87</f>
        <v>708.60277597866161</v>
      </c>
      <c r="BE96" s="28"/>
      <c r="BF96" s="28">
        <f>BF90*'[3]GR-yoy'!BF87</f>
        <v>201.03683427969946</v>
      </c>
      <c r="BG96" s="29"/>
      <c r="BH96" s="27" t="s">
        <v>64</v>
      </c>
      <c r="BI96" s="28">
        <f>(BK96*BK$8)+(BM96*BM$8)+(BO96*BO$8)+(BQ96*BQ$8)+(BS96*BS$8)+(BU96*BU$8)+(BW96*BW$8)+(BY96*BY$8)+(CA96*CA$8)+(CD96*CD$8)+(CF96*CF$8)+(CH96*CH$8)+(CJ96*CJ$8)+(CL96*CL$8)+(CN96*CN$8)+(CT96*CT$8)+(CV96*CV$8)+(CY96*CY$8)+(DK96*DK$8)+(DM96*DM$8)</f>
        <v>3831.6025637141515</v>
      </c>
      <c r="BJ96" s="28"/>
      <c r="BK96" s="28">
        <f>BK90*'[3]GR-yoy'!BK87</f>
        <v>8485.3104303108958</v>
      </c>
      <c r="BL96" s="28"/>
      <c r="BM96" s="28">
        <f>BM90*'[3]GR-yoy'!BM87</f>
        <v>4189.8099117716756</v>
      </c>
      <c r="BN96" s="28"/>
      <c r="BO96" s="28">
        <f>BO90*'[3]GR-yoy'!BO87</f>
        <v>1547.7158982416513</v>
      </c>
      <c r="BP96" s="28"/>
      <c r="BQ96" s="28">
        <f>BQ90*'[3]GR-yoy'!BQ87</f>
        <v>1140.6318590129665</v>
      </c>
      <c r="BR96" s="28"/>
      <c r="BS96" s="28">
        <f>BS90*'[3]GR-yoy'!BS87</f>
        <v>2933.6060576271443</v>
      </c>
      <c r="BT96" s="28"/>
      <c r="BU96" s="28">
        <f>BU90*'[3]GR-yoy'!BU87</f>
        <v>835.62914195980625</v>
      </c>
      <c r="BV96" s="28"/>
      <c r="BW96" s="28">
        <f>BW90*'[3]GR-yoy'!BW87</f>
        <v>2064.3514848492591</v>
      </c>
      <c r="BX96" s="28"/>
      <c r="BY96" s="28">
        <f>BY90*'[3]GR-yoy'!BY87</f>
        <v>1189.1253734580957</v>
      </c>
      <c r="BZ96" s="28"/>
      <c r="CA96" s="28">
        <f>CA90*'[3]GR-yoy'!CA87</f>
        <v>1302.0236349480069</v>
      </c>
      <c r="CB96" s="29"/>
      <c r="CC96" s="27" t="str">
        <f>BH96</f>
        <v>Q2</v>
      </c>
      <c r="CD96" s="28">
        <f>CD90*'[3]GR-yoy'!CD87</f>
        <v>1082.5504994314426</v>
      </c>
      <c r="CE96" s="28"/>
      <c r="CF96" s="28">
        <f>CF90*'[3]GR-yoy'!CF87</f>
        <v>1109.0645470711047</v>
      </c>
      <c r="CG96" s="28"/>
      <c r="CH96" s="28">
        <f>CH90*'[3]GR-yoy'!CH87</f>
        <v>3493.7552627958548</v>
      </c>
      <c r="CI96" s="28"/>
      <c r="CJ96" s="28">
        <f>CJ90*'[3]GR-yoy'!CJ87</f>
        <v>11569.752194366367</v>
      </c>
      <c r="CK96" s="28"/>
      <c r="CL96" s="28">
        <f>CL90*'[3]GR-yoy'!CL87</f>
        <v>1804.1422685351306</v>
      </c>
      <c r="CM96" s="28"/>
      <c r="CN96" s="28">
        <f>CN90*'[3]GR-yoy'!CN87</f>
        <v>4809.7568573120743</v>
      </c>
      <c r="CO96" s="28"/>
      <c r="CP96" s="28">
        <f>CP90*'[3]GR-yoy'!CP87</f>
        <v>2599.9247715460165</v>
      </c>
      <c r="CQ96" s="28"/>
      <c r="CR96" s="28">
        <f>CR90*'[3]GR-yoy'!CR87</f>
        <v>4317.5443968718846</v>
      </c>
      <c r="CS96" s="28"/>
      <c r="CT96" s="28">
        <f>CT90*'[3]GR-yoy'!CT87</f>
        <v>2778.9040881763517</v>
      </c>
      <c r="CU96" s="28"/>
      <c r="CV96" s="28">
        <f>CV90*'[3]GR-yoy'!CV87</f>
        <v>3856.1278955579478</v>
      </c>
      <c r="CW96" s="29"/>
      <c r="CX96" s="27" t="str">
        <f>CC96</f>
        <v>Q2</v>
      </c>
      <c r="CY96" s="28">
        <f>CY90*'[3]GR-yoy'!CY87</f>
        <v>4791.1819841695697</v>
      </c>
      <c r="CZ96" s="28"/>
      <c r="DA96" s="28">
        <f>DA90*'[3]GR-yoy'!DA87</f>
        <v>6565.0630665852841</v>
      </c>
      <c r="DB96" s="28"/>
      <c r="DC96" s="28">
        <f>DC90*'[3]GR-yoy'!DC87</f>
        <v>3410.6926280672724</v>
      </c>
      <c r="DD96" s="28"/>
      <c r="DE96" s="28">
        <f>DE90*'[3]GR-yoy'!DE87</f>
        <v>1490.1747975511062</v>
      </c>
      <c r="DF96" s="28"/>
      <c r="DG96" s="28">
        <f>DG90*'[3]GR-yoy'!DG87</f>
        <v>5548.0790695231417</v>
      </c>
      <c r="DH96" s="28"/>
      <c r="DI96" s="28">
        <f>DI90*'[3]GR-yoy'!DI87</f>
        <v>1090.2188290824984</v>
      </c>
      <c r="DJ96" s="28"/>
      <c r="DK96" s="28">
        <f>DK90*'[3]GR-yoy'!DK87</f>
        <v>2769.5904007958075</v>
      </c>
      <c r="DL96" s="28"/>
      <c r="DM96" s="28">
        <f>DM90*'[3]GR-yoy'!DM87</f>
        <v>2854.8362803456157</v>
      </c>
      <c r="DN96" s="29"/>
      <c r="DO96" s="27" t="str">
        <f>CX96</f>
        <v>Q2</v>
      </c>
      <c r="DP96" s="28">
        <f>(BI96/B96)*100</f>
        <v>1412.8912390999303</v>
      </c>
      <c r="DQ96" s="28"/>
      <c r="DR96" s="28">
        <f>(BK96/D96)*100</f>
        <v>1870.1381635897337</v>
      </c>
      <c r="DS96" s="28"/>
      <c r="DT96" s="28">
        <f>(BM96/F96)*100</f>
        <v>4368.1607506138962</v>
      </c>
      <c r="DU96" s="28"/>
      <c r="DV96" s="28">
        <f>(BO96/H96)*100</f>
        <v>1019.5834596126505</v>
      </c>
      <c r="DW96" s="28"/>
      <c r="DX96" s="28">
        <f>(BQ96/J96)*100</f>
        <v>701.88138379775592</v>
      </c>
      <c r="DY96" s="28"/>
      <c r="DZ96" s="28">
        <f>(BS96/L96)*100</f>
        <v>1361.7614193171494</v>
      </c>
      <c r="EA96" s="28"/>
      <c r="EB96" s="28">
        <f>(BU96/N96)*100</f>
        <v>1006.3073709326974</v>
      </c>
      <c r="EC96" s="28"/>
      <c r="ED96" s="28">
        <f>(BW96/P96)*100</f>
        <v>1350.928728787261</v>
      </c>
      <c r="EE96" s="28"/>
      <c r="EF96" s="28">
        <f>(BY96/R96)*100</f>
        <v>652.98139121631471</v>
      </c>
      <c r="EG96" s="28"/>
      <c r="EH96" s="28">
        <f>(CA96/T96)*100</f>
        <v>630.23940830767572</v>
      </c>
      <c r="EI96" s="29"/>
      <c r="EJ96" s="27" t="str">
        <f>DO96</f>
        <v>Q2</v>
      </c>
      <c r="EK96" s="28">
        <f>(CD96/W96)*100</f>
        <v>851.14031979451511</v>
      </c>
      <c r="EL96" s="8"/>
      <c r="EM96" s="28">
        <f>(CF96/Y96)*100</f>
        <v>614.38810893022617</v>
      </c>
      <c r="EN96" s="8"/>
      <c r="EO96" s="28">
        <f>(CH96/AA96)*100</f>
        <v>880.8391022661541</v>
      </c>
      <c r="EP96" s="8"/>
      <c r="EQ96" s="28">
        <f>(CJ96/AC96)*100</f>
        <v>3013.7312724571634</v>
      </c>
      <c r="ER96" s="8"/>
      <c r="ES96" s="28">
        <f>(CL96/AE96)*100</f>
        <v>785.31462128672376</v>
      </c>
      <c r="ET96" s="8"/>
      <c r="EU96" s="28">
        <f>(CN96/AG96)*100</f>
        <v>1689.2119638889544</v>
      </c>
      <c r="EV96" s="8"/>
      <c r="EW96" s="28">
        <f>(CP96/AI96)*100</f>
        <v>1714.6344414047974</v>
      </c>
      <c r="EX96" s="8"/>
      <c r="EY96" s="28">
        <f>(CR96/AK96)*100</f>
        <v>3175.7076843127602</v>
      </c>
      <c r="EZ96" s="8"/>
      <c r="FA96" s="28">
        <f>(CT96/AM96)*100</f>
        <v>1059.5212761505695</v>
      </c>
      <c r="FB96" s="8"/>
      <c r="FC96" s="28">
        <f>(CV96/AO96)*100</f>
        <v>2291.2070959185976</v>
      </c>
      <c r="FD96" s="29"/>
      <c r="FE96" s="27" t="str">
        <f>EJ96</f>
        <v>Q2</v>
      </c>
      <c r="FF96" s="28">
        <f>(CY96/AR96)*100</f>
        <v>1266.4920485761172</v>
      </c>
      <c r="FG96" s="8"/>
      <c r="FH96" s="28">
        <f>(DA96/AT96)*100</f>
        <v>1758.8159110698975</v>
      </c>
      <c r="FI96" s="8"/>
      <c r="FJ96" s="28">
        <f>(DC96/AV96)*100</f>
        <v>1818.8400315258903</v>
      </c>
      <c r="FK96" s="8"/>
      <c r="FL96" s="28">
        <f>(DE96/AX96)*100</f>
        <v>1436.3730893946661</v>
      </c>
      <c r="FM96" s="8"/>
      <c r="FN96" s="28">
        <f>(DG96/AZ96)*100</f>
        <v>3906.9177953588651</v>
      </c>
      <c r="FO96" s="8"/>
      <c r="FP96" s="28">
        <f>(DI96/BB96)*100</f>
        <v>364.54055356916103</v>
      </c>
      <c r="FQ96" s="8"/>
      <c r="FR96" s="28">
        <f>(DK96/BD96)*100</f>
        <v>390.85232159451897</v>
      </c>
      <c r="FS96" s="8"/>
      <c r="FT96" s="28">
        <f>(DM96/BF96)*100</f>
        <v>1420.0563247895784</v>
      </c>
      <c r="FU96" s="29"/>
      <c r="FV96" s="27" t="str">
        <f>FE96</f>
        <v>Q2</v>
      </c>
      <c r="FW96" s="8">
        <f>(DP96/$IF96)*100</f>
        <v>67.219778147243744</v>
      </c>
      <c r="FX96" s="8"/>
      <c r="FY96" s="8">
        <f>(DR96/$IF96)*100</f>
        <v>88.973778718649527</v>
      </c>
      <c r="FZ96" s="8"/>
      <c r="GA96" s="8">
        <f>(DT96/$IF96)*100</f>
        <v>207.81981545502123</v>
      </c>
      <c r="GB96" s="8"/>
      <c r="GC96" s="8">
        <f>(DV96/$IF96)*100</f>
        <v>48.507749259894887</v>
      </c>
      <c r="GD96" s="8"/>
      <c r="GE96" s="8">
        <f>(DX96/$IF96)*100</f>
        <v>33.392740784932165</v>
      </c>
      <c r="GF96" s="8"/>
      <c r="GG96" s="8">
        <f>(DZ96/$IF96)*100</f>
        <v>64.787223505106851</v>
      </c>
      <c r="GH96" s="8"/>
      <c r="GI96" s="8">
        <f>(EB96/$IF96)*100</f>
        <v>47.8761254582652</v>
      </c>
      <c r="GJ96" s="8"/>
      <c r="GK96" s="8">
        <f>(ED96/$IF96)*100</f>
        <v>64.271846925504917</v>
      </c>
      <c r="GL96" s="8"/>
      <c r="GM96" s="8">
        <f>(EF96/$IF96)*100</f>
        <v>31.066272503608317</v>
      </c>
      <c r="GN96" s="8"/>
      <c r="GO96" s="8">
        <f>(EH96/$IF96)*100</f>
        <v>29.984298885652432</v>
      </c>
      <c r="GP96" s="29"/>
      <c r="GQ96" s="27" t="str">
        <f>FV96</f>
        <v>Q2</v>
      </c>
      <c r="GR96" s="8">
        <f>(EK96/$IF96)*100</f>
        <v>40.493890743641899</v>
      </c>
      <c r="GS96" s="8"/>
      <c r="GT96" s="8">
        <f>(EM96/$IF96)*100</f>
        <v>29.230156742215772</v>
      </c>
      <c r="GU96" s="8"/>
      <c r="GV96" s="8">
        <f>(EO96/$IF96)*100</f>
        <v>41.906841375467302</v>
      </c>
      <c r="GW96" s="8"/>
      <c r="GX96" s="8">
        <f>(EQ96/$IF96)*100</f>
        <v>143.38141671756304</v>
      </c>
      <c r="GY96" s="8"/>
      <c r="GZ96" s="8">
        <f>(ES96/$IF96)*100</f>
        <v>37.362164303820627</v>
      </c>
      <c r="HA96" s="8"/>
      <c r="HB96" s="8">
        <f>(EU96/$IF96)*100</f>
        <v>80.366025575061556</v>
      </c>
      <c r="HC96" s="8"/>
      <c r="HD96" s="8">
        <f>(EW96/$IF96)*100</f>
        <v>81.575526526923142</v>
      </c>
      <c r="HE96" s="8"/>
      <c r="HF96" s="8">
        <f>(EY96/$IF96)*100</f>
        <v>151.08761388880171</v>
      </c>
      <c r="HG96" s="8"/>
      <c r="HH96" s="8">
        <f>(FA96/$IF96)*100</f>
        <v>50.407832644285079</v>
      </c>
      <c r="HI96" s="8"/>
      <c r="HJ96" s="8">
        <f>(FC96/$IF96)*100</f>
        <v>109.00657348201285</v>
      </c>
      <c r="HK96" s="17"/>
      <c r="HL96" s="27" t="str">
        <f>GQ96</f>
        <v>Q2</v>
      </c>
      <c r="HM96" s="8">
        <f>(FF96/$IF96)*100</f>
        <v>60.254683569818333</v>
      </c>
      <c r="HN96" s="8"/>
      <c r="HO96" s="8">
        <f>(FH96/$IF96)*100</f>
        <v>83.677506146387088</v>
      </c>
      <c r="HP96" s="8"/>
      <c r="HQ96" s="8">
        <f>(FJ96/$IF96)*100</f>
        <v>86.533216443738496</v>
      </c>
      <c r="HR96" s="8"/>
      <c r="HS96" s="8">
        <f>(FL96/$IF96)*100</f>
        <v>68.336951729765545</v>
      </c>
      <c r="HT96" s="8"/>
      <c r="HU96" s="8">
        <f>(FN96/$IF96)*100</f>
        <v>185.87569954134801</v>
      </c>
      <c r="HV96" s="8"/>
      <c r="HW96" s="8">
        <f>(FP96/$IF96)*100</f>
        <v>17.34339803267709</v>
      </c>
      <c r="HX96" s="8"/>
      <c r="HY96" s="8">
        <f>(FR96/$IF96)*100</f>
        <v>18.59520791045156</v>
      </c>
      <c r="HZ96" s="8"/>
      <c r="IA96" s="8">
        <f>(FT96/$IF96)*100</f>
        <v>67.560664591391387</v>
      </c>
      <c r="IB96" s="17"/>
      <c r="IF96" s="10">
        <f>[21]CPI!$E$211</f>
        <v>2101.8980991056187</v>
      </c>
    </row>
    <row r="97" spans="1:241" s="10" customFormat="1" ht="15.75" hidden="1" customHeight="1" x14ac:dyDescent="0.2">
      <c r="A97" s="27" t="s">
        <v>65</v>
      </c>
      <c r="B97" s="28">
        <f>(D97*D$8)+(F97*F$8)+(H97*H$8)+(J97*J$8)+(L97*L$8)+(N97*N$8)+(P97*P$8)+(R97*R$8)+(T97*T$8)+(W97*W$8)+(Y97*Y$8)+(AA97*AA$8)+(AC97*AC$8)+(AE97*AE$8)+(AG97*AG$8)+(AM97*AM$8)+(AO97*AO$8)+(AR97*AR$8)+(BD97*BD$8)+(BF97*BF$8)</f>
        <v>200.58585038098988</v>
      </c>
      <c r="C97" s="28"/>
      <c r="D97" s="28">
        <f>D91*'[3]GR-yoy'!D88</f>
        <v>329.848863796187</v>
      </c>
      <c r="E97" s="28"/>
      <c r="F97" s="28">
        <f>F91*'[3]GR-yoy'!F88</f>
        <v>83.769133767652775</v>
      </c>
      <c r="G97" s="28"/>
      <c r="H97" s="28">
        <f>H91*'[3]GR-yoy'!H88</f>
        <v>92.648558566341251</v>
      </c>
      <c r="I97" s="28"/>
      <c r="J97" s="28">
        <f>J91*'[3]GR-yoy'!J88</f>
        <v>70.879727805106256</v>
      </c>
      <c r="K97" s="28"/>
      <c r="L97" s="28">
        <f>L91*'[3]GR-yoy'!L88</f>
        <v>203.2604831504629</v>
      </c>
      <c r="M97" s="28"/>
      <c r="N97" s="28">
        <f>N91*'[3]GR-yoy'!N88</f>
        <v>41.372256236219663</v>
      </c>
      <c r="O97" s="28"/>
      <c r="P97" s="28">
        <f>P91*'[3]GR-yoy'!P88</f>
        <v>91.873699423452933</v>
      </c>
      <c r="Q97" s="28"/>
      <c r="R97" s="28">
        <f>R91*'[3]GR-yoy'!R88</f>
        <v>107.22036852925874</v>
      </c>
      <c r="S97" s="28"/>
      <c r="T97" s="28">
        <f>T91*'[3]GR-yoy'!T88</f>
        <v>139.10875922142492</v>
      </c>
      <c r="U97" s="29"/>
      <c r="V97" s="27" t="str">
        <f>A97</f>
        <v>Q3</v>
      </c>
      <c r="W97" s="28">
        <f>W91*'[3]GR-yoy'!W88</f>
        <v>87.100432519373086</v>
      </c>
      <c r="X97" s="28"/>
      <c r="Y97" s="28">
        <f>Y91*'[3]GR-yoy'!Y88</f>
        <v>83.447714372681347</v>
      </c>
      <c r="Z97" s="28"/>
      <c r="AA97" s="28">
        <f>AA91*'[3]GR-yoy'!AA88</f>
        <v>156.36744493264726</v>
      </c>
      <c r="AB97" s="28"/>
      <c r="AC97" s="28">
        <f>AC91*'[3]GR-yoy'!AC88</f>
        <v>364.38504718356677</v>
      </c>
      <c r="AD97" s="28"/>
      <c r="AE97" s="28">
        <f>AE91*'[3]GR-yoy'!AE88</f>
        <v>246.22690073263155</v>
      </c>
      <c r="AF97" s="28"/>
      <c r="AG97" s="28">
        <f>AG91*'[3]GR-yoy'!AG88</f>
        <v>131.0359983343788</v>
      </c>
      <c r="AH97" s="28"/>
      <c r="AI97" s="28">
        <f>AI91*'[3]GR-yoy'!AI88</f>
        <v>215.73870189765319</v>
      </c>
      <c r="AJ97" s="28"/>
      <c r="AK97" s="28">
        <f>AK91*'[3]GR-yoy'!AK88</f>
        <v>79.965038320289381</v>
      </c>
      <c r="AL97" s="28"/>
      <c r="AM97" s="28">
        <f>AM91*'[3]GR-yoy'!AM88</f>
        <v>286.51053223558773</v>
      </c>
      <c r="AN97" s="28"/>
      <c r="AO97" s="28">
        <f>AO91*'[3]GR-yoy'!AO88</f>
        <v>218.02673031718126</v>
      </c>
      <c r="AP97" s="29"/>
      <c r="AQ97" s="27" t="str">
        <f>V97</f>
        <v>Q3</v>
      </c>
      <c r="AR97" s="28">
        <f>AR91*'[3]GR-yoy'!AR88</f>
        <v>413.95554868268056</v>
      </c>
      <c r="AS97" s="28"/>
      <c r="AT97" s="28">
        <f>AT91*'[3]GR-yoy'!AT88</f>
        <v>370.79944432240757</v>
      </c>
      <c r="AU97" s="28"/>
      <c r="AV97" s="28">
        <f>AV91*'[3]GR-yoy'!AV88</f>
        <v>257.65673811431412</v>
      </c>
      <c r="AW97" s="28"/>
      <c r="AX97" s="28">
        <f>AX91*'[3]GR-yoy'!AX88</f>
        <v>218.26529611305602</v>
      </c>
      <c r="AY97" s="28"/>
      <c r="AZ97" s="28">
        <f>AZ91*'[3]GR-yoy'!AZ88</f>
        <v>136.85068497525936</v>
      </c>
      <c r="BA97" s="28"/>
      <c r="BB97" s="28">
        <f>BB91*'[3]GR-yoy'!BB88</f>
        <v>256.61947883204311</v>
      </c>
      <c r="BC97" s="28"/>
      <c r="BD97" s="28">
        <f>BD91*'[3]GR-yoy'!BD88</f>
        <v>411.9977634902263</v>
      </c>
      <c r="BE97" s="28"/>
      <c r="BF97" s="28">
        <f>BF91*'[3]GR-yoy'!BF88</f>
        <v>114.77731338788395</v>
      </c>
      <c r="BG97" s="29"/>
      <c r="BH97" s="27" t="s">
        <v>65</v>
      </c>
      <c r="BI97" s="28">
        <f>(BK97*BK$8)+(BM97*BM$8)+(BO97*BO$8)+(BQ97*BQ$8)+(BS97*BS$8)+(BU97*BU$8)+(BW97*BW$8)+(BY97*BY$8)+(CA97*CA$8)+(CD97*CD$8)+(CF97*CF$8)+(CH97*CH$8)+(CJ97*CJ$8)+(CL97*CL$8)+(CN97*CN$8)+(CT97*CT$8)+(CV97*CV$8)+(CY97*CY$8)+(DK97*DK$8)+(DM97*DM$8)</f>
        <v>2742.8244009910263</v>
      </c>
      <c r="BJ97" s="28"/>
      <c r="BK97" s="28">
        <f>BK91*'[3]GR-yoy'!BK88</f>
        <v>5345.4881009145174</v>
      </c>
      <c r="BL97" s="28"/>
      <c r="BM97" s="28">
        <f>BM91*'[3]GR-yoy'!BM88</f>
        <v>1847.1030836671785</v>
      </c>
      <c r="BN97" s="28"/>
      <c r="BO97" s="28">
        <f>BO91*'[3]GR-yoy'!BO88</f>
        <v>3335.8460893326351</v>
      </c>
      <c r="BP97" s="28"/>
      <c r="BQ97" s="28">
        <f>BQ91*'[3]GR-yoy'!BQ88</f>
        <v>757.09305692306327</v>
      </c>
      <c r="BR97" s="28"/>
      <c r="BS97" s="28">
        <f>BS91*'[3]GR-yoy'!BS88</f>
        <v>1949.1224020112636</v>
      </c>
      <c r="BT97" s="28"/>
      <c r="BU97" s="28">
        <f>BU91*'[3]GR-yoy'!BU88</f>
        <v>370.10502665343569</v>
      </c>
      <c r="BV97" s="28"/>
      <c r="BW97" s="28">
        <f>BW91*'[3]GR-yoy'!BW88</f>
        <v>1907.5894950625766</v>
      </c>
      <c r="BX97" s="28"/>
      <c r="BY97" s="28">
        <f>BY91*'[3]GR-yoy'!BY88</f>
        <v>662.50058274630157</v>
      </c>
      <c r="BZ97" s="28"/>
      <c r="CA97" s="28">
        <f>CA91*'[3]GR-yoy'!CA88</f>
        <v>297.50261339052389</v>
      </c>
      <c r="CB97" s="29"/>
      <c r="CC97" s="27" t="str">
        <f>BH97</f>
        <v>Q3</v>
      </c>
      <c r="CD97" s="28">
        <f>CD91*'[3]GR-yoy'!CD88</f>
        <v>357.096646829061</v>
      </c>
      <c r="CE97" s="28"/>
      <c r="CF97" s="28">
        <f>CF91*'[3]GR-yoy'!CF88</f>
        <v>1968.2387582772235</v>
      </c>
      <c r="CG97" s="28"/>
      <c r="CH97" s="28">
        <f>CH91*'[3]GR-yoy'!CH88</f>
        <v>2917.1231050283041</v>
      </c>
      <c r="CI97" s="28"/>
      <c r="CJ97" s="28">
        <f>CJ91*'[3]GR-yoy'!CJ88</f>
        <v>2874.9625399280058</v>
      </c>
      <c r="CK97" s="28"/>
      <c r="CL97" s="28">
        <f>CL91*'[3]GR-yoy'!CL88</f>
        <v>2038.6192628006402</v>
      </c>
      <c r="CM97" s="28"/>
      <c r="CN97" s="28">
        <f>CN91*'[3]GR-yoy'!CN88</f>
        <v>1661.4214008327137</v>
      </c>
      <c r="CO97" s="28"/>
      <c r="CP97" s="28">
        <f>CP91*'[3]GR-yoy'!CP88</f>
        <v>1838.6159822481088</v>
      </c>
      <c r="CQ97" s="28"/>
      <c r="CR97" s="28">
        <f>CR91*'[3]GR-yoy'!CR88</f>
        <v>1321.4443742003018</v>
      </c>
      <c r="CS97" s="28"/>
      <c r="CT97" s="28">
        <f>CT91*'[3]GR-yoy'!CT88</f>
        <v>3768.082861142017</v>
      </c>
      <c r="CU97" s="28"/>
      <c r="CV97" s="28">
        <f>CV91*'[3]GR-yoy'!CV88</f>
        <v>2749.1149580280699</v>
      </c>
      <c r="CW97" s="29"/>
      <c r="CX97" s="27" t="str">
        <f>CC97</f>
        <v>Q3</v>
      </c>
      <c r="CY97" s="28">
        <f>CY91*'[3]GR-yoy'!CY88</f>
        <v>6207.135463631399</v>
      </c>
      <c r="CZ97" s="28"/>
      <c r="DA97" s="28">
        <f>DA91*'[3]GR-yoy'!DA88</f>
        <v>7304.7584435172776</v>
      </c>
      <c r="DB97" s="28"/>
      <c r="DC97" s="28">
        <f>DC91*'[3]GR-yoy'!DC88</f>
        <v>2966.5847803815413</v>
      </c>
      <c r="DD97" s="28"/>
      <c r="DE97" s="28">
        <f>DE91*'[3]GR-yoy'!DE88</f>
        <v>3869.4316818366042</v>
      </c>
      <c r="DF97" s="28"/>
      <c r="DG97" s="28">
        <f>DG91*'[3]GR-yoy'!DG88</f>
        <v>1681.9731463305741</v>
      </c>
      <c r="DH97" s="28"/>
      <c r="DI97" s="28">
        <f>DI91*'[3]GR-yoy'!DI88</f>
        <v>4112.5195169005692</v>
      </c>
      <c r="DJ97" s="28"/>
      <c r="DK97" s="28">
        <f>DK91*'[3]GR-yoy'!DK88</f>
        <v>2663.6215243080333</v>
      </c>
      <c r="DL97" s="28"/>
      <c r="DM97" s="28">
        <f>DM91*'[3]GR-yoy'!DM88</f>
        <v>1490.0426827382312</v>
      </c>
      <c r="DN97" s="29"/>
      <c r="DO97" s="27" t="str">
        <f>CX97</f>
        <v>Q3</v>
      </c>
      <c r="DP97" s="28">
        <f>(BI97/B97)*100</f>
        <v>1367.4067217509835</v>
      </c>
      <c r="DQ97" s="28"/>
      <c r="DR97" s="28">
        <f>(BK97/D97)*100</f>
        <v>1620.5870893093283</v>
      </c>
      <c r="DS97" s="28"/>
      <c r="DT97" s="28">
        <f>(BM97/F97)*100</f>
        <v>2204.9924603379777</v>
      </c>
      <c r="DU97" s="28"/>
      <c r="DV97" s="28">
        <f>(BO97/H97)*100</f>
        <v>3600.5374945407207</v>
      </c>
      <c r="DW97" s="28"/>
      <c r="DX97" s="28">
        <f>(BQ97/J97)*100</f>
        <v>1068.1376472054135</v>
      </c>
      <c r="DY97" s="28"/>
      <c r="DZ97" s="28">
        <f>(BS97/L97)*100</f>
        <v>958.92835232927803</v>
      </c>
      <c r="EA97" s="28"/>
      <c r="EB97" s="28">
        <f>(BU97/N97)*100</f>
        <v>894.57298277444295</v>
      </c>
      <c r="EC97" s="28"/>
      <c r="ED97" s="28">
        <f>(BW97/P97)*100</f>
        <v>2076.3172779952511</v>
      </c>
      <c r="EE97" s="28"/>
      <c r="EF97" s="28">
        <f>(BY97/R97)*100</f>
        <v>617.8868733933848</v>
      </c>
      <c r="EG97" s="28"/>
      <c r="EH97" s="28">
        <f>(CA97/T97)*100</f>
        <v>213.86332180346542</v>
      </c>
      <c r="EI97" s="29"/>
      <c r="EJ97" s="27" t="str">
        <f>DO97</f>
        <v>Q3</v>
      </c>
      <c r="EK97" s="28">
        <f>(CD97/W97)*100</f>
        <v>409.98263326606866</v>
      </c>
      <c r="EL97" s="8"/>
      <c r="EM97" s="28">
        <f>(CF97/Y97)*100</f>
        <v>2358.6490931159337</v>
      </c>
      <c r="EN97" s="8"/>
      <c r="EO97" s="28">
        <f>(CH97/AA97)*100</f>
        <v>1865.556546175457</v>
      </c>
      <c r="EP97" s="8"/>
      <c r="EQ97" s="28">
        <f>(CJ97/AC97)*100</f>
        <v>788.99026240220053</v>
      </c>
      <c r="ER97" s="8"/>
      <c r="ES97" s="28">
        <f>(CL97/AE97)*100</f>
        <v>827.94335498471764</v>
      </c>
      <c r="ET97" s="8"/>
      <c r="EU97" s="28">
        <f>(CN97/AG97)*100</f>
        <v>1267.912193558509</v>
      </c>
      <c r="EV97" s="8"/>
      <c r="EW97" s="28">
        <f>(CP97/AI97)*100</f>
        <v>852.24207157802937</v>
      </c>
      <c r="EX97" s="8"/>
      <c r="EY97" s="28">
        <f>(CR97/AK97)*100</f>
        <v>1652.5276570336039</v>
      </c>
      <c r="EZ97" s="8"/>
      <c r="FA97" s="28">
        <f>(CT97/AM97)*100</f>
        <v>1315.1638202408742</v>
      </c>
      <c r="FB97" s="8"/>
      <c r="FC97" s="28">
        <f>(CV97/AO97)*100</f>
        <v>1260.9072997740727</v>
      </c>
      <c r="FD97" s="29"/>
      <c r="FE97" s="27" t="str">
        <f>EJ97</f>
        <v>Q3</v>
      </c>
      <c r="FF97" s="28">
        <f>(CY97/AR97)*100</f>
        <v>1499.4690814953917</v>
      </c>
      <c r="FG97" s="8"/>
      <c r="FH97" s="28">
        <f>(DA97/AT97)*100</f>
        <v>1970.0025324649193</v>
      </c>
      <c r="FI97" s="8"/>
      <c r="FJ97" s="28">
        <f>(DC97/AV97)*100</f>
        <v>1151.3709294361097</v>
      </c>
      <c r="FK97" s="8"/>
      <c r="FL97" s="28">
        <f>(DE97/AX97)*100</f>
        <v>1772.8112305276118</v>
      </c>
      <c r="FM97" s="8"/>
      <c r="FN97" s="28">
        <f>(DG97/AZ97)*100</f>
        <v>1229.0571630201564</v>
      </c>
      <c r="FO97" s="8"/>
      <c r="FP97" s="28">
        <f>(DI97/BB97)*100</f>
        <v>1602.5749625936246</v>
      </c>
      <c r="FQ97" s="8"/>
      <c r="FR97" s="28">
        <f>(DK97/BD97)*100</f>
        <v>646.51358826398621</v>
      </c>
      <c r="FS97" s="8"/>
      <c r="FT97" s="28">
        <f>(DM97/BF97)*100</f>
        <v>1298.2031368017037</v>
      </c>
      <c r="FU97" s="29"/>
      <c r="FV97" s="27" t="str">
        <f>FE97</f>
        <v>Q3</v>
      </c>
      <c r="FW97" s="8">
        <f>(DP97/$IF97)*100</f>
        <v>64.246009815732208</v>
      </c>
      <c r="FX97" s="80"/>
      <c r="FY97" s="8">
        <f>(DR97/$IF97)*100</f>
        <v>76.141394064301267</v>
      </c>
      <c r="FZ97" s="80"/>
      <c r="GA97" s="8">
        <f>(DT97/$IF97)*100</f>
        <v>103.59899874493017</v>
      </c>
      <c r="GB97" s="80"/>
      <c r="GC97" s="8">
        <f>(DV97/$IF97)*100</f>
        <v>169.16705434939377</v>
      </c>
      <c r="GD97" s="80"/>
      <c r="GE97" s="8">
        <f>(DX97/$IF97)*100</f>
        <v>50.18520142934404</v>
      </c>
      <c r="GF97" s="80"/>
      <c r="GG97" s="8">
        <f>(DZ97/$IF97)*100</f>
        <v>45.054130096304974</v>
      </c>
      <c r="GH97" s="80"/>
      <c r="GI97" s="8">
        <f>(EB97/$IF97)*100</f>
        <v>42.030468124817347</v>
      </c>
      <c r="GJ97" s="80"/>
      <c r="GK97" s="8">
        <f>(ED97/$IF97)*100</f>
        <v>97.55334539517473</v>
      </c>
      <c r="GL97" s="80"/>
      <c r="GM97" s="8">
        <f>(EF97/$IF97)*100</f>
        <v>29.030694014880382</v>
      </c>
      <c r="GN97" s="80"/>
      <c r="GO97" s="8">
        <f>(EH97/$IF97)*100</f>
        <v>10.048118714976365</v>
      </c>
      <c r="GP97" s="81"/>
      <c r="GQ97" s="27" t="str">
        <f>FV97</f>
        <v>Q3</v>
      </c>
      <c r="GR97" s="8">
        <f>(EK97/$IF97)*100</f>
        <v>19.262555801512491</v>
      </c>
      <c r="GS97" s="80"/>
      <c r="GT97" s="8">
        <f>(EM97/$IF97)*100</f>
        <v>110.81837640387857</v>
      </c>
      <c r="GU97" s="80"/>
      <c r="GV97" s="8">
        <f>(EO97/$IF97)*100</f>
        <v>87.650998251578301</v>
      </c>
      <c r="GW97" s="80"/>
      <c r="GX97" s="8">
        <f>(EQ97/$IF97)*100</f>
        <v>37.06978716464134</v>
      </c>
      <c r="GY97" s="80"/>
      <c r="GZ97" s="8">
        <f>(ES97/$IF97)*100</f>
        <v>38.899952782962224</v>
      </c>
      <c r="HA97" s="80"/>
      <c r="HB97" s="8">
        <f>(EU97/$IF97)*100</f>
        <v>59.571375463576793</v>
      </c>
      <c r="HC97" s="80"/>
      <c r="HD97" s="8">
        <f>(EW97/$IF97)*100</f>
        <v>40.041599638964655</v>
      </c>
      <c r="HE97" s="80" t="s">
        <v>80</v>
      </c>
      <c r="HF97" s="8">
        <f>(EY97/$IF97)*100</f>
        <v>77.642084381887372</v>
      </c>
      <c r="HG97" s="80"/>
      <c r="HH97" s="8">
        <f>(FA97/$IF97)*100</f>
        <v>61.791438026789336</v>
      </c>
      <c r="HI97" s="80"/>
      <c r="HJ97" s="8">
        <f>(FC97/$IF97)*100</f>
        <v>59.242258699943527</v>
      </c>
      <c r="HK97" s="81"/>
      <c r="HL97" s="27" t="str">
        <f>GQ97</f>
        <v>Q3</v>
      </c>
      <c r="HM97" s="8">
        <f>(FF97/$IF97)*100</f>
        <v>70.450805744747029</v>
      </c>
      <c r="HN97" s="80"/>
      <c r="HO97" s="8">
        <f>(FH97/$IF97)*100</f>
        <v>92.558271086813519</v>
      </c>
      <c r="HP97" s="80"/>
      <c r="HQ97" s="8">
        <f>(FJ97/$IF97)*100</f>
        <v>54.095820107846279</v>
      </c>
      <c r="HR97" s="80"/>
      <c r="HS97" s="8">
        <f>(FL97/$IF97)*100</f>
        <v>83.293467778242132</v>
      </c>
      <c r="HT97" s="80"/>
      <c r="HU97" s="8">
        <f>(FN97/$IF97)*100</f>
        <v>57.745817176016935</v>
      </c>
      <c r="HV97" s="80"/>
      <c r="HW97" s="8">
        <f>(FP97/$IF97)*100</f>
        <v>75.295115300732306</v>
      </c>
      <c r="HX97" s="80"/>
      <c r="HY97" s="8">
        <f>(FR97/$IF97)*100</f>
        <v>30.375686821566138</v>
      </c>
      <c r="HZ97" s="80"/>
      <c r="IA97" s="8">
        <f>(FT97/$IF97)*100</f>
        <v>60.994560099116768</v>
      </c>
      <c r="IB97" s="81"/>
      <c r="IF97" s="10">
        <f>[22]CPI!E212</f>
        <v>2128.3916708180382</v>
      </c>
    </row>
    <row r="98" spans="1:241" s="10" customFormat="1" ht="15.75" hidden="1" customHeight="1" x14ac:dyDescent="0.2">
      <c r="A98" s="27" t="s">
        <v>66</v>
      </c>
      <c r="B98" s="28">
        <f>(D98*D$8)+(F98*F$8)+(H98*H$8)+(J98*J$8)+(L98*L$8)+(N98*N$8)+(P98*P$8)+(R98*R$8)+(T98*T$8)+(W98*W$8)+(Y98*Y$8)+(AA98*AA$8)+(AC98*AC$8)+(AE98*AE$8)+(AG98*AG$8)+(AM98*AM$8)+(AO98*AO$8)+(AR98*AR$8)+(BD98*BD$8)+(BF98*BF$8)</f>
        <v>183.43691157541036</v>
      </c>
      <c r="C98" s="28"/>
      <c r="D98" s="28">
        <f>D92*'[3]GR-yoy'!D89</f>
        <v>269.72760494859136</v>
      </c>
      <c r="E98" s="28"/>
      <c r="F98" s="28">
        <f>F92*'[3]GR-yoy'!F89</f>
        <v>71.745074030623783</v>
      </c>
      <c r="G98" s="28"/>
      <c r="H98" s="28">
        <f>H92*'[3]GR-yoy'!H89</f>
        <v>167.43140230331193</v>
      </c>
      <c r="I98" s="28"/>
      <c r="J98" s="28">
        <f>J92*'[3]GR-yoy'!J89</f>
        <v>71.839191214837427</v>
      </c>
      <c r="K98" s="28"/>
      <c r="L98" s="28">
        <f>L92*'[3]GR-yoy'!L89</f>
        <v>120.86311880655897</v>
      </c>
      <c r="M98" s="28"/>
      <c r="N98" s="28">
        <f>N92*'[3]GR-yoy'!N89</f>
        <v>79.948779621374129</v>
      </c>
      <c r="O98" s="28"/>
      <c r="P98" s="28">
        <f>P92*'[3]GR-yoy'!P89</f>
        <v>105.41014293316481</v>
      </c>
      <c r="Q98" s="28"/>
      <c r="R98" s="28">
        <f>R92*'[3]GR-yoy'!R89</f>
        <v>172.75720827137894</v>
      </c>
      <c r="S98" s="28"/>
      <c r="T98" s="28">
        <f>T92*'[3]GR-yoy'!T89</f>
        <v>210.41801861111753</v>
      </c>
      <c r="U98" s="29"/>
      <c r="V98" s="27" t="str">
        <f>A98</f>
        <v>Q4</v>
      </c>
      <c r="W98" s="28">
        <f>W92*'[3]GR-yoy'!W89</f>
        <v>748.81028955922659</v>
      </c>
      <c r="X98" s="28"/>
      <c r="Y98" s="28">
        <f>Y92*'[3]GR-yoy'!Y89</f>
        <v>70.241871894368302</v>
      </c>
      <c r="Z98" s="28"/>
      <c r="AA98" s="28">
        <f>AA92*'[3]GR-yoy'!AA89</f>
        <v>182.4465216329358</v>
      </c>
      <c r="AB98" s="28"/>
      <c r="AC98" s="28">
        <f>AC92*'[3]GR-yoy'!AC89</f>
        <v>81.157311784471091</v>
      </c>
      <c r="AD98" s="28"/>
      <c r="AE98" s="28">
        <f>AE92*'[3]GR-yoy'!AE89</f>
        <v>305.79734307999337</v>
      </c>
      <c r="AF98" s="28"/>
      <c r="AG98" s="28">
        <f>AG92*'[3]GR-yoy'!AG89</f>
        <v>386.95733404892519</v>
      </c>
      <c r="AH98" s="28"/>
      <c r="AI98" s="28">
        <f>AI92*'[3]GR-yoy'!AI89</f>
        <v>193.30223327838618</v>
      </c>
      <c r="AJ98" s="28"/>
      <c r="AK98" s="28">
        <f>AK92*'[3]GR-yoy'!AK89</f>
        <v>498.25096227521368</v>
      </c>
      <c r="AL98" s="28"/>
      <c r="AM98" s="28">
        <f>AM92*'[3]GR-yoy'!AM89</f>
        <v>327.85468332022623</v>
      </c>
      <c r="AN98" s="28"/>
      <c r="AO98" s="28">
        <f>AO92*'[3]GR-yoy'!AO89</f>
        <v>165.5470490638283</v>
      </c>
      <c r="AP98" s="29"/>
      <c r="AQ98" s="27" t="str">
        <f>V98</f>
        <v>Q4</v>
      </c>
      <c r="AR98" s="28">
        <f>AR92*'[3]GR-yoy'!AR89</f>
        <v>353.04419176405446</v>
      </c>
      <c r="AS98" s="28"/>
      <c r="AT98" s="28">
        <f>AT92*'[3]GR-yoy'!AT89</f>
        <v>344.69375302043255</v>
      </c>
      <c r="AU98" s="28"/>
      <c r="AV98" s="28">
        <f>AV92*'[3]GR-yoy'!AV89</f>
        <v>220.57814604299671</v>
      </c>
      <c r="AW98" s="28"/>
      <c r="AX98" s="28">
        <f>AX92*'[3]GR-yoy'!AX89</f>
        <v>203.77608541188528</v>
      </c>
      <c r="AY98" s="28"/>
      <c r="AZ98" s="28">
        <f>AZ92*'[3]GR-yoy'!AZ89</f>
        <v>262.95408253487153</v>
      </c>
      <c r="BA98" s="28"/>
      <c r="BB98" s="28">
        <f>BB92*'[3]GR-yoy'!BB89</f>
        <v>478.65694791181738</v>
      </c>
      <c r="BC98" s="28"/>
      <c r="BD98" s="28">
        <f>BD92*'[3]GR-yoy'!BD89</f>
        <v>358.81810839436793</v>
      </c>
      <c r="BE98" s="28"/>
      <c r="BF98" s="28">
        <f>BF92*'[3]GR-yoy'!BF89</f>
        <v>101.62022375955095</v>
      </c>
      <c r="BG98" s="29"/>
      <c r="BH98" s="27" t="s">
        <v>66</v>
      </c>
      <c r="BI98" s="28">
        <f>(BK98*BK$8)+(BM98*BM$8)+(BO98*BO$8)+(BQ98*BQ$8)+(BS98*BS$8)+(BU98*BU$8)+(BW98*BW$8)+(BY98*BY$8)+(CA98*CA$8)+(CD98*CD$8)+(CF98*CF$8)+(CH98*CH$8)+(CJ98*CJ$8)+(CL98*CL$8)+(CN98*CN$8)+(CT98*CT$8)+(CV98*CV$8)+(CY98*CY$8)+(DK98*DK$8)+(DM98*DM$8)</f>
        <v>2414.1991240043376</v>
      </c>
      <c r="BJ98" s="28"/>
      <c r="BK98" s="28">
        <f>BK92*'[3]GR-yoy'!BK89</f>
        <v>3458.8681581137444</v>
      </c>
      <c r="BL98" s="28"/>
      <c r="BM98" s="28">
        <f>BM92*'[3]GR-yoy'!BM89</f>
        <v>2131.4802288973192</v>
      </c>
      <c r="BN98" s="28"/>
      <c r="BO98" s="28">
        <f>BO92*'[3]GR-yoy'!BO89</f>
        <v>2252.234468233014</v>
      </c>
      <c r="BP98" s="28"/>
      <c r="BQ98" s="28">
        <f>BQ92*'[3]GR-yoy'!BQ89</f>
        <v>835.98166452081546</v>
      </c>
      <c r="BR98" s="28"/>
      <c r="BS98" s="28">
        <f>BS92*'[3]GR-yoy'!BS89</f>
        <v>1584.8966320397485</v>
      </c>
      <c r="BT98" s="28"/>
      <c r="BU98" s="28">
        <f>BU92*'[3]GR-yoy'!BU89</f>
        <v>448.30678616801373</v>
      </c>
      <c r="BV98" s="28"/>
      <c r="BW98" s="28">
        <f>BW92*'[3]GR-yoy'!BW89</f>
        <v>1159.6771165444045</v>
      </c>
      <c r="BX98" s="28"/>
      <c r="BY98" s="28">
        <f>BY92*'[3]GR-yoy'!BY89</f>
        <v>2087.0978957025018</v>
      </c>
      <c r="BZ98" s="28"/>
      <c r="CA98" s="28">
        <f>CA92*'[3]GR-yoy'!CA89</f>
        <v>1598.8718552978019</v>
      </c>
      <c r="CB98" s="29"/>
      <c r="CC98" s="27" t="str">
        <f>BH98</f>
        <v>Q4</v>
      </c>
      <c r="CD98" s="28">
        <f>CD92*'[3]GR-yoy'!CD89</f>
        <v>2155.6793544611501</v>
      </c>
      <c r="CE98" s="28"/>
      <c r="CF98" s="28">
        <f>CF92*'[3]GR-yoy'!CF89</f>
        <v>490.42828813811991</v>
      </c>
      <c r="CG98" s="28"/>
      <c r="CH98" s="28">
        <f>CH92*'[3]GR-yoy'!CH89</f>
        <v>2462.482681481466</v>
      </c>
      <c r="CI98" s="28"/>
      <c r="CJ98" s="28">
        <f>CJ92*'[3]GR-yoy'!CJ89</f>
        <v>2031.9614067850157</v>
      </c>
      <c r="CK98" s="28"/>
      <c r="CL98" s="28">
        <f>CL92*'[3]GR-yoy'!CL89</f>
        <v>1347.8373419991869</v>
      </c>
      <c r="CM98" s="28"/>
      <c r="CN98" s="28">
        <f>CN92*'[3]GR-yoy'!CN89</f>
        <v>3065.349881777659</v>
      </c>
      <c r="CO98" s="28"/>
      <c r="CP98" s="28">
        <f>CP92*'[3]GR-yoy'!CP89</f>
        <v>3764.5438116621904</v>
      </c>
      <c r="CQ98" s="28"/>
      <c r="CR98" s="28">
        <f>CR92*'[3]GR-yoy'!CR89</f>
        <v>2526.1887833468613</v>
      </c>
      <c r="CS98" s="28"/>
      <c r="CT98" s="28">
        <f>CT92*'[3]GR-yoy'!CT89</f>
        <v>1852.777752664769</v>
      </c>
      <c r="CU98" s="28"/>
      <c r="CV98" s="28">
        <f>CV92*'[3]GR-yoy'!CV89</f>
        <v>2157.691628159128</v>
      </c>
      <c r="CW98" s="29"/>
      <c r="CX98" s="27" t="str">
        <f>CC98</f>
        <v>Q4</v>
      </c>
      <c r="CY98" s="28">
        <f>CY92*'[3]GR-yoy'!CY89</f>
        <v>8056.310368482028</v>
      </c>
      <c r="CZ98" s="28"/>
      <c r="DA98" s="28">
        <f>DA92*'[3]GR-yoy'!DA89</f>
        <v>8607.0848342054214</v>
      </c>
      <c r="DB98" s="28"/>
      <c r="DC98" s="28">
        <f>DC92*'[3]GR-yoy'!DC89</f>
        <v>1786.0955507931633</v>
      </c>
      <c r="DD98" s="28"/>
      <c r="DE98" s="28">
        <f>DE92*'[3]GR-yoy'!DE89</f>
        <v>5219.2189796681296</v>
      </c>
      <c r="DF98" s="28"/>
      <c r="DG98" s="28">
        <f>DG92*'[3]GR-yoy'!DG89</f>
        <v>3739.1923021404618</v>
      </c>
      <c r="DH98" s="28"/>
      <c r="DI98" s="28">
        <f>DI92*'[3]GR-yoy'!DI89</f>
        <v>9979.0051273906138</v>
      </c>
      <c r="DJ98" s="28"/>
      <c r="DK98" s="28">
        <f>DK92*'[3]GR-yoy'!DK89</f>
        <v>2905.0983816614325</v>
      </c>
      <c r="DL98" s="28"/>
      <c r="DM98" s="28">
        <f>DM92*'[3]GR-yoy'!DM89</f>
        <v>1446.5870417444851</v>
      </c>
      <c r="DN98" s="29"/>
      <c r="DO98" s="27" t="str">
        <f>CX98</f>
        <v>Q4</v>
      </c>
      <c r="DP98" s="28">
        <f>(BI98/B98)*100</f>
        <v>1316.092330202511</v>
      </c>
      <c r="DQ98" s="28"/>
      <c r="DR98" s="28">
        <f>(BK98/D98)*100</f>
        <v>1282.3560120118168</v>
      </c>
      <c r="DS98" s="28"/>
      <c r="DT98" s="28">
        <f>(BM98/F98)*100</f>
        <v>2970.9081183573867</v>
      </c>
      <c r="DU98" s="28"/>
      <c r="DV98" s="28">
        <f>(BO98/H98)*100</f>
        <v>1345.1684912445262</v>
      </c>
      <c r="DW98" s="28"/>
      <c r="DX98" s="28">
        <f>(BQ98/J98)*100</f>
        <v>1163.6846829480376</v>
      </c>
      <c r="DY98" s="28"/>
      <c r="DZ98" s="28">
        <f>(BS98/L98)*100</f>
        <v>1311.3153521847887</v>
      </c>
      <c r="EA98" s="28"/>
      <c r="EB98" s="28">
        <f>(BU98/N98)*100</f>
        <v>560.7425007500176</v>
      </c>
      <c r="EC98" s="28"/>
      <c r="ED98" s="28">
        <f>(BW98/P98)*100</f>
        <v>1100.1570477707223</v>
      </c>
      <c r="EE98" s="28"/>
      <c r="EF98" s="28">
        <f>(BY98/R98)*100</f>
        <v>1208.1104554687781</v>
      </c>
      <c r="EG98" s="28"/>
      <c r="EH98" s="28">
        <f>(CA98/T98)*100</f>
        <v>759.85500949552454</v>
      </c>
      <c r="EI98" s="29"/>
      <c r="EJ98" s="27" t="str">
        <f>DO98</f>
        <v>Q4</v>
      </c>
      <c r="EK98" s="28">
        <f>(CD98/W98)*100</f>
        <v>287.88057329314358</v>
      </c>
      <c r="EL98" s="8"/>
      <c r="EM98" s="28">
        <f>(CF98/Y98)*100</f>
        <v>698.19934308647089</v>
      </c>
      <c r="EN98" s="8"/>
      <c r="EO98" s="28">
        <f>(CH98/AA98)*100</f>
        <v>1349.701084702363</v>
      </c>
      <c r="EP98" s="8"/>
      <c r="EQ98" s="28">
        <f>(CJ98/AC98)*100</f>
        <v>2503.731779807199</v>
      </c>
      <c r="ER98" s="8"/>
      <c r="ES98" s="28">
        <f>(CL98/AE98)*100</f>
        <v>440.7616261226334</v>
      </c>
      <c r="ET98" s="8"/>
      <c r="EU98" s="28">
        <f>(CN98/AG98)*100</f>
        <v>792.16740763210078</v>
      </c>
      <c r="EV98" s="8"/>
      <c r="EW98" s="28">
        <f>(CP98/AI98)*100</f>
        <v>1947.4911116213768</v>
      </c>
      <c r="EX98" s="8"/>
      <c r="EY98" s="28">
        <f>(CR98/AK98)*100</f>
        <v>507.01132052234686</v>
      </c>
      <c r="EZ98" s="8"/>
      <c r="FA98" s="28">
        <f>(CT98/AM98)*100</f>
        <v>565.12163678781474</v>
      </c>
      <c r="FB98" s="8"/>
      <c r="FC98" s="28">
        <f>(CV98/AO98)*100</f>
        <v>1303.3706371457026</v>
      </c>
      <c r="FD98" s="29"/>
      <c r="FE98" s="27" t="str">
        <f>EJ98</f>
        <v>Q4</v>
      </c>
      <c r="FF98" s="28">
        <f>(CY98/AR98)*100</f>
        <v>2281.9552215905592</v>
      </c>
      <c r="FG98" s="8"/>
      <c r="FH98" s="28">
        <f>(DA98/AT98)*100</f>
        <v>2497.0237373855789</v>
      </c>
      <c r="FI98" s="8"/>
      <c r="FJ98" s="28">
        <f>(DC98/AV98)*100</f>
        <v>809.73368524232876</v>
      </c>
      <c r="FK98" s="8"/>
      <c r="FL98" s="28">
        <f>(DE98/AX98)*100</f>
        <v>2561.2519590405859</v>
      </c>
      <c r="FM98" s="8"/>
      <c r="FN98" s="28">
        <f>(DG98/AZ98)*100</f>
        <v>1421.9943900831395</v>
      </c>
      <c r="FO98" s="8"/>
      <c r="FP98" s="28">
        <f>(DI98/BB98)*100</f>
        <v>2084.7927040284058</v>
      </c>
      <c r="FQ98" s="8"/>
      <c r="FR98" s="28">
        <f>(DK98/BD98)*100</f>
        <v>809.62981346206539</v>
      </c>
      <c r="FS98" s="8"/>
      <c r="FT98" s="28">
        <f>(DM98/BF98)*100</f>
        <v>1423.5227873216775</v>
      </c>
      <c r="FU98" s="29"/>
      <c r="FV98" s="27" t="str">
        <f>FE98</f>
        <v>Q4</v>
      </c>
      <c r="FW98" s="8">
        <f>(DP98/$IF98)*100</f>
        <v>62.018734003634933</v>
      </c>
      <c r="FX98" s="80"/>
      <c r="FY98" s="8">
        <f>(DR98/$IF98)*100</f>
        <v>60.428964276910136</v>
      </c>
      <c r="FZ98" s="80"/>
      <c r="GA98" s="8">
        <f>(DT98/$IF98)*100</f>
        <v>139.99926609502765</v>
      </c>
      <c r="GB98" s="80"/>
      <c r="GC98" s="8">
        <f>(DV98/$IF98)*100</f>
        <v>63.38890132102528</v>
      </c>
      <c r="GD98" s="80"/>
      <c r="GE98" s="8">
        <f>(DX98/$IF98)*100</f>
        <v>54.836768788671186</v>
      </c>
      <c r="GF98" s="80"/>
      <c r="GG98" s="8">
        <f>(DZ98/$IF98)*100</f>
        <v>61.793626598764071</v>
      </c>
      <c r="GH98" s="80"/>
      <c r="GI98" s="8">
        <f>(EB98/$IF98)*100</f>
        <v>26.424088341277113</v>
      </c>
      <c r="GJ98" s="80"/>
      <c r="GK98" s="8">
        <f>(ED98/$IF98)*100</f>
        <v>51.843131171061465</v>
      </c>
      <c r="GL98" s="80"/>
      <c r="GM98" s="8">
        <f>(EF98/$IF98)*100</f>
        <v>56.930261855716005</v>
      </c>
      <c r="GN98" s="80"/>
      <c r="GO98" s="8">
        <f>(EH98/$IF98)*100</f>
        <v>35.806945024883731</v>
      </c>
      <c r="GP98" s="81"/>
      <c r="GQ98" s="27" t="str">
        <f>FV98</f>
        <v>Q4</v>
      </c>
      <c r="GR98" s="8">
        <f>(EK98/$IF98)*100</f>
        <v>13.565908933709961</v>
      </c>
      <c r="GS98" s="80"/>
      <c r="GT98" s="8">
        <f>(EM98/$IF98)*100</f>
        <v>32.901520924242114</v>
      </c>
      <c r="GU98" s="80"/>
      <c r="GV98" s="8">
        <f>(EO98/$IF98)*100</f>
        <v>63.60249249662688</v>
      </c>
      <c r="GW98" s="80"/>
      <c r="GX98" s="8">
        <f>(EQ98/$IF98)*100</f>
        <v>117.98433263752628</v>
      </c>
      <c r="GY98" s="80"/>
      <c r="GZ98" s="8">
        <f>(ES98/$IF98)*100</f>
        <v>20.770182624879364</v>
      </c>
      <c r="HA98" s="80"/>
      <c r="HB98" s="8">
        <f>(EU98/$IF98)*100</f>
        <v>37.329614809566323</v>
      </c>
      <c r="HC98" s="80"/>
      <c r="HD98" s="8">
        <f>(EW98/$IF98)*100</f>
        <v>91.772385914219683</v>
      </c>
      <c r="HE98" s="80" t="s">
        <v>80</v>
      </c>
      <c r="HF98" s="8">
        <f>(EY98/$IF98)*100</f>
        <v>23.892092904658682</v>
      </c>
      <c r="HG98" s="80"/>
      <c r="HH98" s="8">
        <f>(FA98/$IF98)*100</f>
        <v>26.630448082809906</v>
      </c>
      <c r="HI98" s="80"/>
      <c r="HJ98" s="8">
        <f>(FC98/$IF98)*100</f>
        <v>61.419244682361636</v>
      </c>
      <c r="HK98" s="81"/>
      <c r="HL98" s="27" t="str">
        <f>GQ98</f>
        <v>Q4</v>
      </c>
      <c r="HM98" s="8">
        <f>(FF98/$IF98)*100</f>
        <v>107.53346907982815</v>
      </c>
      <c r="HN98" s="80"/>
      <c r="HO98" s="8">
        <f>(FH98/$IF98)*100</f>
        <v>117.66822692891878</v>
      </c>
      <c r="HP98" s="80"/>
      <c r="HQ98" s="8">
        <f>(FJ98/$IF98)*100</f>
        <v>38.157397384953796</v>
      </c>
      <c r="HR98" s="80"/>
      <c r="HS98" s="8">
        <f>(FL98/$IF98)*100</f>
        <v>120.69487855733109</v>
      </c>
      <c r="HT98" s="80"/>
      <c r="HU98" s="8">
        <f>(FN98/$IF98)*100</f>
        <v>67.009198222177318</v>
      </c>
      <c r="HV98" s="80"/>
      <c r="HW98" s="8">
        <f>(FP98/$IF98)*100</f>
        <v>98.242502593994544</v>
      </c>
      <c r="HX98" s="80"/>
      <c r="HY98" s="8">
        <f>(FR98/$IF98)*100</f>
        <v>38.152502594396317</v>
      </c>
      <c r="HZ98" s="80"/>
      <c r="IA98" s="8">
        <f>(FT98/$IF98)*100</f>
        <v>67.081221483474039</v>
      </c>
      <c r="IB98" s="81"/>
      <c r="IF98" s="10">
        <f>[22]CPI!E213</f>
        <v>2122.0883517637985</v>
      </c>
    </row>
    <row r="99" spans="1:241" s="10" customFormat="1" ht="12.75" hidden="1" thickTop="1" thickBot="1" x14ac:dyDescent="0.2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9"/>
      <c r="V99" s="67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9"/>
      <c r="AQ99" s="67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7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9"/>
      <c r="CC99" s="67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9"/>
      <c r="CX99" s="67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9"/>
      <c r="DO99" s="67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9"/>
      <c r="EJ99" s="67"/>
      <c r="EK99" s="68"/>
      <c r="EL99" s="71"/>
      <c r="EM99" s="68"/>
      <c r="EN99" s="71"/>
      <c r="EO99" s="68"/>
      <c r="EP99" s="71"/>
      <c r="EQ99" s="68"/>
      <c r="ER99" s="71"/>
      <c r="ES99" s="68"/>
      <c r="ET99" s="71"/>
      <c r="EU99" s="68"/>
      <c r="EV99" s="71"/>
      <c r="EW99" s="68"/>
      <c r="EX99" s="71"/>
      <c r="EY99" s="68"/>
      <c r="EZ99" s="71"/>
      <c r="FA99" s="68"/>
      <c r="FB99" s="71"/>
      <c r="FC99" s="68"/>
      <c r="FD99" s="69"/>
      <c r="FE99" s="67"/>
      <c r="FF99" s="68"/>
      <c r="FG99" s="71"/>
      <c r="FH99" s="68"/>
      <c r="FI99" s="71"/>
      <c r="FJ99" s="68"/>
      <c r="FK99" s="71"/>
      <c r="FL99" s="68"/>
      <c r="FM99" s="71"/>
      <c r="FN99" s="68"/>
      <c r="FO99" s="71"/>
      <c r="FP99" s="68"/>
      <c r="FQ99" s="71"/>
      <c r="FR99" s="68"/>
      <c r="FS99" s="71"/>
      <c r="FT99" s="68"/>
      <c r="FU99" s="69"/>
      <c r="FV99" s="67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69"/>
      <c r="GQ99" s="67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0"/>
      <c r="HL99" s="67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0"/>
    </row>
    <row r="100" spans="1:241" s="49" customFormat="1" ht="15" customHeight="1" thickTop="1" x14ac:dyDescent="0.2">
      <c r="A100" s="53">
        <v>2014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5"/>
      <c r="V100" s="53">
        <f>A100</f>
        <v>2014</v>
      </c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5"/>
      <c r="AQ100" s="53">
        <f>V100</f>
        <v>2014</v>
      </c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5"/>
      <c r="BH100" s="53">
        <f>AQ100</f>
        <v>2014</v>
      </c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5"/>
      <c r="CC100" s="53">
        <f>BH100</f>
        <v>2014</v>
      </c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5"/>
      <c r="CX100" s="53">
        <f>CC100</f>
        <v>2014</v>
      </c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5"/>
      <c r="DO100" s="53">
        <f>CX100</f>
        <v>2014</v>
      </c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7"/>
      <c r="EJ100" s="53">
        <f>DO100</f>
        <v>2014</v>
      </c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9"/>
      <c r="FE100" s="53">
        <f>EJ100</f>
        <v>2014</v>
      </c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54"/>
      <c r="FS100" s="60"/>
      <c r="FT100" s="54"/>
      <c r="FU100" s="61"/>
      <c r="FV100" s="53">
        <f>FE100</f>
        <v>2014</v>
      </c>
      <c r="FW100" s="62"/>
      <c r="FX100" s="60"/>
      <c r="FY100" s="62"/>
      <c r="FZ100" s="60"/>
      <c r="GA100" s="62"/>
      <c r="GB100" s="60"/>
      <c r="GC100" s="62"/>
      <c r="GD100" s="60"/>
      <c r="GE100" s="62"/>
      <c r="GF100" s="60"/>
      <c r="GG100" s="62"/>
      <c r="GH100" s="60"/>
      <c r="GI100" s="62"/>
      <c r="GJ100" s="60"/>
      <c r="GK100" s="62"/>
      <c r="GL100" s="60"/>
      <c r="GM100" s="62"/>
      <c r="GN100" s="60"/>
      <c r="GO100" s="62"/>
      <c r="GP100" s="61"/>
      <c r="GQ100" s="53">
        <f>FV100</f>
        <v>2014</v>
      </c>
      <c r="GR100" s="62"/>
      <c r="GS100" s="60"/>
      <c r="GT100" s="62"/>
      <c r="GU100" s="60"/>
      <c r="GV100" s="62"/>
      <c r="GW100" s="60"/>
      <c r="GX100" s="62"/>
      <c r="GY100" s="60"/>
      <c r="GZ100" s="62"/>
      <c r="HA100" s="60"/>
      <c r="HB100" s="62"/>
      <c r="HC100" s="60"/>
      <c r="HD100" s="62"/>
      <c r="HE100" s="60"/>
      <c r="HF100" s="62"/>
      <c r="HG100" s="60"/>
      <c r="HH100" s="62"/>
      <c r="HI100" s="60"/>
      <c r="HJ100" s="62"/>
      <c r="HK100" s="61"/>
      <c r="HL100" s="53">
        <f>GQ100</f>
        <v>2014</v>
      </c>
      <c r="HM100" s="62"/>
      <c r="HN100" s="60"/>
      <c r="HO100" s="62"/>
      <c r="HP100" s="60"/>
      <c r="HQ100" s="62"/>
      <c r="HR100" s="60"/>
      <c r="HS100" s="62"/>
      <c r="HT100" s="60"/>
      <c r="HU100" s="62"/>
      <c r="HV100" s="60"/>
      <c r="HW100" s="62"/>
      <c r="HX100" s="60"/>
      <c r="HY100" s="62"/>
      <c r="HZ100" s="60"/>
      <c r="IA100" s="62"/>
      <c r="IB100" s="61"/>
      <c r="IF100" s="82">
        <v>2014</v>
      </c>
    </row>
    <row r="101" spans="1:241" s="10" customFormat="1" ht="15.75" customHeight="1" x14ac:dyDescent="0.2">
      <c r="A101" s="83" t="s">
        <v>63</v>
      </c>
      <c r="B101" s="84">
        <v>211.35087848393701</v>
      </c>
      <c r="C101" s="84"/>
      <c r="D101" s="84">
        <v>234.60379414729246</v>
      </c>
      <c r="E101" s="84"/>
      <c r="F101" s="84">
        <v>70.976632100853578</v>
      </c>
      <c r="G101" s="84"/>
      <c r="H101" s="84">
        <v>92.132453556029901</v>
      </c>
      <c r="I101" s="84"/>
      <c r="J101" s="84">
        <v>78.289236299439182</v>
      </c>
      <c r="K101" s="84"/>
      <c r="L101" s="84">
        <v>287.91006755717257</v>
      </c>
      <c r="M101" s="84"/>
      <c r="N101" s="84">
        <v>81.357542781198831</v>
      </c>
      <c r="O101" s="84"/>
      <c r="P101" s="84">
        <v>103.14375750011592</v>
      </c>
      <c r="Q101" s="84"/>
      <c r="R101" s="84">
        <v>104.74371252039444</v>
      </c>
      <c r="S101" s="84"/>
      <c r="T101" s="84">
        <v>171.84446008050622</v>
      </c>
      <c r="U101" s="85"/>
      <c r="V101" s="83" t="s">
        <v>63</v>
      </c>
      <c r="W101" s="84">
        <v>104.33089248555041</v>
      </c>
      <c r="X101" s="84"/>
      <c r="Y101" s="84">
        <v>87.534394364147772</v>
      </c>
      <c r="Z101" s="84"/>
      <c r="AA101" s="84">
        <v>173.64922172442246</v>
      </c>
      <c r="AB101" s="84"/>
      <c r="AC101" s="84">
        <v>152.7745981884834</v>
      </c>
      <c r="AD101" s="84"/>
      <c r="AE101" s="84">
        <v>149.21495763390621</v>
      </c>
      <c r="AF101" s="84"/>
      <c r="AG101" s="84">
        <v>182.46934952787632</v>
      </c>
      <c r="AH101" s="84"/>
      <c r="AI101" s="84">
        <v>196.19288510541679</v>
      </c>
      <c r="AJ101" s="84"/>
      <c r="AK101" s="84">
        <v>135.47076747092154</v>
      </c>
      <c r="AL101" s="84"/>
      <c r="AM101" s="84">
        <v>272.55488314679656</v>
      </c>
      <c r="AN101" s="84"/>
      <c r="AO101" s="84">
        <v>303.79385764831034</v>
      </c>
      <c r="AP101" s="85"/>
      <c r="AQ101" s="83" t="s">
        <v>63</v>
      </c>
      <c r="AR101" s="84">
        <v>430.36483935033658</v>
      </c>
      <c r="AS101" s="84"/>
      <c r="AT101" s="84">
        <v>472.37063723527768</v>
      </c>
      <c r="AU101" s="84"/>
      <c r="AV101" s="84">
        <v>245.92469516382238</v>
      </c>
      <c r="AW101" s="84"/>
      <c r="AX101" s="84">
        <v>192.9767083082269</v>
      </c>
      <c r="AY101" s="84"/>
      <c r="AZ101" s="84">
        <v>546.61895090141991</v>
      </c>
      <c r="BA101" s="84"/>
      <c r="BB101" s="84">
        <v>354.27766914337343</v>
      </c>
      <c r="BC101" s="84"/>
      <c r="BD101" s="84">
        <v>609.69358203045238</v>
      </c>
      <c r="BE101" s="84"/>
      <c r="BF101" s="84">
        <v>154.40989669275265</v>
      </c>
      <c r="BG101" s="85"/>
      <c r="BH101" s="83" t="s">
        <v>63</v>
      </c>
      <c r="BI101" s="84">
        <v>2169.1921386628501</v>
      </c>
      <c r="BJ101" s="84"/>
      <c r="BK101" s="84">
        <v>2399.0529489809032</v>
      </c>
      <c r="BL101" s="84"/>
      <c r="BM101" s="84">
        <v>2232.937469907944</v>
      </c>
      <c r="BN101" s="84"/>
      <c r="BO101" s="84">
        <v>2203.1095104003462</v>
      </c>
      <c r="BP101" s="84"/>
      <c r="BQ101" s="84">
        <v>920.97485864486407</v>
      </c>
      <c r="BR101" s="84"/>
      <c r="BS101" s="84">
        <v>2351.1305989779089</v>
      </c>
      <c r="BT101" s="84"/>
      <c r="BU101" s="84">
        <v>621.55691043537354</v>
      </c>
      <c r="BV101" s="84"/>
      <c r="BW101" s="84">
        <v>1762.1855907051902</v>
      </c>
      <c r="BX101" s="84"/>
      <c r="BY101" s="84">
        <v>825.14554875321858</v>
      </c>
      <c r="BZ101" s="84"/>
      <c r="CA101" s="84">
        <v>545.001821671264</v>
      </c>
      <c r="CB101" s="85"/>
      <c r="CC101" s="83" t="s">
        <v>63</v>
      </c>
      <c r="CD101" s="84">
        <v>272.8869306194772</v>
      </c>
      <c r="CE101" s="84"/>
      <c r="CF101" s="84">
        <v>80.171873579324284</v>
      </c>
      <c r="CG101" s="84"/>
      <c r="CH101" s="84">
        <v>1365.7478360486568</v>
      </c>
      <c r="CI101" s="84"/>
      <c r="CJ101" s="84">
        <v>3534.6937043307994</v>
      </c>
      <c r="CK101" s="84"/>
      <c r="CL101" s="84">
        <v>1174.31949735489</v>
      </c>
      <c r="CM101" s="84"/>
      <c r="CN101" s="84">
        <v>4195.1058054896948</v>
      </c>
      <c r="CO101" s="84"/>
      <c r="CP101" s="84">
        <v>4100.8913016294546</v>
      </c>
      <c r="CQ101" s="84"/>
      <c r="CR101" s="84">
        <v>2353.1387667131626</v>
      </c>
      <c r="CS101" s="84"/>
      <c r="CT101" s="84">
        <v>2593.8488457206313</v>
      </c>
      <c r="CU101" s="84"/>
      <c r="CV101" s="84">
        <v>4118.7163602774763</v>
      </c>
      <c r="CW101" s="85"/>
      <c r="CX101" s="83" t="s">
        <v>63</v>
      </c>
      <c r="CY101" s="84">
        <v>5357.8725453707066</v>
      </c>
      <c r="CZ101" s="84"/>
      <c r="DA101" s="84">
        <v>6328.1059249897025</v>
      </c>
      <c r="DB101" s="84"/>
      <c r="DC101" s="84">
        <v>8495.8333813958598</v>
      </c>
      <c r="DD101" s="84"/>
      <c r="DE101" s="84">
        <v>2038.4267378741881</v>
      </c>
      <c r="DF101" s="84"/>
      <c r="DG101" s="84">
        <v>2966.2219118027874</v>
      </c>
      <c r="DH101" s="84"/>
      <c r="DI101" s="84">
        <v>2978.9032370822142</v>
      </c>
      <c r="DJ101" s="84"/>
      <c r="DK101" s="84">
        <v>3485.6623011298325</v>
      </c>
      <c r="DL101" s="84"/>
      <c r="DM101" s="84">
        <v>1919.8159994659979</v>
      </c>
      <c r="DN101" s="85"/>
      <c r="DO101" s="83" t="s">
        <v>63</v>
      </c>
      <c r="DP101" s="84">
        <v>1026.346402826857</v>
      </c>
      <c r="DQ101" s="84"/>
      <c r="DR101" s="84">
        <v>1022.597676947498</v>
      </c>
      <c r="DS101" s="84"/>
      <c r="DT101" s="84">
        <v>3146.0177861568191</v>
      </c>
      <c r="DU101" s="84"/>
      <c r="DV101" s="84">
        <v>2391.2415499284798</v>
      </c>
      <c r="DW101" s="84"/>
      <c r="DX101" s="84">
        <v>1176.3748149520029</v>
      </c>
      <c r="DY101" s="84"/>
      <c r="DZ101" s="84">
        <v>816.61979343984785</v>
      </c>
      <c r="EA101" s="84"/>
      <c r="EB101" s="84">
        <v>763.98191143379904</v>
      </c>
      <c r="EC101" s="84"/>
      <c r="ED101" s="84">
        <v>1708.4752712283241</v>
      </c>
      <c r="EE101" s="84"/>
      <c r="EF101" s="84">
        <v>787.77573268902051</v>
      </c>
      <c r="EG101" s="84"/>
      <c r="EH101" s="84">
        <v>317.14832204421361</v>
      </c>
      <c r="EI101" s="85"/>
      <c r="EJ101" s="83" t="s">
        <v>63</v>
      </c>
      <c r="EK101" s="84">
        <v>261.55908774313559</v>
      </c>
      <c r="EL101" s="86"/>
      <c r="EM101" s="84">
        <v>91.588996715742383</v>
      </c>
      <c r="EN101" s="86"/>
      <c r="EO101" s="84">
        <v>786.49810375543689</v>
      </c>
      <c r="EP101" s="86"/>
      <c r="EQ101" s="84">
        <v>2313.6658490634181</v>
      </c>
      <c r="ER101" s="86"/>
      <c r="ES101" s="84">
        <v>786.99851273358445</v>
      </c>
      <c r="ET101" s="86"/>
      <c r="EU101" s="84">
        <v>2299.0742370399021</v>
      </c>
      <c r="EV101" s="86"/>
      <c r="EW101" s="84">
        <v>2090.2344646320871</v>
      </c>
      <c r="EX101" s="86"/>
      <c r="EY101" s="84">
        <v>1737.0085153007331</v>
      </c>
      <c r="EZ101" s="86"/>
      <c r="FA101" s="84">
        <v>951.67946204933662</v>
      </c>
      <c r="FB101" s="86"/>
      <c r="FC101" s="84">
        <v>1355.7602487952686</v>
      </c>
      <c r="FD101" s="85"/>
      <c r="FE101" s="83" t="s">
        <v>63</v>
      </c>
      <c r="FF101" s="84">
        <v>1244.9605672849018</v>
      </c>
      <c r="FG101" s="86"/>
      <c r="FH101" s="84">
        <v>1339.6484510610699</v>
      </c>
      <c r="FI101" s="86"/>
      <c r="FJ101" s="84">
        <v>3454.6483327899923</v>
      </c>
      <c r="FK101" s="86"/>
      <c r="FL101" s="84">
        <v>1056.3071345472249</v>
      </c>
      <c r="FM101" s="86"/>
      <c r="FN101" s="84">
        <v>542.64893430995062</v>
      </c>
      <c r="FO101" s="86"/>
      <c r="FP101" s="84">
        <v>840.83855589460688</v>
      </c>
      <c r="FQ101" s="86"/>
      <c r="FR101" s="84">
        <v>571.70723193798256</v>
      </c>
      <c r="FS101" s="86"/>
      <c r="FT101" s="84">
        <v>1243.324450430842</v>
      </c>
      <c r="FU101" s="85"/>
      <c r="FV101" s="83" t="s">
        <v>63</v>
      </c>
      <c r="FW101" s="86">
        <v>47.086887656951163</v>
      </c>
      <c r="FX101" s="86"/>
      <c r="FY101" s="86">
        <v>46.91490299967375</v>
      </c>
      <c r="FZ101" s="86"/>
      <c r="GA101" s="86">
        <v>144.33351708110064</v>
      </c>
      <c r="GB101" s="86"/>
      <c r="GC101" s="86">
        <v>109.70576981805908</v>
      </c>
      <c r="GD101" s="86"/>
      <c r="GE101" s="86">
        <v>53.969915616741524</v>
      </c>
      <c r="GF101" s="86"/>
      <c r="GG101" s="86">
        <v>37.465016066930758</v>
      </c>
      <c r="GH101" s="86"/>
      <c r="GI101" s="86">
        <v>35.050086731482203</v>
      </c>
      <c r="GJ101" s="86"/>
      <c r="GK101" s="86">
        <v>78.381707130685498</v>
      </c>
      <c r="GL101" s="86"/>
      <c r="GM101" s="86">
        <v>36.14170354359198</v>
      </c>
      <c r="GN101" s="86"/>
      <c r="GO101" s="86">
        <v>14.550182442843049</v>
      </c>
      <c r="GP101" s="85"/>
      <c r="GQ101" s="83" t="s">
        <v>63</v>
      </c>
      <c r="GR101" s="86">
        <v>11.999850485463579</v>
      </c>
      <c r="GS101" s="86"/>
      <c r="GT101" s="86">
        <v>4.2019349286836896</v>
      </c>
      <c r="GU101" s="86"/>
      <c r="GV101" s="86">
        <v>36.083088275007</v>
      </c>
      <c r="GW101" s="86"/>
      <c r="GX101" s="86">
        <v>106.14673916185806</v>
      </c>
      <c r="GY101" s="86"/>
      <c r="GZ101" s="86">
        <v>36.106046119718755</v>
      </c>
      <c r="HA101" s="86"/>
      <c r="HB101" s="86">
        <v>105.47730280567977</v>
      </c>
      <c r="HC101" s="86"/>
      <c r="HD101" s="86">
        <v>95.896117667226136</v>
      </c>
      <c r="HE101" s="86"/>
      <c r="HF101" s="86">
        <v>79.690759955760328</v>
      </c>
      <c r="HG101" s="86"/>
      <c r="HH101" s="86">
        <v>43.661305570439538</v>
      </c>
      <c r="HI101" s="86"/>
      <c r="HJ101" s="86">
        <v>62.199789806787521</v>
      </c>
      <c r="HK101" s="87"/>
      <c r="HL101" s="83" t="s">
        <v>63</v>
      </c>
      <c r="HM101" s="86">
        <v>57.116503948002517</v>
      </c>
      <c r="HN101" s="86"/>
      <c r="HO101" s="86">
        <v>61.460610122645612</v>
      </c>
      <c r="HP101" s="86"/>
      <c r="HQ101" s="86">
        <v>158.49291963446183</v>
      </c>
      <c r="HR101" s="86"/>
      <c r="HS101" s="86">
        <v>48.461430993149726</v>
      </c>
      <c r="HT101" s="86"/>
      <c r="HU101" s="86">
        <v>24.895736309534705</v>
      </c>
      <c r="HV101" s="86"/>
      <c r="HW101" s="86">
        <v>38.576128400697087</v>
      </c>
      <c r="HX101" s="86"/>
      <c r="HY101" s="86">
        <v>26.228877627266016</v>
      </c>
      <c r="HZ101" s="86"/>
      <c r="IA101" s="86">
        <v>57.041441912135717</v>
      </c>
      <c r="IB101" s="87"/>
      <c r="IF101" s="10">
        <f>[22]CPI!$E$216</f>
        <v>2179.686222424054</v>
      </c>
    </row>
    <row r="102" spans="1:241" s="10" customFormat="1" ht="15.75" customHeight="1" x14ac:dyDescent="0.2">
      <c r="A102" s="83" t="s">
        <v>64</v>
      </c>
      <c r="B102" s="84">
        <v>285.18958230598116</v>
      </c>
      <c r="C102" s="84"/>
      <c r="D102" s="84">
        <v>467.29944407839128</v>
      </c>
      <c r="E102" s="84"/>
      <c r="F102" s="84">
        <v>98.520169409444279</v>
      </c>
      <c r="G102" s="84"/>
      <c r="H102" s="84">
        <v>161.24972684772229</v>
      </c>
      <c r="I102" s="84"/>
      <c r="J102" s="84">
        <v>170.66534302780138</v>
      </c>
      <c r="K102" s="84"/>
      <c r="L102" s="84">
        <v>228.84471112680126</v>
      </c>
      <c r="M102" s="84"/>
      <c r="N102" s="84">
        <v>81.592051137485228</v>
      </c>
      <c r="O102" s="84"/>
      <c r="P102" s="84">
        <v>154.80992799079891</v>
      </c>
      <c r="Q102" s="84"/>
      <c r="R102" s="84">
        <v>182.9893149628156</v>
      </c>
      <c r="S102" s="84"/>
      <c r="T102" s="84">
        <v>216.92150612517594</v>
      </c>
      <c r="U102" s="85"/>
      <c r="V102" s="83" t="s">
        <v>64</v>
      </c>
      <c r="W102" s="84">
        <v>126.79372472813198</v>
      </c>
      <c r="X102" s="84"/>
      <c r="Y102" s="84">
        <v>203.72500164345141</v>
      </c>
      <c r="Z102" s="84"/>
      <c r="AA102" s="84">
        <v>445.18587035307911</v>
      </c>
      <c r="AB102" s="84"/>
      <c r="AC102" s="84">
        <v>393.45568599303715</v>
      </c>
      <c r="AD102" s="84"/>
      <c r="AE102" s="84">
        <v>229.14335885980876</v>
      </c>
      <c r="AF102" s="84"/>
      <c r="AG102" s="84">
        <v>289.07445293212294</v>
      </c>
      <c r="AH102" s="84"/>
      <c r="AI102" s="84">
        <v>163.43354098459514</v>
      </c>
      <c r="AJ102" s="84"/>
      <c r="AK102" s="84">
        <v>136.43041317393039</v>
      </c>
      <c r="AL102" s="84"/>
      <c r="AM102" s="84">
        <v>261.87290886752589</v>
      </c>
      <c r="AN102" s="84"/>
      <c r="AO102" s="84">
        <v>214.2280544113822</v>
      </c>
      <c r="AP102" s="85"/>
      <c r="AQ102" s="83" t="s">
        <v>64</v>
      </c>
      <c r="AR102" s="84">
        <v>416.97124762109081</v>
      </c>
      <c r="AS102" s="84"/>
      <c r="AT102" s="84">
        <v>435.79891133996887</v>
      </c>
      <c r="AU102" s="84"/>
      <c r="AV102" s="84">
        <v>187.43357455341101</v>
      </c>
      <c r="AW102" s="84"/>
      <c r="AX102" s="84">
        <v>103.74566389148336</v>
      </c>
      <c r="AY102" s="84">
        <v>0</v>
      </c>
      <c r="AZ102" s="84">
        <v>142.7193379210255</v>
      </c>
      <c r="BA102" s="84"/>
      <c r="BB102" s="84">
        <v>305.91662485117848</v>
      </c>
      <c r="BC102" s="84"/>
      <c r="BD102" s="84">
        <v>724.87509964408855</v>
      </c>
      <c r="BE102" s="84"/>
      <c r="BF102" s="84">
        <v>202.21703333546517</v>
      </c>
      <c r="BG102" s="85"/>
      <c r="BH102" s="83" t="s">
        <v>64</v>
      </c>
      <c r="BI102" s="84">
        <v>4066.4313138698149</v>
      </c>
      <c r="BJ102" s="84"/>
      <c r="BK102" s="84">
        <v>8798.4037720720826</v>
      </c>
      <c r="BL102" s="84"/>
      <c r="BM102" s="84">
        <v>4367.3735512791882</v>
      </c>
      <c r="BN102" s="84"/>
      <c r="BO102" s="84">
        <v>1679.5854099945041</v>
      </c>
      <c r="BP102" s="84"/>
      <c r="BQ102" s="84">
        <v>1216.3625777340656</v>
      </c>
      <c r="BR102" s="84"/>
      <c r="BS102" s="84">
        <v>3205.7081640824708</v>
      </c>
      <c r="BT102" s="84"/>
      <c r="BU102" s="84">
        <v>861.22757601375247</v>
      </c>
      <c r="BV102" s="84"/>
      <c r="BW102" s="84">
        <v>2147.3247862901871</v>
      </c>
      <c r="BX102" s="84"/>
      <c r="BY102" s="84">
        <v>1198.5292618646295</v>
      </c>
      <c r="BZ102" s="84"/>
      <c r="CA102" s="84">
        <v>1820.2763931387356</v>
      </c>
      <c r="CB102" s="85"/>
      <c r="CC102" s="83" t="s">
        <v>64</v>
      </c>
      <c r="CD102" s="84">
        <v>1081.0392967692496</v>
      </c>
      <c r="CE102" s="84"/>
      <c r="CF102" s="84">
        <v>1174.4607090606103</v>
      </c>
      <c r="CG102" s="84"/>
      <c r="CH102" s="84">
        <v>3758.5260616796577</v>
      </c>
      <c r="CI102" s="84"/>
      <c r="CJ102" s="84">
        <v>12148.239804084686</v>
      </c>
      <c r="CK102" s="84"/>
      <c r="CL102" s="84">
        <v>1839.0785232209566</v>
      </c>
      <c r="CM102" s="84"/>
      <c r="CN102" s="84">
        <v>5187.1862299702761</v>
      </c>
      <c r="CO102" s="84"/>
      <c r="CP102" s="84">
        <v>2826.6476974025531</v>
      </c>
      <c r="CQ102" s="84"/>
      <c r="CR102" s="84">
        <v>4656.3490644421227</v>
      </c>
      <c r="CS102" s="84"/>
      <c r="CT102" s="84">
        <v>2812.6471221397474</v>
      </c>
      <c r="CU102" s="84"/>
      <c r="CV102" s="84">
        <v>5149.5481442611454</v>
      </c>
      <c r="CW102" s="85"/>
      <c r="CX102" s="83" t="s">
        <v>64</v>
      </c>
      <c r="CY102" s="84">
        <v>5069.8976182531333</v>
      </c>
      <c r="CZ102" s="84"/>
      <c r="DA102" s="84">
        <v>7096.7082890106713</v>
      </c>
      <c r="DB102" s="84"/>
      <c r="DC102" s="84">
        <v>2894.4946115459702</v>
      </c>
      <c r="DD102" s="84"/>
      <c r="DE102" s="84">
        <v>1490.1747975511062</v>
      </c>
      <c r="DF102" s="84"/>
      <c r="DG102" s="84">
        <v>5729.1508821737125</v>
      </c>
      <c r="DH102" s="84"/>
      <c r="DI102" s="84">
        <v>1253.0186885163507</v>
      </c>
      <c r="DJ102" s="84"/>
      <c r="DK102" s="84">
        <v>2942.5090323801223</v>
      </c>
      <c r="DL102" s="84"/>
      <c r="DM102" s="84">
        <v>2808.7740407015121</v>
      </c>
      <c r="DN102" s="85"/>
      <c r="DO102" s="83" t="s">
        <v>64</v>
      </c>
      <c r="DP102" s="84">
        <v>1425.869514934428</v>
      </c>
      <c r="DQ102" s="84"/>
      <c r="DR102" s="84">
        <v>1882.8192251382429</v>
      </c>
      <c r="DS102" s="84"/>
      <c r="DT102" s="84">
        <v>4432.9740574527732</v>
      </c>
      <c r="DU102" s="84"/>
      <c r="DV102" s="84">
        <v>1041.6051194806901</v>
      </c>
      <c r="DW102" s="84"/>
      <c r="DX102" s="84">
        <v>712.7179755153453</v>
      </c>
      <c r="DY102" s="84"/>
      <c r="DZ102" s="84">
        <v>1400.8224827648344</v>
      </c>
      <c r="EA102" s="84"/>
      <c r="EB102" s="84">
        <v>1055.5287727263485</v>
      </c>
      <c r="EC102" s="84"/>
      <c r="ED102" s="84">
        <v>1387.071755771253</v>
      </c>
      <c r="EE102" s="84"/>
      <c r="EF102" s="84">
        <v>654.97226551625545</v>
      </c>
      <c r="EG102" s="84"/>
      <c r="EH102" s="84">
        <v>839.14058391625463</v>
      </c>
      <c r="EI102" s="85"/>
      <c r="EJ102" s="83" t="s">
        <v>64</v>
      </c>
      <c r="EK102" s="84">
        <v>852.59684506247277</v>
      </c>
      <c r="EL102" s="86"/>
      <c r="EM102" s="84">
        <v>576.49316460239299</v>
      </c>
      <c r="EN102" s="86"/>
      <c r="EO102" s="84">
        <v>844.25996240598374</v>
      </c>
      <c r="EP102" s="86"/>
      <c r="EQ102" s="84">
        <v>3087.5751035148769</v>
      </c>
      <c r="ER102" s="86"/>
      <c r="ES102" s="84">
        <v>802.58862066612005</v>
      </c>
      <c r="ET102" s="86"/>
      <c r="EU102" s="84">
        <v>1794.4118469674213</v>
      </c>
      <c r="EV102" s="86"/>
      <c r="EW102" s="84">
        <v>1729.5395304865765</v>
      </c>
      <c r="EX102" s="86"/>
      <c r="EY102" s="84">
        <v>3412.9846535800675</v>
      </c>
      <c r="EZ102" s="86"/>
      <c r="FA102" s="84">
        <v>1074.0504370242384</v>
      </c>
      <c r="FB102" s="86"/>
      <c r="FC102" s="84">
        <v>2403.7692721479266</v>
      </c>
      <c r="FD102" s="85"/>
      <c r="FE102" s="83" t="s">
        <v>64</v>
      </c>
      <c r="FF102" s="84">
        <v>1215.8866222018837</v>
      </c>
      <c r="FG102" s="86"/>
      <c r="FH102" s="84">
        <v>1628.4364426680484</v>
      </c>
      <c r="FI102" s="86"/>
      <c r="FJ102" s="84">
        <v>1544.2775492291303</v>
      </c>
      <c r="FK102" s="86"/>
      <c r="FL102" s="84">
        <v>1436.3730893946661</v>
      </c>
      <c r="FM102" s="86"/>
      <c r="FN102" s="84">
        <v>4014.2779287162675</v>
      </c>
      <c r="FO102" s="86"/>
      <c r="FP102" s="84">
        <v>409.59483294702147</v>
      </c>
      <c r="FQ102" s="86"/>
      <c r="FR102" s="84">
        <v>405.93324751048635</v>
      </c>
      <c r="FS102" s="86"/>
      <c r="FT102" s="84">
        <v>1388.9898365000415</v>
      </c>
      <c r="FU102" s="85"/>
      <c r="FV102" s="83" t="s">
        <v>64</v>
      </c>
      <c r="FW102" s="86">
        <v>65.00593585976651</v>
      </c>
      <c r="FX102" s="86"/>
      <c r="FY102" s="86">
        <v>85.838447700104226</v>
      </c>
      <c r="FZ102" s="86"/>
      <c r="GA102" s="86">
        <v>202.10098064971675</v>
      </c>
      <c r="GB102" s="86"/>
      <c r="GC102" s="86">
        <v>47.487175284254526</v>
      </c>
      <c r="GD102" s="86"/>
      <c r="GE102" s="86">
        <v>32.493084757888099</v>
      </c>
      <c r="GF102" s="86"/>
      <c r="GG102" s="86">
        <v>63.864032095333336</v>
      </c>
      <c r="GH102" s="86"/>
      <c r="GI102" s="86">
        <v>48.121959954479088</v>
      </c>
      <c r="GJ102" s="86"/>
      <c r="GK102" s="86">
        <v>63.237131198997801</v>
      </c>
      <c r="GL102" s="86"/>
      <c r="GM102" s="86">
        <v>29.860435780502442</v>
      </c>
      <c r="GN102" s="86"/>
      <c r="GO102" s="86">
        <v>38.256739767590602</v>
      </c>
      <c r="GP102" s="85"/>
      <c r="GQ102" s="83" t="s">
        <v>64</v>
      </c>
      <c r="GR102" s="86">
        <v>38.8702158534606</v>
      </c>
      <c r="GS102" s="86"/>
      <c r="GT102" s="86">
        <v>26.282543591276912</v>
      </c>
      <c r="GU102" s="86"/>
      <c r="GV102" s="86">
        <v>38.490134188510325</v>
      </c>
      <c r="GW102" s="86"/>
      <c r="GX102" s="86">
        <v>140.76372840507091</v>
      </c>
      <c r="GY102" s="86"/>
      <c r="GZ102" s="86">
        <v>36.590321800378462</v>
      </c>
      <c r="HA102" s="86"/>
      <c r="HB102" s="86">
        <v>81.807921558189463</v>
      </c>
      <c r="HC102" s="86"/>
      <c r="HD102" s="86">
        <v>78.85036786897814</v>
      </c>
      <c r="HE102" s="86"/>
      <c r="HF102" s="86">
        <v>155.59927409710855</v>
      </c>
      <c r="HG102" s="86"/>
      <c r="HH102" s="86">
        <v>48.966369704988495</v>
      </c>
      <c r="HI102" s="86"/>
      <c r="HJ102" s="86">
        <v>109.58875934317993</v>
      </c>
      <c r="HK102" s="87"/>
      <c r="HL102" s="83" t="s">
        <v>64</v>
      </c>
      <c r="HM102" s="86">
        <v>55.432735567839551</v>
      </c>
      <c r="HN102" s="86"/>
      <c r="HO102" s="86">
        <v>74.241039474536777</v>
      </c>
      <c r="HP102" s="86"/>
      <c r="HQ102" s="86">
        <v>70.40420337444607</v>
      </c>
      <c r="HR102" s="86"/>
      <c r="HS102" s="86">
        <v>65.484797831713436</v>
      </c>
      <c r="HT102" s="86"/>
      <c r="HU102" s="86">
        <v>183.01246420112048</v>
      </c>
      <c r="HV102" s="86"/>
      <c r="HW102" s="86">
        <v>18.67358489691135</v>
      </c>
      <c r="HX102" s="86"/>
      <c r="HY102" s="86">
        <v>18.506651818155262</v>
      </c>
      <c r="HZ102" s="86"/>
      <c r="IA102" s="86">
        <v>63.324577232119005</v>
      </c>
      <c r="IB102" s="87"/>
      <c r="IF102" s="10">
        <f>[23]CPI!$E$217</f>
        <v>2193.4451001680413</v>
      </c>
    </row>
    <row r="103" spans="1:241" s="10" customFormat="1" ht="15.75" customHeight="1" x14ac:dyDescent="0.2">
      <c r="A103" s="83" t="s">
        <v>65</v>
      </c>
      <c r="B103" s="84">
        <v>208.69864278865057</v>
      </c>
      <c r="C103" s="84"/>
      <c r="D103" s="84">
        <v>335.07906578612796</v>
      </c>
      <c r="E103" s="84"/>
      <c r="F103" s="84">
        <v>99.31395450204765</v>
      </c>
      <c r="G103" s="84"/>
      <c r="H103" s="84">
        <v>91.345917110963057</v>
      </c>
      <c r="I103" s="84"/>
      <c r="J103" s="84">
        <v>66.237603189801973</v>
      </c>
      <c r="K103" s="84"/>
      <c r="L103" s="84">
        <v>218.22324035198696</v>
      </c>
      <c r="M103" s="84"/>
      <c r="N103" s="84">
        <v>39.328707155816623</v>
      </c>
      <c r="O103" s="84"/>
      <c r="P103" s="84">
        <v>97.46560970023252</v>
      </c>
      <c r="Q103" s="84"/>
      <c r="R103" s="84">
        <v>99.139072805986117</v>
      </c>
      <c r="S103" s="84"/>
      <c r="T103" s="84">
        <v>157.90121608082256</v>
      </c>
      <c r="U103" s="85"/>
      <c r="V103" s="83" t="s">
        <v>65</v>
      </c>
      <c r="W103" s="84">
        <v>90.678800804135761</v>
      </c>
      <c r="X103" s="84"/>
      <c r="Y103" s="84">
        <v>94.278593500306584</v>
      </c>
      <c r="Z103" s="84"/>
      <c r="AA103" s="84">
        <v>173.83430168259366</v>
      </c>
      <c r="AB103" s="84"/>
      <c r="AC103" s="84">
        <v>365.53879923553058</v>
      </c>
      <c r="AD103" s="84"/>
      <c r="AE103" s="84">
        <v>228.14903832025936</v>
      </c>
      <c r="AF103" s="84"/>
      <c r="AG103" s="84">
        <v>132.12016938851386</v>
      </c>
      <c r="AH103" s="84"/>
      <c r="AI103" s="84">
        <v>226.65229367919568</v>
      </c>
      <c r="AJ103" s="84"/>
      <c r="AK103" s="84">
        <v>78.84535054722221</v>
      </c>
      <c r="AL103" s="84"/>
      <c r="AM103" s="84">
        <v>304.70838466382105</v>
      </c>
      <c r="AN103" s="84"/>
      <c r="AO103" s="84">
        <v>234.4733984452059</v>
      </c>
      <c r="AP103" s="85"/>
      <c r="AQ103" s="83" t="s">
        <v>65</v>
      </c>
      <c r="AR103" s="84">
        <v>453.05364170172862</v>
      </c>
      <c r="AS103" s="84"/>
      <c r="AT103" s="84">
        <v>435.11153668009081</v>
      </c>
      <c r="AU103" s="84"/>
      <c r="AV103" s="84">
        <v>206.29673880415524</v>
      </c>
      <c r="AW103" s="84"/>
      <c r="AX103" s="84">
        <v>218.26529611305602</v>
      </c>
      <c r="AY103" s="84">
        <v>0</v>
      </c>
      <c r="AZ103" s="84">
        <v>134.32361832656667</v>
      </c>
      <c r="BA103" s="84"/>
      <c r="BB103" s="84">
        <v>254.23476348482058</v>
      </c>
      <c r="BC103" s="84"/>
      <c r="BD103" s="84">
        <v>415.6424064419358</v>
      </c>
      <c r="BE103" s="84"/>
      <c r="BF103" s="84">
        <v>115.20739828816899</v>
      </c>
      <c r="BG103" s="85"/>
      <c r="BH103" s="83" t="s">
        <v>65</v>
      </c>
      <c r="BI103" s="84">
        <v>3038.5896666291615</v>
      </c>
      <c r="BJ103" s="84"/>
      <c r="BK103" s="84">
        <v>5794.6286319170067</v>
      </c>
      <c r="BL103" s="84"/>
      <c r="BM103" s="84">
        <v>2915.999330655799</v>
      </c>
      <c r="BN103" s="84"/>
      <c r="BO103" s="84">
        <v>3484.7179908505495</v>
      </c>
      <c r="BP103" s="84"/>
      <c r="BQ103" s="84">
        <v>769.07860779387613</v>
      </c>
      <c r="BR103" s="84"/>
      <c r="BS103" s="84">
        <v>2057.5645920498782</v>
      </c>
      <c r="BT103" s="84"/>
      <c r="BU103" s="84">
        <v>356.50388122709364</v>
      </c>
      <c r="BV103" s="84"/>
      <c r="BW103" s="84">
        <v>2152.0232900001561</v>
      </c>
      <c r="BX103" s="84"/>
      <c r="BY103" s="84">
        <v>738.10034743706694</v>
      </c>
      <c r="BZ103" s="84"/>
      <c r="CA103" s="84">
        <v>537.02854341611896</v>
      </c>
      <c r="CB103" s="85"/>
      <c r="CC103" s="83" t="s">
        <v>65</v>
      </c>
      <c r="CD103" s="84">
        <v>377.77178465618624</v>
      </c>
      <c r="CE103" s="84"/>
      <c r="CF103" s="84">
        <v>2322.6802354962911</v>
      </c>
      <c r="CG103" s="84"/>
      <c r="CH103" s="84">
        <v>3333.9414925274546</v>
      </c>
      <c r="CI103" s="84"/>
      <c r="CJ103" s="84">
        <v>3484.5598649752346</v>
      </c>
      <c r="CK103" s="84"/>
      <c r="CL103" s="84">
        <v>2122.1272676022763</v>
      </c>
      <c r="CM103" s="84"/>
      <c r="CN103" s="84">
        <v>1673.7408724671814</v>
      </c>
      <c r="CO103" s="84"/>
      <c r="CP103" s="84">
        <v>1733.2784705046697</v>
      </c>
      <c r="CQ103" s="84"/>
      <c r="CR103" s="84">
        <v>1395.9012455996012</v>
      </c>
      <c r="CS103" s="84"/>
      <c r="CT103" s="84">
        <v>3917.0707714685227</v>
      </c>
      <c r="CU103" s="84"/>
      <c r="CV103" s="84">
        <v>2754.6663122685368</v>
      </c>
      <c r="CW103" s="85"/>
      <c r="CX103" s="83" t="s">
        <v>65</v>
      </c>
      <c r="CY103" s="84">
        <v>7112.599495427392</v>
      </c>
      <c r="CZ103" s="84"/>
      <c r="DA103" s="84">
        <v>8764.1950727059775</v>
      </c>
      <c r="DB103" s="84"/>
      <c r="DC103" s="84">
        <v>2887.7658207151162</v>
      </c>
      <c r="DD103" s="84"/>
      <c r="DE103" s="84">
        <v>3869.4316818366042</v>
      </c>
      <c r="DF103" s="84"/>
      <c r="DG103" s="84">
        <v>1791.5846523216019</v>
      </c>
      <c r="DH103" s="84"/>
      <c r="DI103" s="84">
        <v>4108.299415264687</v>
      </c>
      <c r="DJ103" s="84"/>
      <c r="DK103" s="84">
        <v>2628.9045448535103</v>
      </c>
      <c r="DL103" s="84"/>
      <c r="DM103" s="84">
        <v>1563.4339183037025</v>
      </c>
      <c r="DN103" s="85"/>
      <c r="DO103" s="83" t="s">
        <v>65</v>
      </c>
      <c r="DP103" s="84">
        <v>1455.9700178339665</v>
      </c>
      <c r="DQ103" s="84"/>
      <c r="DR103" s="84">
        <v>1729.331737965261</v>
      </c>
      <c r="DS103" s="84"/>
      <c r="DT103" s="84">
        <v>2936.1426048095559</v>
      </c>
      <c r="DU103" s="84"/>
      <c r="DV103" s="84">
        <v>3814.8590556241998</v>
      </c>
      <c r="DW103" s="84"/>
      <c r="DX103" s="84">
        <v>1161.0906354659348</v>
      </c>
      <c r="DY103" s="84"/>
      <c r="DZ103" s="84">
        <v>942.87143236031773</v>
      </c>
      <c r="EA103" s="84"/>
      <c r="EB103" s="84">
        <v>906.47241419520594</v>
      </c>
      <c r="EC103" s="84"/>
      <c r="ED103" s="84">
        <v>2207.982176091617</v>
      </c>
      <c r="EE103" s="84"/>
      <c r="EF103" s="84">
        <v>744.51003680609335</v>
      </c>
      <c r="EG103" s="84"/>
      <c r="EH103" s="84">
        <v>340.10412126353611</v>
      </c>
      <c r="EI103" s="85"/>
      <c r="EJ103" s="83" t="s">
        <v>65</v>
      </c>
      <c r="EK103" s="84">
        <v>416.60430145317548</v>
      </c>
      <c r="EL103" s="86"/>
      <c r="EM103" s="84">
        <v>2463.6347968945229</v>
      </c>
      <c r="EN103" s="86"/>
      <c r="EO103" s="84">
        <v>1917.8847098974416</v>
      </c>
      <c r="EP103" s="86"/>
      <c r="EQ103" s="84">
        <v>953.26675916829288</v>
      </c>
      <c r="ER103" s="86"/>
      <c r="ES103" s="84">
        <v>930.14955628407495</v>
      </c>
      <c r="ET103" s="86"/>
      <c r="EU103" s="84">
        <v>1266.8322181342069</v>
      </c>
      <c r="EV103" s="86"/>
      <c r="EW103" s="84">
        <v>764.73016988654751</v>
      </c>
      <c r="EX103" s="86"/>
      <c r="EY103" s="84">
        <v>1770.429373338337</v>
      </c>
      <c r="EZ103" s="86"/>
      <c r="FA103" s="84">
        <v>1285.5145997344814</v>
      </c>
      <c r="FB103" s="86"/>
      <c r="FC103" s="84">
        <v>1174.8310599559443</v>
      </c>
      <c r="FD103" s="85"/>
      <c r="FE103" s="83" t="s">
        <v>65</v>
      </c>
      <c r="FF103" s="84">
        <v>1569.9243623142593</v>
      </c>
      <c r="FG103" s="86"/>
      <c r="FH103" s="84">
        <v>2014.241024169791</v>
      </c>
      <c r="FI103" s="86"/>
      <c r="FJ103" s="84">
        <v>1399.8116681120073</v>
      </c>
      <c r="FK103" s="86"/>
      <c r="FL103" s="84">
        <v>1772.8112305276118</v>
      </c>
      <c r="FM103" s="86"/>
      <c r="FN103" s="84">
        <v>1333.7823047365455</v>
      </c>
      <c r="FO103" s="86"/>
      <c r="FP103" s="84">
        <v>1615.9471501661801</v>
      </c>
      <c r="FQ103" s="86"/>
      <c r="FR103" s="84">
        <v>632.491897869127</v>
      </c>
      <c r="FS103" s="86"/>
      <c r="FT103" s="84">
        <v>1357.0603464137569</v>
      </c>
      <c r="FU103" s="85"/>
      <c r="FV103" s="83" t="s">
        <v>65</v>
      </c>
      <c r="FW103" s="86">
        <v>65.327844244009512</v>
      </c>
      <c r="FX103" s="86"/>
      <c r="FY103" s="86">
        <v>77.593297279628416</v>
      </c>
      <c r="FZ103" s="86"/>
      <c r="GA103" s="86">
        <v>131.74163232465173</v>
      </c>
      <c r="GB103" s="86"/>
      <c r="GC103" s="86">
        <v>171.16871580187077</v>
      </c>
      <c r="GD103" s="86"/>
      <c r="GE103" s="86">
        <v>52.096916322315678</v>
      </c>
      <c r="GF103" s="86"/>
      <c r="GG103" s="86">
        <v>42.305650062077817</v>
      </c>
      <c r="GH103" s="86"/>
      <c r="GI103" s="86">
        <v>40.672464378170105</v>
      </c>
      <c r="GJ103" s="86"/>
      <c r="GK103" s="86">
        <v>99.069839300572227</v>
      </c>
      <c r="GL103" s="86"/>
      <c r="GM103" s="86">
        <v>33.405382752954921</v>
      </c>
      <c r="GN103" s="86"/>
      <c r="GO103" s="86">
        <v>15.260114417537201</v>
      </c>
      <c r="GP103" s="85"/>
      <c r="GQ103" s="83" t="s">
        <v>65</v>
      </c>
      <c r="GR103" s="86">
        <v>18.692597088782243</v>
      </c>
      <c r="GS103" s="86"/>
      <c r="GT103" s="86">
        <v>110.54070366440804</v>
      </c>
      <c r="GU103" s="86"/>
      <c r="GV103" s="86">
        <v>86.053470931044401</v>
      </c>
      <c r="GW103" s="86"/>
      <c r="GX103" s="86">
        <v>42.772077448808808</v>
      </c>
      <c r="GY103" s="86"/>
      <c r="GZ103" s="86">
        <v>41.734832855253195</v>
      </c>
      <c r="HA103" s="86"/>
      <c r="HB103" s="86">
        <v>56.841429985409306</v>
      </c>
      <c r="HC103" s="86"/>
      <c r="HD103" s="86">
        <v>34.312638869697075</v>
      </c>
      <c r="HE103" s="86"/>
      <c r="HF103" s="86">
        <v>79.437304978663022</v>
      </c>
      <c r="HG103" s="86"/>
      <c r="HH103" s="86">
        <v>57.679688809657335</v>
      </c>
      <c r="HI103" s="86"/>
      <c r="HJ103" s="86">
        <v>52.713434725809527</v>
      </c>
      <c r="HK103" s="87"/>
      <c r="HL103" s="83" t="s">
        <v>65</v>
      </c>
      <c r="HM103" s="86">
        <v>70.440855896688817</v>
      </c>
      <c r="HN103" s="86"/>
      <c r="HO103" s="86">
        <v>90.376877466623696</v>
      </c>
      <c r="HP103" s="86"/>
      <c r="HQ103" s="86">
        <v>62.808078123348132</v>
      </c>
      <c r="HR103" s="86"/>
      <c r="HS103" s="86">
        <v>79.544176407034811</v>
      </c>
      <c r="HT103" s="86"/>
      <c r="HU103" s="86">
        <v>59.845409996060383</v>
      </c>
      <c r="HV103" s="86"/>
      <c r="HW103" s="86">
        <v>72.505850010330136</v>
      </c>
      <c r="HX103" s="86"/>
      <c r="HY103" s="86">
        <v>28.379246607744506</v>
      </c>
      <c r="HZ103" s="86"/>
      <c r="IA103" s="86">
        <v>60.889871257190443</v>
      </c>
      <c r="IB103" s="87"/>
      <c r="IF103" s="10">
        <f>[24]CPI!$E$218</f>
        <v>2228.7127865350881</v>
      </c>
    </row>
    <row r="104" spans="1:241" s="10" customFormat="1" ht="15.75" customHeight="1" x14ac:dyDescent="0.2">
      <c r="A104" s="83" t="s">
        <v>66</v>
      </c>
      <c r="B104" s="84">
        <v>192.51160699735564</v>
      </c>
      <c r="C104" s="84"/>
      <c r="D104" s="84">
        <v>288.04163775925446</v>
      </c>
      <c r="E104" s="84"/>
      <c r="F104" s="84">
        <v>88.910514252282894</v>
      </c>
      <c r="G104" s="84"/>
      <c r="H104" s="84">
        <v>205.6115076269173</v>
      </c>
      <c r="I104" s="84"/>
      <c r="J104" s="84">
        <v>76.016363238517798</v>
      </c>
      <c r="K104" s="84"/>
      <c r="L104" s="84">
        <v>119.73068137940879</v>
      </c>
      <c r="M104" s="84"/>
      <c r="N104" s="84">
        <v>68.873155192066292</v>
      </c>
      <c r="O104" s="84"/>
      <c r="P104" s="84">
        <v>98.822684830655234</v>
      </c>
      <c r="Q104" s="84"/>
      <c r="R104" s="84">
        <v>178.41626644584551</v>
      </c>
      <c r="S104" s="84"/>
      <c r="T104" s="84">
        <v>314.81811482276197</v>
      </c>
      <c r="U104" s="85"/>
      <c r="V104" s="83" t="s">
        <v>66</v>
      </c>
      <c r="W104" s="84">
        <v>786.68316782081001</v>
      </c>
      <c r="X104" s="84"/>
      <c r="Y104" s="84">
        <v>78.202746894952142</v>
      </c>
      <c r="Z104" s="84"/>
      <c r="AA104" s="84">
        <v>192.94493205053865</v>
      </c>
      <c r="AB104" s="84"/>
      <c r="AC104" s="84">
        <v>80.210750369090476</v>
      </c>
      <c r="AD104" s="84"/>
      <c r="AE104" s="84">
        <v>268.9600452455536</v>
      </c>
      <c r="AF104" s="84"/>
      <c r="AG104" s="84">
        <v>390.37353421907937</v>
      </c>
      <c r="AH104" s="84"/>
      <c r="AI104" s="84">
        <v>201.39425611844251</v>
      </c>
      <c r="AJ104" s="84"/>
      <c r="AK104" s="84">
        <v>494.65041308792712</v>
      </c>
      <c r="AL104" s="84"/>
      <c r="AM104" s="84">
        <v>326.63267593394556</v>
      </c>
      <c r="AN104" s="84"/>
      <c r="AO104" s="84">
        <v>175.53875741685431</v>
      </c>
      <c r="AP104" s="85"/>
      <c r="AQ104" s="83" t="s">
        <v>66</v>
      </c>
      <c r="AR104" s="84">
        <v>390.70787145034461</v>
      </c>
      <c r="AS104" s="84"/>
      <c r="AT104" s="84">
        <v>402.51426552783931</v>
      </c>
      <c r="AU104" s="84"/>
      <c r="AV104" s="84">
        <v>181.42248701768335</v>
      </c>
      <c r="AW104" s="84"/>
      <c r="AX104" s="84">
        <v>203.77608541188528</v>
      </c>
      <c r="AY104" s="84">
        <v>0</v>
      </c>
      <c r="AZ104" s="84">
        <v>268.23796161565997</v>
      </c>
      <c r="BA104" s="84"/>
      <c r="BB104" s="84">
        <v>595.90388032503631</v>
      </c>
      <c r="BC104" s="84"/>
      <c r="BD104" s="84">
        <v>385.14557056177631</v>
      </c>
      <c r="BE104" s="84"/>
      <c r="BF104" s="84">
        <v>105.5362413317179</v>
      </c>
      <c r="BG104" s="85"/>
      <c r="BH104" s="83" t="s">
        <v>66</v>
      </c>
      <c r="BI104" s="84">
        <v>2631.7887197488553</v>
      </c>
      <c r="BJ104" s="84"/>
      <c r="BK104" s="84">
        <v>3604.9662193599888</v>
      </c>
      <c r="BL104" s="84"/>
      <c r="BM104" s="84">
        <v>2636.4344315425506</v>
      </c>
      <c r="BN104" s="84"/>
      <c r="BO104" s="84">
        <v>2462.6631242354997</v>
      </c>
      <c r="BP104" s="84"/>
      <c r="BQ104" s="84">
        <v>962.95288954127466</v>
      </c>
      <c r="BR104" s="84"/>
      <c r="BS104" s="84">
        <v>1719.6836033627426</v>
      </c>
      <c r="BT104" s="84"/>
      <c r="BU104" s="84">
        <v>406.94861347953281</v>
      </c>
      <c r="BV104" s="84"/>
      <c r="BW104" s="84">
        <v>1485.8774067421271</v>
      </c>
      <c r="BX104" s="84"/>
      <c r="BY104" s="84">
        <v>2175.874294778383</v>
      </c>
      <c r="BZ104" s="84"/>
      <c r="CA104" s="84">
        <v>2212.2284056518961</v>
      </c>
      <c r="CB104" s="85"/>
      <c r="CC104" s="83" t="s">
        <v>66</v>
      </c>
      <c r="CD104" s="84">
        <v>2482.9995934326926</v>
      </c>
      <c r="CE104" s="84"/>
      <c r="CF104" s="84">
        <v>599.27137039091122</v>
      </c>
      <c r="CG104" s="84"/>
      <c r="CH104" s="84">
        <v>2718.9770929891783</v>
      </c>
      <c r="CI104" s="84"/>
      <c r="CJ104" s="84">
        <v>2381.1285013022757</v>
      </c>
      <c r="CK104" s="84"/>
      <c r="CL104" s="84">
        <v>1368.6139733005905</v>
      </c>
      <c r="CM104" s="84"/>
      <c r="CN104" s="84">
        <v>3204.8135612417341</v>
      </c>
      <c r="CO104" s="84"/>
      <c r="CP104" s="84">
        <v>3839.7734831402408</v>
      </c>
      <c r="CQ104" s="84"/>
      <c r="CR104" s="84">
        <v>2629.6875999747076</v>
      </c>
      <c r="CS104" s="84"/>
      <c r="CT104" s="84">
        <v>1781.5896170761894</v>
      </c>
      <c r="CU104" s="84"/>
      <c r="CV104" s="84">
        <v>2279.0831818914789</v>
      </c>
      <c r="CW104" s="85"/>
      <c r="CX104" s="83" t="s">
        <v>66</v>
      </c>
      <c r="CY104" s="84">
        <v>8962.9499066215158</v>
      </c>
      <c r="CZ104" s="84"/>
      <c r="DA104" s="84">
        <v>9732.5070298073042</v>
      </c>
      <c r="DB104" s="84"/>
      <c r="DC104" s="84">
        <v>1374.9342271281355</v>
      </c>
      <c r="DD104" s="84"/>
      <c r="DE104" s="84">
        <v>5219.2189796681296</v>
      </c>
      <c r="DF104" s="84"/>
      <c r="DG104" s="84">
        <v>4215.9782458742138</v>
      </c>
      <c r="DH104" s="84"/>
      <c r="DI104" s="84">
        <v>11162.624114200615</v>
      </c>
      <c r="DJ104" s="84"/>
      <c r="DK104" s="84">
        <v>3061.631665603576</v>
      </c>
      <c r="DL104" s="84"/>
      <c r="DM104" s="84">
        <v>1477.8868198012308</v>
      </c>
      <c r="DN104" s="85"/>
      <c r="DO104" s="83" t="s">
        <v>66</v>
      </c>
      <c r="DP104" s="84">
        <v>1367.0805416865103</v>
      </c>
      <c r="DQ104" s="84"/>
      <c r="DR104" s="84">
        <v>1251.5434391374431</v>
      </c>
      <c r="DS104" s="84"/>
      <c r="DT104" s="84">
        <v>2965.2673294203296</v>
      </c>
      <c r="DU104" s="84"/>
      <c r="DV104" s="84">
        <v>1197.7263104864778</v>
      </c>
      <c r="DW104" s="84"/>
      <c r="DX104" s="84">
        <v>1266.7705327072824</v>
      </c>
      <c r="DY104" s="84"/>
      <c r="DZ104" s="84">
        <v>1436.2931736046169</v>
      </c>
      <c r="EA104" s="84"/>
      <c r="EB104" s="84">
        <v>590.86680774922661</v>
      </c>
      <c r="EC104" s="84"/>
      <c r="ED104" s="84">
        <v>1503.5792736135027</v>
      </c>
      <c r="EE104" s="84"/>
      <c r="EF104" s="84">
        <v>1219.5492810846504</v>
      </c>
      <c r="EG104" s="84"/>
      <c r="EH104" s="84">
        <v>702.70048052900279</v>
      </c>
      <c r="EI104" s="85"/>
      <c r="EJ104" s="83" t="s">
        <v>66</v>
      </c>
      <c r="EK104" s="84">
        <v>315.62892089211039</v>
      </c>
      <c r="EL104" s="86"/>
      <c r="EM104" s="84">
        <v>766.30475806162917</v>
      </c>
      <c r="EN104" s="86"/>
      <c r="EO104" s="84">
        <v>1409.1985024395399</v>
      </c>
      <c r="EP104" s="86"/>
      <c r="EQ104" s="84">
        <v>2968.5902330367089</v>
      </c>
      <c r="ER104" s="86"/>
      <c r="ES104" s="84">
        <v>508.85400917116937</v>
      </c>
      <c r="ET104" s="86"/>
      <c r="EU104" s="84">
        <v>820.96076714134472</v>
      </c>
      <c r="EV104" s="86"/>
      <c r="EW104" s="84">
        <v>1906.5953305450882</v>
      </c>
      <c r="EX104" s="86"/>
      <c r="EY104" s="84">
        <v>531.62547334358828</v>
      </c>
      <c r="EZ104" s="86"/>
      <c r="FA104" s="84">
        <v>545.44133160654064</v>
      </c>
      <c r="FB104" s="86"/>
      <c r="FC104" s="84">
        <v>1298.3361711279001</v>
      </c>
      <c r="FD104" s="85"/>
      <c r="FE104" s="83" t="s">
        <v>66</v>
      </c>
      <c r="FF104" s="84">
        <v>2294.0284958555344</v>
      </c>
      <c r="FG104" s="86"/>
      <c r="FH104" s="84">
        <v>2417.9284719373927</v>
      </c>
      <c r="FI104" s="86"/>
      <c r="FJ104" s="84">
        <v>757.8631787767963</v>
      </c>
      <c r="FK104" s="86"/>
      <c r="FL104" s="84">
        <v>2561.2519590405859</v>
      </c>
      <c r="FM104" s="86"/>
      <c r="FN104" s="84">
        <v>1571.7306456104836</v>
      </c>
      <c r="FO104" s="86"/>
      <c r="FP104" s="84">
        <v>1873.2256128474867</v>
      </c>
      <c r="FQ104" s="86"/>
      <c r="FR104" s="84">
        <v>794.9284373536625</v>
      </c>
      <c r="FS104" s="86"/>
      <c r="FT104" s="84">
        <v>1400.3595363567929</v>
      </c>
      <c r="FU104" s="85"/>
      <c r="FV104" s="83" t="s">
        <v>66</v>
      </c>
      <c r="FW104" s="86">
        <v>62.026451081659872</v>
      </c>
      <c r="FX104" s="86"/>
      <c r="FY104" s="86">
        <v>56.784363127913132</v>
      </c>
      <c r="FZ104" s="86"/>
      <c r="GA104" s="86">
        <v>134.53853181571415</v>
      </c>
      <c r="GB104" s="86"/>
      <c r="GC104" s="86">
        <v>54.342600996249367</v>
      </c>
      <c r="GD104" s="86"/>
      <c r="GE104" s="86">
        <v>57.475238716896591</v>
      </c>
      <c r="GF104" s="86"/>
      <c r="GG104" s="86">
        <v>65.166729797502953</v>
      </c>
      <c r="GH104" s="86"/>
      <c r="GI104" s="86">
        <v>26.80849447350127</v>
      </c>
      <c r="GJ104" s="86"/>
      <c r="GK104" s="86">
        <v>68.219598932432007</v>
      </c>
      <c r="GL104" s="86"/>
      <c r="GM104" s="86">
        <v>55.33274120890588</v>
      </c>
      <c r="GN104" s="86"/>
      <c r="GO104" s="86">
        <v>31.882552381896119</v>
      </c>
      <c r="GP104" s="85"/>
      <c r="GQ104" s="83" t="s">
        <v>66</v>
      </c>
      <c r="GR104" s="86">
        <v>14.320547491313008</v>
      </c>
      <c r="GS104" s="86"/>
      <c r="GT104" s="86">
        <v>34.768371826078095</v>
      </c>
      <c r="GU104" s="86"/>
      <c r="GV104" s="86">
        <v>63.937404791149596</v>
      </c>
      <c r="GW104" s="86"/>
      <c r="GX104" s="86">
        <v>134.6892968308874</v>
      </c>
      <c r="GY104" s="86"/>
      <c r="GZ104" s="86">
        <v>23.087453405360314</v>
      </c>
      <c r="HA104" s="86"/>
      <c r="HB104" s="86">
        <v>37.248195194289814</v>
      </c>
      <c r="HC104" s="86"/>
      <c r="HD104" s="86">
        <v>86.505029072160184</v>
      </c>
      <c r="HE104" s="86"/>
      <c r="HF104" s="86">
        <v>24.120628163890526</v>
      </c>
      <c r="HG104" s="86"/>
      <c r="HH104" s="86">
        <v>24.747473935274982</v>
      </c>
      <c r="HI104" s="86"/>
      <c r="HJ104" s="86">
        <v>58.907418071115494</v>
      </c>
      <c r="HK104" s="87"/>
      <c r="HL104" s="83" t="s">
        <v>66</v>
      </c>
      <c r="HM104" s="86">
        <v>104.08344054299778</v>
      </c>
      <c r="HN104" s="86"/>
      <c r="HO104" s="86">
        <v>109.70496434581591</v>
      </c>
      <c r="HP104" s="86"/>
      <c r="HQ104" s="86">
        <v>34.385364981494753</v>
      </c>
      <c r="HR104" s="86"/>
      <c r="HS104" s="86">
        <v>116.20776135782816</v>
      </c>
      <c r="HT104" s="86"/>
      <c r="HU104" s="86">
        <v>71.311726727699892</v>
      </c>
      <c r="HV104" s="86"/>
      <c r="HW104" s="86">
        <v>84.990995992715085</v>
      </c>
      <c r="HX104" s="86"/>
      <c r="HY104" s="86">
        <v>36.067070175770176</v>
      </c>
      <c r="HZ104" s="86"/>
      <c r="IA104" s="86">
        <v>63.536367924172033</v>
      </c>
      <c r="IB104" s="87"/>
      <c r="IF104" s="77">
        <f>[25]CPI!$E$219</f>
        <v>2204.0283102554158</v>
      </c>
    </row>
    <row r="105" spans="1:241" s="10" customFormat="1" ht="12.75" customHeight="1" thickBot="1" x14ac:dyDescent="0.25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90"/>
      <c r="V105" s="88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90"/>
      <c r="AQ105" s="88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90"/>
      <c r="CC105" s="88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90"/>
      <c r="CX105" s="88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90"/>
      <c r="DO105" s="88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90"/>
      <c r="EJ105" s="88"/>
      <c r="EK105" s="89"/>
      <c r="EL105" s="91"/>
      <c r="EM105" s="89"/>
      <c r="EN105" s="91"/>
      <c r="EO105" s="89"/>
      <c r="EP105" s="91"/>
      <c r="EQ105" s="89"/>
      <c r="ER105" s="91"/>
      <c r="ES105" s="89"/>
      <c r="ET105" s="91"/>
      <c r="EU105" s="89"/>
      <c r="EV105" s="91"/>
      <c r="EW105" s="89"/>
      <c r="EX105" s="91"/>
      <c r="EY105" s="89"/>
      <c r="EZ105" s="91"/>
      <c r="FA105" s="89"/>
      <c r="FB105" s="91"/>
      <c r="FC105" s="89"/>
      <c r="FD105" s="90"/>
      <c r="FE105" s="88"/>
      <c r="FF105" s="89"/>
      <c r="FG105" s="91"/>
      <c r="FH105" s="89"/>
      <c r="FI105" s="91"/>
      <c r="FJ105" s="89"/>
      <c r="FK105" s="91"/>
      <c r="FL105" s="89"/>
      <c r="FM105" s="91"/>
      <c r="FN105" s="89"/>
      <c r="FO105" s="91"/>
      <c r="FP105" s="89"/>
      <c r="FQ105" s="91"/>
      <c r="FR105" s="89"/>
      <c r="FS105" s="91"/>
      <c r="FT105" s="89"/>
      <c r="FU105" s="90"/>
      <c r="FV105" s="88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0"/>
      <c r="GQ105" s="88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2"/>
      <c r="HL105" s="88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2"/>
      <c r="IF105" s="77"/>
    </row>
    <row r="106" spans="1:241" s="10" customFormat="1" ht="15.75" customHeight="1" x14ac:dyDescent="0.2">
      <c r="A106" s="93">
        <v>2015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5"/>
      <c r="V106" s="93">
        <v>2015</v>
      </c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5"/>
      <c r="AQ106" s="93">
        <v>2015</v>
      </c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5"/>
      <c r="BH106" s="93">
        <v>2015</v>
      </c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5"/>
      <c r="CC106" s="93">
        <v>2015</v>
      </c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5"/>
      <c r="CX106" s="93">
        <v>2015</v>
      </c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5"/>
      <c r="DO106" s="93">
        <v>2015</v>
      </c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5"/>
      <c r="EJ106" s="93">
        <v>2015</v>
      </c>
      <c r="EK106" s="84"/>
      <c r="EL106" s="86"/>
      <c r="EM106" s="84"/>
      <c r="EN106" s="86"/>
      <c r="EO106" s="84"/>
      <c r="EP106" s="86"/>
      <c r="EQ106" s="84"/>
      <c r="ER106" s="86"/>
      <c r="ES106" s="84"/>
      <c r="ET106" s="86"/>
      <c r="EU106" s="84"/>
      <c r="EV106" s="86"/>
      <c r="EW106" s="84"/>
      <c r="EX106" s="86"/>
      <c r="EY106" s="84"/>
      <c r="EZ106" s="86"/>
      <c r="FA106" s="84"/>
      <c r="FB106" s="86"/>
      <c r="FC106" s="84"/>
      <c r="FD106" s="85"/>
      <c r="FE106" s="93">
        <v>2015</v>
      </c>
      <c r="FF106" s="84"/>
      <c r="FG106" s="86"/>
      <c r="FH106" s="84"/>
      <c r="FI106" s="86"/>
      <c r="FJ106" s="84"/>
      <c r="FK106" s="86"/>
      <c r="FL106" s="84"/>
      <c r="FM106" s="86"/>
      <c r="FN106" s="84"/>
      <c r="FO106" s="86"/>
      <c r="FP106" s="84"/>
      <c r="FQ106" s="86"/>
      <c r="FR106" s="84"/>
      <c r="FS106" s="86"/>
      <c r="FT106" s="84"/>
      <c r="FU106" s="85"/>
      <c r="FV106" s="93">
        <v>2015</v>
      </c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5"/>
      <c r="GQ106" s="93">
        <v>2015</v>
      </c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7"/>
      <c r="HL106" s="93">
        <v>2015</v>
      </c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7"/>
      <c r="IF106" s="53">
        <v>2015</v>
      </c>
    </row>
    <row r="107" spans="1:241" s="10" customFormat="1" ht="15.75" customHeight="1" x14ac:dyDescent="0.2">
      <c r="A107" s="83" t="s">
        <v>63</v>
      </c>
      <c r="B107" s="84">
        <v>219.26092425474093</v>
      </c>
      <c r="C107" s="84"/>
      <c r="D107" s="84">
        <v>213.46780709525677</v>
      </c>
      <c r="E107" s="84"/>
      <c r="F107" s="84">
        <v>95.487863656044837</v>
      </c>
      <c r="G107" s="84"/>
      <c r="H107" s="84">
        <v>109.48511318254873</v>
      </c>
      <c r="I107" s="84"/>
      <c r="J107" s="84">
        <v>82.92623610661137</v>
      </c>
      <c r="K107" s="84"/>
      <c r="L107" s="84">
        <v>293.81772233083393</v>
      </c>
      <c r="M107" s="84"/>
      <c r="N107" s="84">
        <v>69.841216064908693</v>
      </c>
      <c r="O107" s="84"/>
      <c r="P107" s="84">
        <v>99.382172263589496</v>
      </c>
      <c r="Q107" s="84"/>
      <c r="R107" s="84">
        <v>111.68583714176813</v>
      </c>
      <c r="S107" s="84"/>
      <c r="T107" s="84">
        <v>194.42670007272488</v>
      </c>
      <c r="U107" s="85"/>
      <c r="V107" s="83" t="s">
        <v>63</v>
      </c>
      <c r="W107" s="84">
        <v>124.66457020360539</v>
      </c>
      <c r="X107" s="84"/>
      <c r="Y107" s="84">
        <v>108.18752138342485</v>
      </c>
      <c r="Z107" s="84"/>
      <c r="AA107" s="84">
        <v>190.85045427080041</v>
      </c>
      <c r="AB107" s="84"/>
      <c r="AC107" s="84">
        <v>152.04745746282529</v>
      </c>
      <c r="AD107" s="84"/>
      <c r="AE107" s="84">
        <v>121.55400290086956</v>
      </c>
      <c r="AF107" s="84"/>
      <c r="AG107" s="84">
        <v>188.73544361240977</v>
      </c>
      <c r="AH107" s="84"/>
      <c r="AI107" s="84">
        <v>208.7351323252299</v>
      </c>
      <c r="AJ107" s="84"/>
      <c r="AK107" s="84">
        <v>137.33973458880453</v>
      </c>
      <c r="AL107" s="84"/>
      <c r="AM107" s="84">
        <v>281.05168028388317</v>
      </c>
      <c r="AN107" s="84"/>
      <c r="AO107" s="84">
        <v>365.03090491021715</v>
      </c>
      <c r="AP107" s="85"/>
      <c r="AQ107" s="83" t="s">
        <v>63</v>
      </c>
      <c r="AR107" s="84">
        <v>514.81747673724556</v>
      </c>
      <c r="AS107" s="84"/>
      <c r="AT107" s="84">
        <v>560.55957781973029</v>
      </c>
      <c r="AU107" s="84"/>
      <c r="AV107" s="84">
        <v>322.25658832434033</v>
      </c>
      <c r="AW107" s="84"/>
      <c r="AX107" s="84">
        <v>192.9767083082269</v>
      </c>
      <c r="AY107" s="84">
        <v>0</v>
      </c>
      <c r="AZ107" s="84">
        <v>693.36770855267389</v>
      </c>
      <c r="BA107" s="84"/>
      <c r="BB107" s="84">
        <v>469.98328048136722</v>
      </c>
      <c r="BC107" s="84"/>
      <c r="BD107" s="84">
        <v>706.35127951510481</v>
      </c>
      <c r="BE107" s="84"/>
      <c r="BF107" s="84">
        <v>108.15299411693111</v>
      </c>
      <c r="BG107" s="85"/>
      <c r="BH107" s="83" t="s">
        <v>63</v>
      </c>
      <c r="BI107" s="84">
        <v>2413.0764612439743</v>
      </c>
      <c r="BJ107" s="84"/>
      <c r="BK107" s="84">
        <v>2582.6017082328253</v>
      </c>
      <c r="BL107" s="84"/>
      <c r="BM107" s="84">
        <v>2673.7820847987286</v>
      </c>
      <c r="BN107" s="84"/>
      <c r="BO107" s="84">
        <v>1948.8966218548155</v>
      </c>
      <c r="BP107" s="84"/>
      <c r="BQ107" s="84">
        <v>1259.780547341212</v>
      </c>
      <c r="BR107" s="84"/>
      <c r="BS107" s="84">
        <v>2401.1451344264715</v>
      </c>
      <c r="BT107" s="84"/>
      <c r="BU107" s="84">
        <v>541.66150287597225</v>
      </c>
      <c r="BV107" s="84"/>
      <c r="BW107" s="84">
        <v>1803.6790516748888</v>
      </c>
      <c r="BX107" s="84"/>
      <c r="BY107" s="84">
        <v>869.23092052234483</v>
      </c>
      <c r="BZ107" s="84"/>
      <c r="CA107" s="84">
        <v>746.82020596142888</v>
      </c>
      <c r="CB107" s="85"/>
      <c r="CC107" s="83" t="s">
        <v>63</v>
      </c>
      <c r="CD107" s="84">
        <v>324.2970245464669</v>
      </c>
      <c r="CE107" s="84"/>
      <c r="CF107" s="84">
        <v>89.386093573179579</v>
      </c>
      <c r="CG107" s="84"/>
      <c r="CH107" s="84">
        <v>1430.9215738710755</v>
      </c>
      <c r="CI107" s="84"/>
      <c r="CJ107" s="84">
        <v>4112.167700642809</v>
      </c>
      <c r="CK107" s="84"/>
      <c r="CL107" s="84">
        <v>1139.9379817654892</v>
      </c>
      <c r="CM107" s="84"/>
      <c r="CN107" s="84">
        <v>4565.4320062982897</v>
      </c>
      <c r="CO107" s="84"/>
      <c r="CP107" s="84">
        <v>4720.8587369357583</v>
      </c>
      <c r="CQ107" s="84"/>
      <c r="CR107" s="84">
        <v>2238.1274745013525</v>
      </c>
      <c r="CS107" s="84"/>
      <c r="CT107" s="84">
        <v>2674.2559218475703</v>
      </c>
      <c r="CU107" s="84"/>
      <c r="CV107" s="84">
        <v>4667.4772553872281</v>
      </c>
      <c r="CW107" s="85"/>
      <c r="CX107" s="83" t="s">
        <v>63</v>
      </c>
      <c r="CY107" s="84">
        <v>6711.9072909279994</v>
      </c>
      <c r="CZ107" s="84"/>
      <c r="DA107" s="84">
        <v>7638.5840716644707</v>
      </c>
      <c r="DB107" s="84"/>
      <c r="DC107" s="84">
        <v>11594.322553057695</v>
      </c>
      <c r="DD107" s="84"/>
      <c r="DE107" s="84">
        <v>2038.4267378741881</v>
      </c>
      <c r="DF107" s="84"/>
      <c r="DG107" s="84">
        <v>4038.3117544890815</v>
      </c>
      <c r="DH107" s="84"/>
      <c r="DI107" s="84">
        <v>3728.0310153223941</v>
      </c>
      <c r="DJ107" s="84"/>
      <c r="DK107" s="84">
        <v>3880.0577476563781</v>
      </c>
      <c r="DL107" s="84"/>
      <c r="DM107" s="84">
        <v>1649.1838771799198</v>
      </c>
      <c r="DN107" s="85"/>
      <c r="DO107" s="83" t="s">
        <v>63</v>
      </c>
      <c r="DP107" s="84">
        <v>1100.5501638953335</v>
      </c>
      <c r="DQ107" s="84"/>
      <c r="DR107" s="84">
        <v>1209.8319383027056</v>
      </c>
      <c r="DS107" s="84"/>
      <c r="DT107" s="84">
        <v>2800.1276627466632</v>
      </c>
      <c r="DU107" s="84"/>
      <c r="DV107" s="84">
        <v>1780.0562699381289</v>
      </c>
      <c r="DW107" s="84"/>
      <c r="DX107" s="84">
        <v>1519.1579968993369</v>
      </c>
      <c r="DY107" s="84"/>
      <c r="DZ107" s="84">
        <v>817.22270371520392</v>
      </c>
      <c r="EA107" s="84"/>
      <c r="EB107" s="84">
        <v>775.5613853753141</v>
      </c>
      <c r="EC107" s="84"/>
      <c r="ED107" s="84">
        <v>1814.8919575746686</v>
      </c>
      <c r="EE107" s="84"/>
      <c r="EF107" s="84">
        <v>778.28213743788183</v>
      </c>
      <c r="EG107" s="84"/>
      <c r="EH107" s="84">
        <v>384.11401606985174</v>
      </c>
      <c r="EI107" s="85"/>
      <c r="EJ107" s="83" t="s">
        <v>63</v>
      </c>
      <c r="EK107" s="84">
        <v>260.13567769641094</v>
      </c>
      <c r="EL107" s="84"/>
      <c r="EM107" s="84">
        <v>82.621445089206205</v>
      </c>
      <c r="EN107" s="84"/>
      <c r="EO107" s="84">
        <v>749.76063291980461</v>
      </c>
      <c r="EP107" s="84"/>
      <c r="EQ107" s="84">
        <v>2704.5290787898966</v>
      </c>
      <c r="ER107" s="84"/>
      <c r="ES107" s="84">
        <v>937.80373707243371</v>
      </c>
      <c r="ET107" s="84"/>
      <c r="EU107" s="84">
        <v>2418.9584737851023</v>
      </c>
      <c r="EV107" s="84"/>
      <c r="EW107" s="84">
        <v>2261.6502954472439</v>
      </c>
      <c r="EX107" s="84"/>
      <c r="EY107" s="84">
        <v>1629.6285129735477</v>
      </c>
      <c r="EZ107" s="84"/>
      <c r="FA107" s="84">
        <v>951.51749996526348</v>
      </c>
      <c r="FB107" s="84"/>
      <c r="FC107" s="84">
        <v>1278.6526271070773</v>
      </c>
      <c r="FD107" s="85"/>
      <c r="FE107" s="83" t="s">
        <v>63</v>
      </c>
      <c r="FF107" s="84">
        <v>1303.745034738525</v>
      </c>
      <c r="FG107" s="84"/>
      <c r="FH107" s="84">
        <v>1362.6712260228214</v>
      </c>
      <c r="FI107" s="84"/>
      <c r="FJ107" s="84">
        <v>3597.8543102393928</v>
      </c>
      <c r="FK107" s="84"/>
      <c r="FL107" s="84">
        <v>1056.3071345472249</v>
      </c>
      <c r="FM107" s="84"/>
      <c r="FN107" s="84">
        <v>582.41993457102251</v>
      </c>
      <c r="FO107" s="84"/>
      <c r="FP107" s="84">
        <v>793.22630615796857</v>
      </c>
      <c r="FQ107" s="84"/>
      <c r="FR107" s="84">
        <v>549.30993404867263</v>
      </c>
      <c r="FS107" s="84"/>
      <c r="FT107" s="84">
        <v>1524.8619704387304</v>
      </c>
      <c r="FU107" s="85"/>
      <c r="FV107" s="83" t="s">
        <v>63</v>
      </c>
      <c r="FW107" s="86">
        <v>49.298138153341547</v>
      </c>
      <c r="FX107" s="86"/>
      <c r="FY107" s="86">
        <v>54.193315301204201</v>
      </c>
      <c r="FZ107" s="86"/>
      <c r="GA107" s="86">
        <v>125.42915797358111</v>
      </c>
      <c r="GB107" s="86"/>
      <c r="GC107" s="86">
        <v>79.735992774317012</v>
      </c>
      <c r="GD107" s="86"/>
      <c r="GE107" s="86">
        <v>68.049293221512443</v>
      </c>
      <c r="GF107" s="86"/>
      <c r="GG107" s="86">
        <v>36.606743673731287</v>
      </c>
      <c r="GH107" s="86"/>
      <c r="GI107" s="86">
        <v>34.740563017412242</v>
      </c>
      <c r="GJ107" s="86"/>
      <c r="GK107" s="86">
        <v>81.296425545227137</v>
      </c>
      <c r="GL107" s="86"/>
      <c r="GM107" s="86">
        <v>34.862436617963724</v>
      </c>
      <c r="GN107" s="86"/>
      <c r="GO107" s="86">
        <v>17.20603608273807</v>
      </c>
      <c r="GP107" s="85"/>
      <c r="GQ107" s="83" t="s">
        <v>63</v>
      </c>
      <c r="GR107" s="86">
        <v>11.652539791825815</v>
      </c>
      <c r="GS107" s="86"/>
      <c r="GT107" s="86">
        <v>3.7009520765686568</v>
      </c>
      <c r="GU107" s="86"/>
      <c r="GV107" s="86">
        <v>33.584841905609437</v>
      </c>
      <c r="GW107" s="86"/>
      <c r="GX107" s="86">
        <v>121.14690682885936</v>
      </c>
      <c r="GY107" s="86"/>
      <c r="GZ107" s="86">
        <v>42.008060793232197</v>
      </c>
      <c r="HA107" s="86"/>
      <c r="HB107" s="86">
        <v>108.35503272815407</v>
      </c>
      <c r="HC107" s="86"/>
      <c r="HD107" s="86">
        <v>101.30855673572692</v>
      </c>
      <c r="HE107" s="86"/>
      <c r="HF107" s="86">
        <v>72.99771896525283</v>
      </c>
      <c r="HG107" s="86"/>
      <c r="HH107" s="86">
        <v>42.622356260964452</v>
      </c>
      <c r="HI107" s="86"/>
      <c r="HJ107" s="86">
        <v>57.276075120600048</v>
      </c>
      <c r="HK107" s="87"/>
      <c r="HL107" s="83" t="s">
        <v>63</v>
      </c>
      <c r="HM107" s="86">
        <v>58.400066573780826</v>
      </c>
      <c r="HN107" s="86"/>
      <c r="HO107" s="86">
        <v>61.039611425150056</v>
      </c>
      <c r="HP107" s="86"/>
      <c r="HQ107" s="86">
        <v>161.16259363770834</v>
      </c>
      <c r="HR107" s="86"/>
      <c r="HS107" s="86">
        <v>47.316312113349397</v>
      </c>
      <c r="HT107" s="86"/>
      <c r="HU107" s="86">
        <v>26.088968353897819</v>
      </c>
      <c r="HV107" s="86"/>
      <c r="HW107" s="86">
        <v>35.531846989538337</v>
      </c>
      <c r="HX107" s="86"/>
      <c r="HY107" s="86">
        <v>24.60583615915013</v>
      </c>
      <c r="HZ107" s="86"/>
      <c r="IA107" s="86">
        <v>68.304797500002351</v>
      </c>
      <c r="IB107" s="87"/>
      <c r="IF107" s="96">
        <f>[26]CPI!$E$230</f>
        <v>2232.4375830829131</v>
      </c>
    </row>
    <row r="108" spans="1:241" s="10" customFormat="1" ht="15.75" customHeight="1" x14ac:dyDescent="0.2">
      <c r="A108" s="83" t="s">
        <v>64</v>
      </c>
      <c r="B108" s="84">
        <v>293.55404355985991</v>
      </c>
      <c r="C108" s="84"/>
      <c r="D108" s="84">
        <v>444.41635544298003</v>
      </c>
      <c r="E108" s="84"/>
      <c r="F108" s="84">
        <v>132.56580875520976</v>
      </c>
      <c r="G108" s="84"/>
      <c r="H108" s="84">
        <v>123.88509277754656</v>
      </c>
      <c r="I108" s="84"/>
      <c r="J108" s="84">
        <v>184.37628724710879</v>
      </c>
      <c r="K108" s="84"/>
      <c r="L108" s="84">
        <v>226.08082182569237</v>
      </c>
      <c r="M108" s="84"/>
      <c r="N108" s="84">
        <v>72.600674729622526</v>
      </c>
      <c r="O108" s="84"/>
      <c r="P108" s="84">
        <v>158.96187682765762</v>
      </c>
      <c r="Q108" s="84"/>
      <c r="R108" s="84">
        <v>193.83008942524265</v>
      </c>
      <c r="S108" s="84"/>
      <c r="T108" s="84">
        <v>205.13783251839686</v>
      </c>
      <c r="U108" s="85"/>
      <c r="V108" s="83" t="s">
        <v>64</v>
      </c>
      <c r="W108" s="84">
        <v>154.30010306539293</v>
      </c>
      <c r="X108" s="84"/>
      <c r="Y108" s="84">
        <v>221.97016783683085</v>
      </c>
      <c r="Z108" s="84"/>
      <c r="AA108" s="84">
        <v>459.21390080455285</v>
      </c>
      <c r="AB108" s="84"/>
      <c r="AC108" s="84">
        <v>392.99449749817393</v>
      </c>
      <c r="AD108" s="84"/>
      <c r="AE108" s="84">
        <v>199.96333405957654</v>
      </c>
      <c r="AF108" s="84"/>
      <c r="AG108" s="84">
        <v>299.71602568718367</v>
      </c>
      <c r="AH108" s="84"/>
      <c r="AI108" s="84">
        <v>170.90635379027842</v>
      </c>
      <c r="AJ108" s="84"/>
      <c r="AK108" s="84">
        <v>140.22749354648457</v>
      </c>
      <c r="AL108" s="84"/>
      <c r="AM108" s="84">
        <v>309.52113038410505</v>
      </c>
      <c r="AN108" s="84"/>
      <c r="AO108" s="84">
        <v>221.08848719027435</v>
      </c>
      <c r="AP108" s="85"/>
      <c r="AQ108" s="83" t="s">
        <v>64</v>
      </c>
      <c r="AR108" s="84">
        <v>447.3779170649554</v>
      </c>
      <c r="AS108" s="84"/>
      <c r="AT108" s="84">
        <v>471.88869252573613</v>
      </c>
      <c r="AU108" s="84"/>
      <c r="AV108" s="84">
        <v>238.39928743066449</v>
      </c>
      <c r="AW108" s="84"/>
      <c r="AX108" s="84">
        <v>111.31107787669228</v>
      </c>
      <c r="AY108" s="84">
        <v>0</v>
      </c>
      <c r="AZ108" s="84">
        <v>267.39868679683724</v>
      </c>
      <c r="BA108" s="84"/>
      <c r="BB108" s="84">
        <v>312.4501245794591</v>
      </c>
      <c r="BC108" s="84"/>
      <c r="BD108" s="84">
        <v>1026.3602869564659</v>
      </c>
      <c r="BE108" s="84"/>
      <c r="BF108" s="84">
        <v>167.24183671414957</v>
      </c>
      <c r="BG108" s="85"/>
      <c r="BH108" s="83" t="s">
        <v>64</v>
      </c>
      <c r="BI108" s="84">
        <v>4311.6119429677401</v>
      </c>
      <c r="BJ108" s="84"/>
      <c r="BK108" s="84">
        <v>8750.7085191375136</v>
      </c>
      <c r="BL108" s="84"/>
      <c r="BM108" s="84">
        <v>4471.2928774758257</v>
      </c>
      <c r="BN108" s="84"/>
      <c r="BO108" s="84">
        <v>1354.8060307239659</v>
      </c>
      <c r="BP108" s="84"/>
      <c r="BQ108" s="84">
        <v>1342.4268767529109</v>
      </c>
      <c r="BR108" s="84"/>
      <c r="BS108" s="84">
        <v>3430.6521768481975</v>
      </c>
      <c r="BT108" s="84"/>
      <c r="BU108" s="84">
        <v>917.33620345981217</v>
      </c>
      <c r="BV108" s="84"/>
      <c r="BW108" s="84">
        <v>1992.7905551379738</v>
      </c>
      <c r="BX108" s="84"/>
      <c r="BY108" s="84">
        <v>1271.2730684852143</v>
      </c>
      <c r="BZ108" s="84"/>
      <c r="CA108" s="84">
        <v>1849.9760249889546</v>
      </c>
      <c r="CB108" s="85"/>
      <c r="CC108" s="83" t="s">
        <v>64</v>
      </c>
      <c r="CD108" s="84">
        <v>1482.9518735462746</v>
      </c>
      <c r="CE108" s="84"/>
      <c r="CF108" s="84">
        <v>1305.1132691376999</v>
      </c>
      <c r="CG108" s="84"/>
      <c r="CH108" s="84">
        <v>4174.5268888055753</v>
      </c>
      <c r="CI108" s="84"/>
      <c r="CJ108" s="84">
        <v>14083.964495589731</v>
      </c>
      <c r="CK108" s="84"/>
      <c r="CL108" s="84">
        <v>1951.8754759055591</v>
      </c>
      <c r="CM108" s="84"/>
      <c r="CN108" s="84">
        <v>6137.2295959564972</v>
      </c>
      <c r="CO108" s="84"/>
      <c r="CP108" s="84">
        <v>3299.7672922051252</v>
      </c>
      <c r="CQ108" s="84"/>
      <c r="CR108" s="84">
        <v>5902.5151968636865</v>
      </c>
      <c r="CS108" s="84"/>
      <c r="CT108" s="84">
        <v>2356.4458527940596</v>
      </c>
      <c r="CU108" s="84"/>
      <c r="CV108" s="84">
        <v>5540.2535755620611</v>
      </c>
      <c r="CW108" s="85"/>
      <c r="CX108" s="83" t="s">
        <v>64</v>
      </c>
      <c r="CY108" s="84">
        <v>5882.5710781602174</v>
      </c>
      <c r="CZ108" s="84"/>
      <c r="DA108" s="84">
        <v>8315.8848083923021</v>
      </c>
      <c r="DB108" s="84"/>
      <c r="DC108" s="84">
        <v>1951.5090503827726</v>
      </c>
      <c r="DD108" s="84"/>
      <c r="DE108" s="84">
        <v>1729.0406681817371</v>
      </c>
      <c r="DF108" s="84"/>
      <c r="DG108" s="84">
        <v>8971.5039666500761</v>
      </c>
      <c r="DH108" s="84"/>
      <c r="DI108" s="84">
        <v>1427.3934722767833</v>
      </c>
      <c r="DJ108" s="84"/>
      <c r="DK108" s="84">
        <v>3838.6251406780748</v>
      </c>
      <c r="DL108" s="84"/>
      <c r="DM108" s="84">
        <v>2451.4758257495314</v>
      </c>
      <c r="DN108" s="85"/>
      <c r="DO108" s="83" t="s">
        <v>64</v>
      </c>
      <c r="DP108" s="84">
        <v>1468.7625796878319</v>
      </c>
      <c r="DQ108" s="84"/>
      <c r="DR108" s="84">
        <v>1969.0338602446541</v>
      </c>
      <c r="DS108" s="84"/>
      <c r="DT108" s="84">
        <v>3372.8854517323698</v>
      </c>
      <c r="DU108" s="84"/>
      <c r="DV108" s="84">
        <v>1093.5989152114648</v>
      </c>
      <c r="DW108" s="84"/>
      <c r="DX108" s="84">
        <v>728.09084985735421</v>
      </c>
      <c r="DY108" s="84"/>
      <c r="DZ108" s="84">
        <v>1517.4450221581467</v>
      </c>
      <c r="EA108" s="84"/>
      <c r="EB108" s="84">
        <v>1263.5367465607321</v>
      </c>
      <c r="EC108" s="84"/>
      <c r="ED108" s="84">
        <v>1253.6279735162577</v>
      </c>
      <c r="EE108" s="84"/>
      <c r="EF108" s="84">
        <v>655.86982509004372</v>
      </c>
      <c r="EG108" s="84"/>
      <c r="EH108" s="84">
        <v>901.82098654232766</v>
      </c>
      <c r="EI108" s="85"/>
      <c r="EJ108" s="83" t="s">
        <v>64</v>
      </c>
      <c r="EK108" s="84">
        <v>961.08287945717984</v>
      </c>
      <c r="EL108" s="84"/>
      <c r="EM108" s="84">
        <v>587.96787057307722</v>
      </c>
      <c r="EN108" s="84"/>
      <c r="EO108" s="84">
        <v>909.05934717823482</v>
      </c>
      <c r="EP108" s="84"/>
      <c r="EQ108" s="84">
        <v>3583.7561556838778</v>
      </c>
      <c r="ER108" s="84"/>
      <c r="ES108" s="84">
        <v>976.11668913463029</v>
      </c>
      <c r="ET108" s="84"/>
      <c r="EU108" s="84">
        <v>2047.6814951369931</v>
      </c>
      <c r="EV108" s="84"/>
      <c r="EW108" s="84">
        <v>1930.7458260178646</v>
      </c>
      <c r="EX108" s="84"/>
      <c r="EY108" s="84">
        <v>4209.2424585104909</v>
      </c>
      <c r="EZ108" s="84"/>
      <c r="FA108" s="84">
        <v>761.31986526082778</v>
      </c>
      <c r="FB108" s="84"/>
      <c r="FC108" s="84">
        <v>2505.8987222586488</v>
      </c>
      <c r="FD108" s="85"/>
      <c r="FE108" s="83" t="s">
        <v>64</v>
      </c>
      <c r="FF108" s="84">
        <v>1314.8997422029929</v>
      </c>
      <c r="FG108" s="84"/>
      <c r="FH108" s="84">
        <v>1762.2555785099185</v>
      </c>
      <c r="FI108" s="84"/>
      <c r="FJ108" s="84">
        <v>818.58845779912212</v>
      </c>
      <c r="FK108" s="84"/>
      <c r="FL108" s="84">
        <v>1553.3410520892867</v>
      </c>
      <c r="FM108" s="84"/>
      <c r="FN108" s="84">
        <v>3355.1039738150989</v>
      </c>
      <c r="FO108" s="84"/>
      <c r="FP108" s="84">
        <v>456.8388232195386</v>
      </c>
      <c r="FQ108" s="84"/>
      <c r="FR108" s="84">
        <v>374.00367000373762</v>
      </c>
      <c r="FS108" s="84"/>
      <c r="FT108" s="84">
        <v>1465.8268970937002</v>
      </c>
      <c r="FU108" s="85"/>
      <c r="FV108" s="83" t="s">
        <v>64</v>
      </c>
      <c r="FW108" s="86">
        <v>65.87123001920537</v>
      </c>
      <c r="FX108" s="86"/>
      <c r="FY108" s="86">
        <v>88.307452897762587</v>
      </c>
      <c r="FZ108" s="86"/>
      <c r="GA108" s="86">
        <v>151.26754758874318</v>
      </c>
      <c r="GB108" s="86"/>
      <c r="GC108" s="86">
        <v>49.045847633154175</v>
      </c>
      <c r="GD108" s="86"/>
      <c r="GE108" s="86">
        <v>32.653500646800168</v>
      </c>
      <c r="GF108" s="86"/>
      <c r="GG108" s="86">
        <v>68.054545696093328</v>
      </c>
      <c r="GH108" s="86"/>
      <c r="GI108" s="86">
        <v>56.667238682040832</v>
      </c>
      <c r="GJ108" s="86"/>
      <c r="GK108" s="86">
        <v>56.222848909692871</v>
      </c>
      <c r="GL108" s="86"/>
      <c r="GM108" s="86">
        <v>29.414523973196903</v>
      </c>
      <c r="GN108" s="86"/>
      <c r="GO108" s="86">
        <v>40.444969433590828</v>
      </c>
      <c r="GP108" s="85"/>
      <c r="GQ108" s="83" t="s">
        <v>64</v>
      </c>
      <c r="GR108" s="86">
        <v>43.102753498594318</v>
      </c>
      <c r="GS108" s="86"/>
      <c r="GT108" s="86">
        <v>26.369249449869002</v>
      </c>
      <c r="GU108" s="86"/>
      <c r="GV108" s="86">
        <v>40.769596248709675</v>
      </c>
      <c r="GW108" s="86"/>
      <c r="GX108" s="86">
        <v>160.72470073003154</v>
      </c>
      <c r="GY108" s="86"/>
      <c r="GZ108" s="86">
        <v>43.776991492551637</v>
      </c>
      <c r="HA108" s="86"/>
      <c r="HB108" s="86">
        <v>91.834650907913982</v>
      </c>
      <c r="HC108" s="86"/>
      <c r="HD108" s="86">
        <v>86.590306815465141</v>
      </c>
      <c r="HE108" s="86"/>
      <c r="HF108" s="86">
        <v>188.77658106600188</v>
      </c>
      <c r="HG108" s="86"/>
      <c r="HH108" s="86">
        <v>34.143759281670299</v>
      </c>
      <c r="HI108" s="86"/>
      <c r="HJ108" s="86">
        <v>112.38482884947629</v>
      </c>
      <c r="HK108" s="87"/>
      <c r="HL108" s="83" t="s">
        <v>64</v>
      </c>
      <c r="HM108" s="86">
        <v>58.970772110258949</v>
      </c>
      <c r="HN108" s="86"/>
      <c r="HO108" s="86">
        <v>79.033837170148018</v>
      </c>
      <c r="HP108" s="86"/>
      <c r="HQ108" s="86">
        <v>36.712147586312369</v>
      </c>
      <c r="HR108" s="86"/>
      <c r="HS108" s="86">
        <v>69.66441489964626</v>
      </c>
      <c r="HT108" s="86"/>
      <c r="HU108" s="86">
        <v>150.47008185931338</v>
      </c>
      <c r="HV108" s="86"/>
      <c r="HW108" s="86">
        <v>20.488359127717658</v>
      </c>
      <c r="HX108" s="86"/>
      <c r="HY108" s="86">
        <v>16.773358822961903</v>
      </c>
      <c r="HZ108" s="86"/>
      <c r="IA108" s="86">
        <v>65.739570194741077</v>
      </c>
      <c r="IB108" s="87"/>
      <c r="IF108" s="77">
        <f>[27]CPI!$E$231</f>
        <v>2229.7482212790023</v>
      </c>
    </row>
    <row r="109" spans="1:241" s="10" customFormat="1" ht="15.75" customHeight="1" x14ac:dyDescent="0.2">
      <c r="A109" s="83" t="s">
        <v>65</v>
      </c>
      <c r="B109" s="84">
        <v>216.15393504935781</v>
      </c>
      <c r="C109" s="84"/>
      <c r="D109" s="84">
        <v>343.14807577232142</v>
      </c>
      <c r="E109" s="84"/>
      <c r="F109" s="84">
        <v>119.79429458821998</v>
      </c>
      <c r="G109" s="84"/>
      <c r="H109" s="84">
        <v>83.909668791478751</v>
      </c>
      <c r="I109" s="84"/>
      <c r="J109" s="84">
        <v>67.383073646775188</v>
      </c>
      <c r="K109" s="84"/>
      <c r="L109" s="84">
        <v>225.25339414525368</v>
      </c>
      <c r="M109" s="84"/>
      <c r="N109" s="84">
        <v>37.030581293973555</v>
      </c>
      <c r="O109" s="84"/>
      <c r="P109" s="84">
        <v>94.108752779272208</v>
      </c>
      <c r="Q109" s="84"/>
      <c r="R109" s="84">
        <v>101.10142571817723</v>
      </c>
      <c r="S109" s="84"/>
      <c r="T109" s="84">
        <v>161.01426801142912</v>
      </c>
      <c r="U109" s="85"/>
      <c r="V109" s="83" t="s">
        <v>65</v>
      </c>
      <c r="W109" s="84">
        <v>112.02301041048949</v>
      </c>
      <c r="X109" s="84"/>
      <c r="Y109" s="84">
        <v>95.724067776653655</v>
      </c>
      <c r="Z109" s="84"/>
      <c r="AA109" s="84">
        <v>182.86092183313369</v>
      </c>
      <c r="AB109" s="84"/>
      <c r="AC109" s="84">
        <v>363.40774051780687</v>
      </c>
      <c r="AD109" s="84"/>
      <c r="AE109" s="84">
        <v>221.16620915371783</v>
      </c>
      <c r="AF109" s="84"/>
      <c r="AG109" s="84">
        <v>135.51881109860955</v>
      </c>
      <c r="AH109" s="84"/>
      <c r="AI109" s="84">
        <v>234.2131614104224</v>
      </c>
      <c r="AJ109" s="84"/>
      <c r="AK109" s="84">
        <v>80.205575802679462</v>
      </c>
      <c r="AL109" s="84"/>
      <c r="AM109" s="84">
        <v>368.53743662711923</v>
      </c>
      <c r="AN109" s="84"/>
      <c r="AO109" s="84">
        <v>242.5258598099675</v>
      </c>
      <c r="AP109" s="85"/>
      <c r="AQ109" s="83" t="s">
        <v>65</v>
      </c>
      <c r="AR109" s="84">
        <v>471.80732843868577</v>
      </c>
      <c r="AS109" s="84"/>
      <c r="AT109" s="84">
        <v>456.6393205428941</v>
      </c>
      <c r="AU109" s="84"/>
      <c r="AV109" s="84">
        <v>170.857082214462</v>
      </c>
      <c r="AW109" s="84"/>
      <c r="AX109" s="84">
        <v>228.88875538625499</v>
      </c>
      <c r="AY109" s="84">
        <v>0</v>
      </c>
      <c r="AZ109" s="84">
        <v>177.66501332687457</v>
      </c>
      <c r="BA109" s="84"/>
      <c r="BB109" s="84">
        <v>252.79533050316317</v>
      </c>
      <c r="BC109" s="84"/>
      <c r="BD109" s="84">
        <v>441.51235189585708</v>
      </c>
      <c r="BE109" s="84"/>
      <c r="BF109" s="84">
        <v>93.403572881609747</v>
      </c>
      <c r="BG109" s="85"/>
      <c r="BH109" s="83" t="s">
        <v>65</v>
      </c>
      <c r="BI109" s="84">
        <v>3283.9246455435164</v>
      </c>
      <c r="BJ109" s="84"/>
      <c r="BK109" s="84">
        <v>5850.5028845752195</v>
      </c>
      <c r="BL109" s="84"/>
      <c r="BM109" s="84">
        <v>3954.2984014483718</v>
      </c>
      <c r="BN109" s="84"/>
      <c r="BO109" s="84">
        <v>3534.5565913527785</v>
      </c>
      <c r="BP109" s="84"/>
      <c r="BQ109" s="84">
        <v>888.35911262467357</v>
      </c>
      <c r="BR109" s="84"/>
      <c r="BS109" s="84">
        <v>2390.2978833963566</v>
      </c>
      <c r="BT109" s="84"/>
      <c r="BU109" s="84">
        <v>367.40976608072856</v>
      </c>
      <c r="BV109" s="84"/>
      <c r="BW109" s="84">
        <v>1737.8156868945182</v>
      </c>
      <c r="BX109" s="84"/>
      <c r="BY109" s="84">
        <v>754.58290984144867</v>
      </c>
      <c r="BZ109" s="84"/>
      <c r="CA109" s="84">
        <v>587.77962629844887</v>
      </c>
      <c r="CB109" s="85"/>
      <c r="CC109" s="83" t="s">
        <v>65</v>
      </c>
      <c r="CD109" s="84">
        <v>506.58813025914992</v>
      </c>
      <c r="CE109" s="84"/>
      <c r="CF109" s="84">
        <v>2442.3751046294947</v>
      </c>
      <c r="CG109" s="84"/>
      <c r="CH109" s="84">
        <v>4179.5177174953315</v>
      </c>
      <c r="CI109" s="84"/>
      <c r="CJ109" s="84">
        <v>3359.0352518891082</v>
      </c>
      <c r="CK109" s="84"/>
      <c r="CL109" s="84">
        <v>2258.1537292842686</v>
      </c>
      <c r="CM109" s="84"/>
      <c r="CN109" s="84">
        <v>1724.051455207966</v>
      </c>
      <c r="CO109" s="84"/>
      <c r="CP109" s="84">
        <v>1802.2662578568259</v>
      </c>
      <c r="CQ109" s="84"/>
      <c r="CR109" s="84">
        <v>1437.6343431022397</v>
      </c>
      <c r="CS109" s="84"/>
      <c r="CT109" s="84">
        <v>4126.7868346574833</v>
      </c>
      <c r="CU109" s="84"/>
      <c r="CV109" s="84">
        <v>3063.4606777418758</v>
      </c>
      <c r="CW109" s="85"/>
      <c r="CX109" s="83" t="s">
        <v>65</v>
      </c>
      <c r="CY109" s="84">
        <v>6990.5965270117767</v>
      </c>
      <c r="CZ109" s="84"/>
      <c r="DA109" s="84">
        <v>8739.400953061062</v>
      </c>
      <c r="DB109" s="84"/>
      <c r="DC109" s="84">
        <v>1310.5731741512081</v>
      </c>
      <c r="DD109" s="84"/>
      <c r="DE109" s="84">
        <v>3562.9934666146155</v>
      </c>
      <c r="DF109" s="84"/>
      <c r="DG109" s="84">
        <v>2310.1710986491075</v>
      </c>
      <c r="DH109" s="84"/>
      <c r="DI109" s="84">
        <v>3873.1291632321668</v>
      </c>
      <c r="DJ109" s="84"/>
      <c r="DK109" s="84">
        <v>3393.7395460271873</v>
      </c>
      <c r="DL109" s="84"/>
      <c r="DM109" s="84">
        <v>1317.0689477940671</v>
      </c>
      <c r="DN109" s="85"/>
      <c r="DO109" s="83" t="s">
        <v>65</v>
      </c>
      <c r="DP109" s="84">
        <v>1519.252769926972</v>
      </c>
      <c r="DQ109" s="84"/>
      <c r="DR109" s="84">
        <v>1704.9499320104087</v>
      </c>
      <c r="DS109" s="84"/>
      <c r="DT109" s="84">
        <v>3300.9071216962775</v>
      </c>
      <c r="DU109" s="84"/>
      <c r="DV109" s="84">
        <v>4212.3352913433519</v>
      </c>
      <c r="DW109" s="84"/>
      <c r="DX109" s="84">
        <v>1318.3713127743151</v>
      </c>
      <c r="DY109" s="84"/>
      <c r="DZ109" s="84">
        <v>1061.159540998962</v>
      </c>
      <c r="EA109" s="84"/>
      <c r="EB109" s="84">
        <v>992.17931029487158</v>
      </c>
      <c r="EC109" s="84"/>
      <c r="ED109" s="84">
        <v>1846.6036745492588</v>
      </c>
      <c r="EE109" s="84"/>
      <c r="EF109" s="84">
        <v>746.36228369802382</v>
      </c>
      <c r="EG109" s="84"/>
      <c r="EH109" s="84">
        <v>365.04816222667114</v>
      </c>
      <c r="EI109" s="85"/>
      <c r="EJ109" s="83" t="s">
        <v>65</v>
      </c>
      <c r="EK109" s="84">
        <v>452.21792237402195</v>
      </c>
      <c r="EL109" s="84"/>
      <c r="EM109" s="84">
        <v>2551.4744215928217</v>
      </c>
      <c r="EN109" s="84"/>
      <c r="EO109" s="84">
        <v>2285.6265163692397</v>
      </c>
      <c r="EP109" s="84"/>
      <c r="EQ109" s="84">
        <v>924.31582417670506</v>
      </c>
      <c r="ER109" s="84"/>
      <c r="ES109" s="84">
        <v>1021.0211306351854</v>
      </c>
      <c r="ET109" s="84"/>
      <c r="EU109" s="84">
        <v>1272.1860834164704</v>
      </c>
      <c r="EV109" s="84"/>
      <c r="EW109" s="84">
        <v>769.49828395793372</v>
      </c>
      <c r="EX109" s="84"/>
      <c r="EY109" s="84">
        <v>1792.4369081759178</v>
      </c>
      <c r="EZ109" s="84"/>
      <c r="FA109" s="84">
        <v>1119.7741191305092</v>
      </c>
      <c r="FB109" s="84"/>
      <c r="FC109" s="84">
        <v>1263.1480536311747</v>
      </c>
      <c r="FD109" s="85"/>
      <c r="FE109" s="83" t="s">
        <v>65</v>
      </c>
      <c r="FF109" s="84">
        <v>1481.6634048786818</v>
      </c>
      <c r="FG109" s="84"/>
      <c r="FH109" s="84">
        <v>1913.8520403085024</v>
      </c>
      <c r="FI109" s="84"/>
      <c r="FJ109" s="84">
        <v>767.0581501012407</v>
      </c>
      <c r="FK109" s="84"/>
      <c r="FL109" s="84">
        <v>1556.6485389821719</v>
      </c>
      <c r="FM109" s="84"/>
      <c r="FN109" s="84">
        <v>1300.2960208033589</v>
      </c>
      <c r="FO109" s="84"/>
      <c r="FP109" s="84">
        <v>1532.1205322594767</v>
      </c>
      <c r="FQ109" s="84"/>
      <c r="FR109" s="84">
        <v>768.66242392867298</v>
      </c>
      <c r="FS109" s="84"/>
      <c r="FT109" s="84">
        <v>1410.0841190127376</v>
      </c>
      <c r="FU109" s="85"/>
      <c r="FV109" s="83" t="s">
        <v>65</v>
      </c>
      <c r="FW109" s="86">
        <v>67.765913088498749</v>
      </c>
      <c r="FX109" s="86"/>
      <c r="FY109" s="86">
        <v>76.048891402325978</v>
      </c>
      <c r="FZ109" s="86"/>
      <c r="GA109" s="86">
        <v>147.23618712429857</v>
      </c>
      <c r="GB109" s="86"/>
      <c r="GC109" s="86">
        <v>187.89022663194547</v>
      </c>
      <c r="GD109" s="86"/>
      <c r="GE109" s="86">
        <v>58.805642858316929</v>
      </c>
      <c r="GF109" s="86"/>
      <c r="GG109" s="86">
        <v>47.332772170508214</v>
      </c>
      <c r="GH109" s="86"/>
      <c r="GI109" s="86">
        <v>44.255925176217275</v>
      </c>
      <c r="GJ109" s="86"/>
      <c r="GK109" s="86">
        <v>82.367323328574642</v>
      </c>
      <c r="GL109" s="86"/>
      <c r="GM109" s="86">
        <v>33.291314421658043</v>
      </c>
      <c r="GN109" s="86"/>
      <c r="GO109" s="86">
        <v>16.282887564363566</v>
      </c>
      <c r="GP109" s="85"/>
      <c r="GQ109" s="83" t="s">
        <v>65</v>
      </c>
      <c r="GR109" s="86">
        <v>20.171074248646921</v>
      </c>
      <c r="GS109" s="86"/>
      <c r="GT109" s="86">
        <v>113.80791749979693</v>
      </c>
      <c r="GU109" s="86"/>
      <c r="GV109" s="86">
        <v>101.9498341072574</v>
      </c>
      <c r="GW109" s="86"/>
      <c r="GX109" s="86">
        <v>41.228890311974588</v>
      </c>
      <c r="GY109" s="86"/>
      <c r="GZ109" s="86">
        <v>45.542407800560127</v>
      </c>
      <c r="HA109" s="86"/>
      <c r="HB109" s="86">
        <v>56.74556154690584</v>
      </c>
      <c r="HC109" s="86"/>
      <c r="HD109" s="86">
        <v>34.323290281016789</v>
      </c>
      <c r="HE109" s="86"/>
      <c r="HF109" s="86">
        <v>79.95122743261831</v>
      </c>
      <c r="HG109" s="86"/>
      <c r="HH109" s="86">
        <v>49.947261665612032</v>
      </c>
      <c r="HI109" s="86"/>
      <c r="HJ109" s="86">
        <v>56.342422350423703</v>
      </c>
      <c r="HK109" s="87"/>
      <c r="HL109" s="83" t="s">
        <v>65</v>
      </c>
      <c r="HM109" s="86">
        <v>66.089248286342936</v>
      </c>
      <c r="HN109" s="86"/>
      <c r="HO109" s="86">
        <v>85.366920893635211</v>
      </c>
      <c r="HP109" s="86"/>
      <c r="HQ109" s="86">
        <v>34.21444868327206</v>
      </c>
      <c r="HR109" s="86"/>
      <c r="HS109" s="86">
        <v>69.433942586838299</v>
      </c>
      <c r="HT109" s="86"/>
      <c r="HU109" s="86">
        <v>57.999398703954164</v>
      </c>
      <c r="HV109" s="86"/>
      <c r="HW109" s="86">
        <v>68.339876606044228</v>
      </c>
      <c r="HX109" s="86"/>
      <c r="HY109" s="86">
        <v>34.286006940667995</v>
      </c>
      <c r="HZ109" s="86"/>
      <c r="IA109" s="86">
        <v>62.896471046804614</v>
      </c>
      <c r="IB109" s="87"/>
      <c r="IF109" s="77">
        <f>[28]CPI!$E$232</f>
        <v>2241.9129333399624</v>
      </c>
      <c r="IG109" s="97"/>
    </row>
    <row r="110" spans="1:241" s="10" customFormat="1" ht="15.75" customHeight="1" x14ac:dyDescent="0.2">
      <c r="A110" s="83" t="s">
        <v>66</v>
      </c>
      <c r="B110" s="84">
        <v>200.93058148937999</v>
      </c>
      <c r="C110" s="84"/>
      <c r="D110" s="84">
        <v>301.9500948232556</v>
      </c>
      <c r="E110" s="84"/>
      <c r="F110" s="84">
        <v>104.33316536529111</v>
      </c>
      <c r="G110" s="84"/>
      <c r="H110" s="84">
        <v>108.93295428015789</v>
      </c>
      <c r="I110" s="84"/>
      <c r="J110" s="84">
        <v>80.030063232003343</v>
      </c>
      <c r="K110" s="84"/>
      <c r="L110" s="84">
        <v>124.35067335572695</v>
      </c>
      <c r="M110" s="84"/>
      <c r="N110" s="84">
        <v>68.337247519889601</v>
      </c>
      <c r="O110" s="84"/>
      <c r="P110" s="84">
        <v>96.552780412390106</v>
      </c>
      <c r="Q110" s="84"/>
      <c r="R110" s="84">
        <v>181.1195264999337</v>
      </c>
      <c r="S110" s="84"/>
      <c r="T110" s="84">
        <v>336.21554118638113</v>
      </c>
      <c r="U110" s="85"/>
      <c r="V110" s="83" t="s">
        <v>66</v>
      </c>
      <c r="W110" s="84">
        <v>916.38607934440915</v>
      </c>
      <c r="X110" s="84"/>
      <c r="Y110" s="84">
        <v>77.81633332205945</v>
      </c>
      <c r="Z110" s="84"/>
      <c r="AA110" s="84">
        <v>210.02274268581363</v>
      </c>
      <c r="AB110" s="84"/>
      <c r="AC110" s="84">
        <v>80.699417160705636</v>
      </c>
      <c r="AD110" s="84"/>
      <c r="AE110" s="84">
        <v>278.72471311718476</v>
      </c>
      <c r="AF110" s="84"/>
      <c r="AG110" s="84">
        <v>403.96112259286576</v>
      </c>
      <c r="AH110" s="84"/>
      <c r="AI110" s="84">
        <v>211.14949095910643</v>
      </c>
      <c r="AJ110" s="84"/>
      <c r="AK110" s="84">
        <v>505.39109662200565</v>
      </c>
      <c r="AL110" s="84"/>
      <c r="AM110" s="84">
        <v>382.38540435685866</v>
      </c>
      <c r="AN110" s="84"/>
      <c r="AO110" s="84">
        <v>173.04487422634693</v>
      </c>
      <c r="AP110" s="85"/>
      <c r="AQ110" s="83" t="s">
        <v>66</v>
      </c>
      <c r="AR110" s="84">
        <v>386.75876340444529</v>
      </c>
      <c r="AS110" s="84"/>
      <c r="AT110" s="84">
        <v>386.13037000655339</v>
      </c>
      <c r="AU110" s="84"/>
      <c r="AV110" s="84">
        <v>126.48169360514711</v>
      </c>
      <c r="AW110" s="84"/>
      <c r="AX110" s="84">
        <v>189.57560478351198</v>
      </c>
      <c r="AY110" s="84">
        <v>0</v>
      </c>
      <c r="AZ110" s="84">
        <v>269.67057848475804</v>
      </c>
      <c r="BA110" s="84"/>
      <c r="BB110" s="84">
        <v>610.8965692413251</v>
      </c>
      <c r="BC110" s="84"/>
      <c r="BD110" s="84">
        <v>473.51659085392146</v>
      </c>
      <c r="BE110" s="84"/>
      <c r="BF110" s="84">
        <v>93.559837173546043</v>
      </c>
      <c r="BG110" s="85"/>
      <c r="BH110" s="83" t="s">
        <v>66</v>
      </c>
      <c r="BI110" s="84">
        <v>2825.2205868317851</v>
      </c>
      <c r="BJ110" s="84"/>
      <c r="BK110" s="84">
        <v>3909.1082742771509</v>
      </c>
      <c r="BL110" s="84"/>
      <c r="BM110" s="84">
        <v>2861.4862171523469</v>
      </c>
      <c r="BN110" s="84"/>
      <c r="BO110" s="84">
        <v>1023.0411273155763</v>
      </c>
      <c r="BP110" s="84"/>
      <c r="BQ110" s="84">
        <v>964.26504451067774</v>
      </c>
      <c r="BR110" s="84"/>
      <c r="BS110" s="84">
        <v>1813.1548953483536</v>
      </c>
      <c r="BT110" s="84"/>
      <c r="BU110" s="84">
        <v>441.91426238823681</v>
      </c>
      <c r="BV110" s="84"/>
      <c r="BW110" s="84">
        <v>1290.1310214060456</v>
      </c>
      <c r="BX110" s="84"/>
      <c r="BY110" s="84">
        <v>2485.1238855709144</v>
      </c>
      <c r="BZ110" s="84"/>
      <c r="CA110" s="84">
        <v>2532.9460429564715</v>
      </c>
      <c r="CB110" s="85"/>
      <c r="CC110" s="83" t="s">
        <v>66</v>
      </c>
      <c r="CD110" s="84">
        <v>3007.010983386866</v>
      </c>
      <c r="CE110" s="84"/>
      <c r="CF110" s="84">
        <v>607.04634403893635</v>
      </c>
      <c r="CG110" s="84"/>
      <c r="CH110" s="84">
        <v>3193.8015013121799</v>
      </c>
      <c r="CI110" s="84"/>
      <c r="CJ110" s="84">
        <v>2562.46539694487</v>
      </c>
      <c r="CK110" s="84"/>
      <c r="CL110" s="84">
        <v>1580.4874233927426</v>
      </c>
      <c r="CM110" s="84"/>
      <c r="CN110" s="84">
        <v>3456.9331694826542</v>
      </c>
      <c r="CO110" s="84"/>
      <c r="CP110" s="84">
        <v>4086.0598909594537</v>
      </c>
      <c r="CQ110" s="84"/>
      <c r="CR110" s="84">
        <v>2831.4340914643703</v>
      </c>
      <c r="CS110" s="84"/>
      <c r="CT110" s="84">
        <v>1611.314668870036</v>
      </c>
      <c r="CU110" s="84"/>
      <c r="CV110" s="84">
        <v>2262.836123387724</v>
      </c>
      <c r="CW110" s="85"/>
      <c r="CX110" s="83" t="s">
        <v>66</v>
      </c>
      <c r="CY110" s="84">
        <v>9199.9029077197683</v>
      </c>
      <c r="CZ110" s="84"/>
      <c r="DA110" s="84">
        <v>10206.000586181479</v>
      </c>
      <c r="DB110" s="84"/>
      <c r="DC110" s="84">
        <v>702.18268453986582</v>
      </c>
      <c r="DD110" s="84"/>
      <c r="DE110" s="84">
        <v>4538.9938200495453</v>
      </c>
      <c r="DF110" s="84"/>
      <c r="DG110" s="84">
        <v>4350.0862320763717</v>
      </c>
      <c r="DH110" s="84"/>
      <c r="DI110" s="84">
        <v>9906.9822040612307</v>
      </c>
      <c r="DJ110" s="84"/>
      <c r="DK110" s="84">
        <v>4388.6289831977883</v>
      </c>
      <c r="DL110" s="84"/>
      <c r="DM110" s="84">
        <v>1312.4910180596673</v>
      </c>
      <c r="DN110" s="85"/>
      <c r="DO110" s="83" t="s">
        <v>66</v>
      </c>
      <c r="DP110" s="84">
        <v>1406.0679891981051</v>
      </c>
      <c r="DQ110" s="84"/>
      <c r="DR110" s="84">
        <v>1294.6206480131495</v>
      </c>
      <c r="DS110" s="84"/>
      <c r="DT110" s="84">
        <v>2742.6429622198425</v>
      </c>
      <c r="DU110" s="84"/>
      <c r="DV110" s="84">
        <v>939.14750965486587</v>
      </c>
      <c r="DW110" s="84"/>
      <c r="DX110" s="84">
        <v>1204.8785238558655</v>
      </c>
      <c r="DY110" s="84"/>
      <c r="DZ110" s="84">
        <v>1458.0981722242109</v>
      </c>
      <c r="EA110" s="84"/>
      <c r="EB110" s="84">
        <v>646.66675704141778</v>
      </c>
      <c r="EC110" s="84"/>
      <c r="ED110" s="84">
        <v>1336.192511386746</v>
      </c>
      <c r="EE110" s="84"/>
      <c r="EF110" s="84">
        <v>1372.090537997196</v>
      </c>
      <c r="EG110" s="84"/>
      <c r="EH110" s="84">
        <v>753.36970861568011</v>
      </c>
      <c r="EI110" s="85"/>
      <c r="EJ110" s="83" t="s">
        <v>66</v>
      </c>
      <c r="EK110" s="84">
        <v>328.13800331167278</v>
      </c>
      <c r="EL110" s="84"/>
      <c r="EM110" s="84">
        <v>780.10144930183992</v>
      </c>
      <c r="EN110" s="84"/>
      <c r="EO110" s="84">
        <v>1520.693168972653</v>
      </c>
      <c r="EP110" s="84"/>
      <c r="EQ110" s="84">
        <v>3175.320822753838</v>
      </c>
      <c r="ER110" s="84"/>
      <c r="ES110" s="84">
        <v>567.04244331870757</v>
      </c>
      <c r="ET110" s="84"/>
      <c r="EU110" s="84">
        <v>855.75887780833341</v>
      </c>
      <c r="EV110" s="84"/>
      <c r="EW110" s="84">
        <v>1935.1502446912391</v>
      </c>
      <c r="EX110" s="84"/>
      <c r="EY110" s="84">
        <v>560.2461361882813</v>
      </c>
      <c r="EZ110" s="84"/>
      <c r="FA110" s="84">
        <v>421.38498240541821</v>
      </c>
      <c r="FB110" s="84"/>
      <c r="FC110" s="84">
        <v>1307.658567469545</v>
      </c>
      <c r="FD110" s="85"/>
      <c r="FE110" s="83" t="s">
        <v>66</v>
      </c>
      <c r="FF110" s="84">
        <v>2378.7186686444006</v>
      </c>
      <c r="FG110" s="84"/>
      <c r="FH110" s="84">
        <v>2643.1488893267483</v>
      </c>
      <c r="FI110" s="84"/>
      <c r="FJ110" s="84">
        <v>555.16546665792816</v>
      </c>
      <c r="FK110" s="84"/>
      <c r="FL110" s="84">
        <v>2394.2921481025478</v>
      </c>
      <c r="FM110" s="84"/>
      <c r="FN110" s="84">
        <v>1613.1111730908535</v>
      </c>
      <c r="FO110" s="84"/>
      <c r="FP110" s="84">
        <v>1621.7118744609668</v>
      </c>
      <c r="FQ110" s="84"/>
      <c r="FR110" s="84">
        <v>926.81630759410257</v>
      </c>
      <c r="FS110" s="84"/>
      <c r="FT110" s="84">
        <v>1402.8359365622891</v>
      </c>
      <c r="FU110" s="85"/>
      <c r="FV110" s="83" t="s">
        <v>66</v>
      </c>
      <c r="FW110" s="86">
        <v>63.167137745240787</v>
      </c>
      <c r="FX110" s="86"/>
      <c r="FY110" s="86">
        <v>58.160402931523983</v>
      </c>
      <c r="FZ110" s="86"/>
      <c r="GA110" s="86">
        <v>123.21232480326883</v>
      </c>
      <c r="GB110" s="86"/>
      <c r="GC110" s="86">
        <v>42.190890171179717</v>
      </c>
      <c r="GD110" s="86"/>
      <c r="GE110" s="86">
        <v>54.128767788882968</v>
      </c>
      <c r="GF110" s="86"/>
      <c r="GG110" s="86">
        <v>65.504576449036676</v>
      </c>
      <c r="GH110" s="86"/>
      <c r="GI110" s="86">
        <v>29.05128943345014</v>
      </c>
      <c r="GJ110" s="86"/>
      <c r="GK110" s="86">
        <v>60.02800509601385</v>
      </c>
      <c r="GL110" s="86"/>
      <c r="GM110" s="86">
        <v>61.640712027047705</v>
      </c>
      <c r="GN110" s="86"/>
      <c r="GO110" s="86">
        <v>33.84488411855434</v>
      </c>
      <c r="GP110" s="85"/>
      <c r="GQ110" s="83" t="s">
        <v>66</v>
      </c>
      <c r="GR110" s="86">
        <v>14.741490890819467</v>
      </c>
      <c r="GS110" s="86"/>
      <c r="GT110" s="86">
        <v>35.045798696700537</v>
      </c>
      <c r="GU110" s="86"/>
      <c r="GV110" s="86">
        <v>68.316635902880535</v>
      </c>
      <c r="GW110" s="86"/>
      <c r="GX110" s="86">
        <v>142.65023408335574</v>
      </c>
      <c r="GY110" s="86"/>
      <c r="GZ110" s="86">
        <v>25.474193566513321</v>
      </c>
      <c r="HA110" s="86"/>
      <c r="HB110" s="86">
        <v>38.444683561895374</v>
      </c>
      <c r="HC110" s="86"/>
      <c r="HD110" s="86">
        <v>86.935982472555565</v>
      </c>
      <c r="HE110" s="86"/>
      <c r="HF110" s="86">
        <v>25.1688717243516</v>
      </c>
      <c r="HG110" s="86"/>
      <c r="HH110" s="86">
        <v>18.930580478230823</v>
      </c>
      <c r="HI110" s="86"/>
      <c r="HJ110" s="86">
        <v>58.746127135858636</v>
      </c>
      <c r="HK110" s="87"/>
      <c r="HL110" s="83" t="s">
        <v>66</v>
      </c>
      <c r="HM110" s="86">
        <v>106.86314669970523</v>
      </c>
      <c r="HN110" s="86"/>
      <c r="HO110" s="86">
        <v>118.74258660031225</v>
      </c>
      <c r="HP110" s="86"/>
      <c r="HQ110" s="86">
        <v>24.940624331958507</v>
      </c>
      <c r="HR110" s="86"/>
      <c r="HS110" s="86">
        <v>107.56278009557427</v>
      </c>
      <c r="HT110" s="86"/>
      <c r="HU110" s="86">
        <v>72.468484064649687</v>
      </c>
      <c r="HV110" s="86"/>
      <c r="HW110" s="86">
        <v>72.854867719156644</v>
      </c>
      <c r="HX110" s="86"/>
      <c r="HY110" s="86">
        <v>41.63691501128659</v>
      </c>
      <c r="HZ110" s="86"/>
      <c r="IA110" s="86">
        <v>63.021938853284723</v>
      </c>
      <c r="IB110" s="87"/>
      <c r="IF110" s="77">
        <f>[29]CPI!$E$233</f>
        <v>2225.9485539283323</v>
      </c>
    </row>
    <row r="111" spans="1:241" s="10" customFormat="1" ht="12" thickBot="1" x14ac:dyDescent="0.25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90"/>
      <c r="V111" s="88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90"/>
      <c r="AQ111" s="88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90"/>
      <c r="BH111" s="88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90"/>
      <c r="CC111" s="88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90"/>
      <c r="CX111" s="88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90"/>
      <c r="DO111" s="88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90"/>
      <c r="EJ111" s="88"/>
      <c r="EK111" s="89"/>
      <c r="EL111" s="91"/>
      <c r="EM111" s="89"/>
      <c r="EN111" s="91"/>
      <c r="EO111" s="89"/>
      <c r="EP111" s="91"/>
      <c r="EQ111" s="89"/>
      <c r="ER111" s="91"/>
      <c r="ES111" s="89"/>
      <c r="ET111" s="91"/>
      <c r="EU111" s="89"/>
      <c r="EV111" s="91"/>
      <c r="EW111" s="89"/>
      <c r="EX111" s="91"/>
      <c r="EY111" s="89"/>
      <c r="EZ111" s="91"/>
      <c r="FA111" s="89"/>
      <c r="FB111" s="91"/>
      <c r="FC111" s="89"/>
      <c r="FD111" s="90"/>
      <c r="FE111" s="88"/>
      <c r="FF111" s="89"/>
      <c r="FG111" s="91"/>
      <c r="FH111" s="89"/>
      <c r="FI111" s="91"/>
      <c r="FJ111" s="89"/>
      <c r="FK111" s="91"/>
      <c r="FL111" s="89"/>
      <c r="FM111" s="91"/>
      <c r="FN111" s="89"/>
      <c r="FO111" s="91"/>
      <c r="FP111" s="89"/>
      <c r="FQ111" s="91"/>
      <c r="FR111" s="89"/>
      <c r="FS111" s="91"/>
      <c r="FT111" s="89"/>
      <c r="FU111" s="90"/>
      <c r="FV111" s="88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0"/>
      <c r="GQ111" s="88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2"/>
      <c r="HL111" s="88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2"/>
    </row>
    <row r="112" spans="1:241" s="10" customFormat="1" ht="15.75" customHeight="1" x14ac:dyDescent="0.2">
      <c r="A112" s="93">
        <v>2016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5"/>
      <c r="V112" s="93">
        <v>2016</v>
      </c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5"/>
      <c r="AQ112" s="93">
        <v>2016</v>
      </c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5"/>
      <c r="BH112" s="93">
        <v>2016</v>
      </c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5"/>
      <c r="CC112" s="93">
        <v>2016</v>
      </c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5"/>
      <c r="CX112" s="93">
        <v>2016</v>
      </c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5"/>
      <c r="DO112" s="93">
        <v>2016</v>
      </c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5"/>
      <c r="EJ112" s="93">
        <v>2016</v>
      </c>
      <c r="EK112" s="84"/>
      <c r="EL112" s="86"/>
      <c r="EM112" s="84"/>
      <c r="EN112" s="86"/>
      <c r="EO112" s="84"/>
      <c r="EP112" s="86"/>
      <c r="EQ112" s="84"/>
      <c r="ER112" s="86"/>
      <c r="ES112" s="84"/>
      <c r="ET112" s="86"/>
      <c r="EU112" s="84"/>
      <c r="EV112" s="86"/>
      <c r="EW112" s="84"/>
      <c r="EX112" s="86"/>
      <c r="EY112" s="84"/>
      <c r="EZ112" s="86"/>
      <c r="FA112" s="84"/>
      <c r="FB112" s="86"/>
      <c r="FC112" s="84"/>
      <c r="FD112" s="85"/>
      <c r="FE112" s="93">
        <v>2016</v>
      </c>
      <c r="FF112" s="84"/>
      <c r="FG112" s="86"/>
      <c r="FH112" s="84"/>
      <c r="FI112" s="86"/>
      <c r="FJ112" s="84"/>
      <c r="FK112" s="86"/>
      <c r="FL112" s="84"/>
      <c r="FM112" s="86"/>
      <c r="FN112" s="84"/>
      <c r="FO112" s="86"/>
      <c r="FP112" s="84"/>
      <c r="FQ112" s="86"/>
      <c r="FR112" s="84"/>
      <c r="FS112" s="86"/>
      <c r="FT112" s="84"/>
      <c r="FU112" s="85"/>
      <c r="FV112" s="93">
        <v>2016</v>
      </c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5"/>
      <c r="GQ112" s="93">
        <v>2016</v>
      </c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7"/>
      <c r="HL112" s="93">
        <v>2016</v>
      </c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7"/>
      <c r="IF112" s="53">
        <v>2016</v>
      </c>
    </row>
    <row r="113" spans="1:241" s="10" customFormat="1" ht="15.75" customHeight="1" x14ac:dyDescent="0.2">
      <c r="A113" s="83" t="s">
        <v>63</v>
      </c>
      <c r="B113" s="84">
        <v>217.39661413060716</v>
      </c>
      <c r="C113" s="84"/>
      <c r="D113" s="84">
        <v>212.94509755592389</v>
      </c>
      <c r="E113" s="84"/>
      <c r="F113" s="84">
        <v>98.272926346012795</v>
      </c>
      <c r="G113" s="84"/>
      <c r="H113" s="84">
        <v>109.48511318254873</v>
      </c>
      <c r="I113" s="84"/>
      <c r="J113" s="84">
        <v>66.705499813230247</v>
      </c>
      <c r="K113" s="84"/>
      <c r="L113" s="84">
        <v>294.04122584698399</v>
      </c>
      <c r="M113" s="84"/>
      <c r="N113" s="84">
        <v>68.575976643442957</v>
      </c>
      <c r="O113" s="84"/>
      <c r="P113" s="84">
        <v>100.45271630951684</v>
      </c>
      <c r="Q113" s="84"/>
      <c r="R113" s="84">
        <v>122.43044445909894</v>
      </c>
      <c r="S113" s="84"/>
      <c r="T113" s="84">
        <v>193.46602082493109</v>
      </c>
      <c r="U113" s="85"/>
      <c r="V113" s="83" t="s">
        <v>63</v>
      </c>
      <c r="W113" s="84">
        <v>124.6996523459688</v>
      </c>
      <c r="X113" s="84"/>
      <c r="Y113" s="84">
        <v>108.16611506736166</v>
      </c>
      <c r="Z113" s="84"/>
      <c r="AA113" s="84">
        <v>204.26867236628001</v>
      </c>
      <c r="AB113" s="84"/>
      <c r="AC113" s="84">
        <v>155.91494366282447</v>
      </c>
      <c r="AD113" s="84"/>
      <c r="AE113" s="84">
        <v>115.95261772743991</v>
      </c>
      <c r="AF113" s="84"/>
      <c r="AG113" s="84">
        <v>188.04958636769999</v>
      </c>
      <c r="AH113" s="84"/>
      <c r="AI113" s="84">
        <v>210.30015674753713</v>
      </c>
      <c r="AJ113" s="84"/>
      <c r="AK113" s="84">
        <v>136.00838001881104</v>
      </c>
      <c r="AL113" s="84"/>
      <c r="AM113" s="84">
        <v>288.05642169638844</v>
      </c>
      <c r="AN113" s="84"/>
      <c r="AO113" s="84">
        <v>399.48665044026313</v>
      </c>
      <c r="AP113" s="85"/>
      <c r="AQ113" s="83" t="s">
        <v>63</v>
      </c>
      <c r="AR113" s="84">
        <v>491.03983731299735</v>
      </c>
      <c r="AS113" s="84"/>
      <c r="AT113" s="84">
        <v>534.42344612647423</v>
      </c>
      <c r="AU113" s="84"/>
      <c r="AV113" s="84">
        <v>415.10002919845329</v>
      </c>
      <c r="AW113" s="84"/>
      <c r="AX113" s="84">
        <v>217.16888524692456</v>
      </c>
      <c r="AY113" s="84">
        <v>0</v>
      </c>
      <c r="AZ113" s="84">
        <v>634.15878063132197</v>
      </c>
      <c r="BA113" s="84"/>
      <c r="BB113" s="84">
        <v>632.30000911933632</v>
      </c>
      <c r="BC113" s="84"/>
      <c r="BD113" s="84">
        <v>697.69895926124502</v>
      </c>
      <c r="BE113" s="84"/>
      <c r="BF113" s="84">
        <v>103.62230359520741</v>
      </c>
      <c r="BG113" s="85"/>
      <c r="BH113" s="83" t="s">
        <v>63</v>
      </c>
      <c r="BI113" s="84">
        <v>2331.9015062413832</v>
      </c>
      <c r="BJ113" s="84"/>
      <c r="BK113" s="84">
        <v>2563.7610069113975</v>
      </c>
      <c r="BL113" s="84"/>
      <c r="BM113" s="84">
        <v>2585.1623613533384</v>
      </c>
      <c r="BN113" s="84"/>
      <c r="BO113" s="84">
        <v>1933.6446336824656</v>
      </c>
      <c r="BP113" s="84"/>
      <c r="BQ113" s="84">
        <v>1094.9023496448433</v>
      </c>
      <c r="BR113" s="84"/>
      <c r="BS113" s="84">
        <v>2115.4401654796043</v>
      </c>
      <c r="BT113" s="84"/>
      <c r="BU113" s="84">
        <v>531.84879449053801</v>
      </c>
      <c r="BV113" s="84"/>
      <c r="BW113" s="84">
        <v>1816.6672459225715</v>
      </c>
      <c r="BX113" s="84"/>
      <c r="BY113" s="84">
        <v>891.01404545110199</v>
      </c>
      <c r="BZ113" s="84"/>
      <c r="CA113" s="84">
        <v>722.12720696191855</v>
      </c>
      <c r="CB113" s="85"/>
      <c r="CC113" s="83" t="s">
        <v>63</v>
      </c>
      <c r="CD113" s="84">
        <v>298.07249978053972</v>
      </c>
      <c r="CE113" s="84"/>
      <c r="CF113" s="84">
        <v>85.565324989057714</v>
      </c>
      <c r="CG113" s="84"/>
      <c r="CH113" s="84">
        <v>1551.4432984998246</v>
      </c>
      <c r="CI113" s="84"/>
      <c r="CJ113" s="84">
        <v>4416.6255968803753</v>
      </c>
      <c r="CK113" s="84"/>
      <c r="CL113" s="84">
        <v>1041.2908973293829</v>
      </c>
      <c r="CM113" s="84"/>
      <c r="CN113" s="84">
        <v>4188.0446020398094</v>
      </c>
      <c r="CO113" s="84"/>
      <c r="CP113" s="84">
        <v>4061.5827222636963</v>
      </c>
      <c r="CQ113" s="84"/>
      <c r="CR113" s="84">
        <v>2248.1008269266408</v>
      </c>
      <c r="CS113" s="84"/>
      <c r="CT113" s="84">
        <v>2758.8218416628538</v>
      </c>
      <c r="CU113" s="84"/>
      <c r="CV113" s="84">
        <v>4505.6807453986785</v>
      </c>
      <c r="CW113" s="85"/>
      <c r="CX113" s="83" t="s">
        <v>63</v>
      </c>
      <c r="CY113" s="84">
        <v>6531.7204516643933</v>
      </c>
      <c r="CZ113" s="84"/>
      <c r="DA113" s="84">
        <v>7431.3322469165396</v>
      </c>
      <c r="DB113" s="84"/>
      <c r="DC113" s="84">
        <v>16094.143110119117</v>
      </c>
      <c r="DD113" s="84"/>
      <c r="DE113" s="84">
        <v>2378.7736076725951</v>
      </c>
      <c r="DF113" s="84"/>
      <c r="DG113" s="84">
        <v>3882.9237713265616</v>
      </c>
      <c r="DH113" s="84"/>
      <c r="DI113" s="84">
        <v>5015.5700061738107</v>
      </c>
      <c r="DJ113" s="84"/>
      <c r="DK113" s="84">
        <v>3625.1376971142522</v>
      </c>
      <c r="DL113" s="84"/>
      <c r="DM113" s="84">
        <v>1675.0356548998182</v>
      </c>
      <c r="DN113" s="85"/>
      <c r="DO113" s="83" t="s">
        <v>63</v>
      </c>
      <c r="DP113" s="84">
        <v>1072.6484934307337</v>
      </c>
      <c r="DQ113" s="84"/>
      <c r="DR113" s="84">
        <v>1203.9539939340934</v>
      </c>
      <c r="DS113" s="84"/>
      <c r="DT113" s="84">
        <v>2630.5946688217505</v>
      </c>
      <c r="DU113" s="84"/>
      <c r="DV113" s="84">
        <v>1766.1256197072432</v>
      </c>
      <c r="DW113" s="84"/>
      <c r="DX113" s="84">
        <v>1641.3974150714366</v>
      </c>
      <c r="DY113" s="84"/>
      <c r="DZ113" s="84">
        <v>719.43658899737329</v>
      </c>
      <c r="EA113" s="84"/>
      <c r="EB113" s="84">
        <v>775.5613853753141</v>
      </c>
      <c r="EC113" s="84"/>
      <c r="ED113" s="84">
        <v>1808.4799621794409</v>
      </c>
      <c r="EE113" s="84"/>
      <c r="EF113" s="84">
        <v>727.7716334263315</v>
      </c>
      <c r="EG113" s="84"/>
      <c r="EH113" s="84">
        <v>373.25790021565444</v>
      </c>
      <c r="EI113" s="85"/>
      <c r="EJ113" s="83" t="s">
        <v>63</v>
      </c>
      <c r="EK113" s="84">
        <v>239.03234225029144</v>
      </c>
      <c r="EL113" s="84"/>
      <c r="EM113" s="84">
        <v>79.105480432361787</v>
      </c>
      <c r="EN113" s="84"/>
      <c r="EO113" s="84">
        <v>759.51112842104692</v>
      </c>
      <c r="EP113" s="84"/>
      <c r="EQ113" s="84">
        <v>2832.7147437718322</v>
      </c>
      <c r="ER113" s="84"/>
      <c r="ES113" s="84">
        <v>898.03138362693801</v>
      </c>
      <c r="ET113" s="84"/>
      <c r="EU113" s="84">
        <v>2227.0958862152338</v>
      </c>
      <c r="EV113" s="84"/>
      <c r="EW113" s="84">
        <v>1931.3265311254991</v>
      </c>
      <c r="EX113" s="84"/>
      <c r="EY113" s="84">
        <v>1652.9134650495146</v>
      </c>
      <c r="EZ113" s="84"/>
      <c r="FA113" s="84">
        <v>957.73662167151861</v>
      </c>
      <c r="FB113" s="84"/>
      <c r="FC113" s="84">
        <v>1127.8676622693383</v>
      </c>
      <c r="FD113" s="85"/>
      <c r="FE113" s="83" t="s">
        <v>63</v>
      </c>
      <c r="FF113" s="84">
        <v>1330.1813733497474</v>
      </c>
      <c r="FG113" s="84"/>
      <c r="FH113" s="84">
        <v>1390.5326012133596</v>
      </c>
      <c r="FI113" s="84"/>
      <c r="FJ113" s="84">
        <v>3877.1722423620313</v>
      </c>
      <c r="FK113" s="84"/>
      <c r="FL113" s="84">
        <v>1095.3565493361955</v>
      </c>
      <c r="FM113" s="84"/>
      <c r="FN113" s="84">
        <v>612.29519954939485</v>
      </c>
      <c r="FO113" s="84"/>
      <c r="FP113" s="84">
        <v>793.22630615796868</v>
      </c>
      <c r="FQ113" s="84"/>
      <c r="FR113" s="84">
        <v>519.58479355519046</v>
      </c>
      <c r="FS113" s="84"/>
      <c r="FT113" s="84">
        <v>1616.4817773625423</v>
      </c>
      <c r="FU113" s="85"/>
      <c r="FV113" s="83" t="s">
        <v>63</v>
      </c>
      <c r="FW113" s="86">
        <v>47.509448807791273</v>
      </c>
      <c r="FX113" s="86"/>
      <c r="FY113" s="86">
        <v>53.325195524960009</v>
      </c>
      <c r="FZ113" s="86"/>
      <c r="GA113" s="86">
        <v>116.51356760191642</v>
      </c>
      <c r="GB113" s="86"/>
      <c r="GC113" s="86">
        <v>78.224744854898034</v>
      </c>
      <c r="GD113" s="86"/>
      <c r="GE113" s="86">
        <v>72.700317897396118</v>
      </c>
      <c r="GF113" s="86"/>
      <c r="GG113" s="86">
        <v>31.865085351588064</v>
      </c>
      <c r="GH113" s="86"/>
      <c r="GI113" s="86">
        <v>34.350949226562754</v>
      </c>
      <c r="GJ113" s="86"/>
      <c r="GK113" s="86">
        <v>80.100691614525374</v>
      </c>
      <c r="GL113" s="86"/>
      <c r="GM113" s="86">
        <v>32.234258821772805</v>
      </c>
      <c r="GN113" s="86"/>
      <c r="GO113" s="86">
        <v>16.532235127354351</v>
      </c>
      <c r="GP113" s="85"/>
      <c r="GQ113" s="83" t="s">
        <v>63</v>
      </c>
      <c r="GR113" s="86">
        <v>10.587154037036829</v>
      </c>
      <c r="GS113" s="86"/>
      <c r="GT113" s="86">
        <v>3.5037179430483358</v>
      </c>
      <c r="GU113" s="86"/>
      <c r="GV113" s="86">
        <v>33.64005570851775</v>
      </c>
      <c r="GW113" s="86"/>
      <c r="GX113" s="86">
        <v>125.46581375960697</v>
      </c>
      <c r="GY113" s="86"/>
      <c r="GZ113" s="86">
        <v>39.775356334818802</v>
      </c>
      <c r="HA113" s="86"/>
      <c r="HB113" s="86">
        <v>98.641911720559136</v>
      </c>
      <c r="HC113" s="86"/>
      <c r="HD113" s="86">
        <v>85.541777687269146</v>
      </c>
      <c r="HE113" s="86"/>
      <c r="HF113" s="86">
        <v>73.210383580844336</v>
      </c>
      <c r="HG113" s="86"/>
      <c r="HH113" s="86">
        <v>42.419804136506009</v>
      </c>
      <c r="HI113" s="86"/>
      <c r="HJ113" s="86">
        <v>49.955200879614679</v>
      </c>
      <c r="HK113" s="87"/>
      <c r="HL113" s="83" t="s">
        <v>63</v>
      </c>
      <c r="HM113" s="86">
        <v>58.916023514946758</v>
      </c>
      <c r="HN113" s="86"/>
      <c r="HO113" s="86">
        <v>61.589083318073016</v>
      </c>
      <c r="HP113" s="86"/>
      <c r="HQ113" s="86">
        <v>171.72663486277773</v>
      </c>
      <c r="HR113" s="86"/>
      <c r="HS113" s="86">
        <v>48.515227705698862</v>
      </c>
      <c r="HT113" s="86"/>
      <c r="HU113" s="86">
        <v>27.119608722152922</v>
      </c>
      <c r="HV113" s="86"/>
      <c r="HW113" s="86">
        <v>35.133358985917354</v>
      </c>
      <c r="HX113" s="86"/>
      <c r="HY113" s="86">
        <v>23.013305199138067</v>
      </c>
      <c r="HZ113" s="86"/>
      <c r="IA113" s="86">
        <v>71.59676140009644</v>
      </c>
      <c r="IB113" s="87"/>
      <c r="IF113" s="96">
        <f>[30]CPI!$E$244</f>
        <v>2257.7582361991654</v>
      </c>
    </row>
    <row r="114" spans="1:241" s="10" customFormat="1" ht="15.75" customHeight="1" x14ac:dyDescent="0.2">
      <c r="A114" s="83" t="s">
        <v>64</v>
      </c>
      <c r="B114" s="84">
        <v>296.58212133327203</v>
      </c>
      <c r="C114" s="84"/>
      <c r="D114" s="84">
        <v>458.20972648267099</v>
      </c>
      <c r="E114" s="84"/>
      <c r="F114" s="84">
        <v>140.2049716855044</v>
      </c>
      <c r="G114" s="84"/>
      <c r="H114" s="84">
        <v>85.889430081159034</v>
      </c>
      <c r="I114" s="84"/>
      <c r="J114" s="84">
        <v>154.53717015533829</v>
      </c>
      <c r="K114" s="84"/>
      <c r="L114" s="84">
        <v>217.32366791896092</v>
      </c>
      <c r="M114" s="84"/>
      <c r="N114" s="84">
        <v>80.537386932602942</v>
      </c>
      <c r="O114" s="84"/>
      <c r="P114" s="84">
        <v>159.92248264005079</v>
      </c>
      <c r="Q114" s="84"/>
      <c r="R114" s="84">
        <v>173.55070940724571</v>
      </c>
      <c r="S114" s="84"/>
      <c r="T114" s="84">
        <v>235.79775523637417</v>
      </c>
      <c r="U114" s="85"/>
      <c r="V114" s="83" t="s">
        <v>64</v>
      </c>
      <c r="W114" s="84">
        <v>155.41151457328138</v>
      </c>
      <c r="X114" s="84"/>
      <c r="Y114" s="84">
        <v>204.71376665780758</v>
      </c>
      <c r="Z114" s="84"/>
      <c r="AA114" s="84">
        <v>515.32628828903944</v>
      </c>
      <c r="AB114" s="84"/>
      <c r="AC114" s="84">
        <v>404.64058226018301</v>
      </c>
      <c r="AD114" s="84"/>
      <c r="AE114" s="84">
        <v>216.40317797314259</v>
      </c>
      <c r="AF114" s="84"/>
      <c r="AG114" s="84">
        <v>302.68233769050715</v>
      </c>
      <c r="AH114" s="84"/>
      <c r="AI114" s="84">
        <v>168.69729178925817</v>
      </c>
      <c r="AJ114" s="84"/>
      <c r="AK114" s="84">
        <v>145.44426751230066</v>
      </c>
      <c r="AL114" s="84"/>
      <c r="AM114" s="84">
        <v>241.9843484657257</v>
      </c>
      <c r="AN114" s="84"/>
      <c r="AO114" s="84">
        <v>230.0790165864164</v>
      </c>
      <c r="AP114" s="85"/>
      <c r="AQ114" s="83" t="s">
        <v>64</v>
      </c>
      <c r="AR114" s="84">
        <v>422.83018350307839</v>
      </c>
      <c r="AS114" s="84"/>
      <c r="AT114" s="84">
        <v>451.42092741120001</v>
      </c>
      <c r="AU114" s="84"/>
      <c r="AV114" s="84">
        <v>348.74087382295818</v>
      </c>
      <c r="AW114" s="84"/>
      <c r="AX114" s="84">
        <v>133.05198160571697</v>
      </c>
      <c r="AY114" s="84">
        <v>0</v>
      </c>
      <c r="AZ114" s="84">
        <v>236.92514976472995</v>
      </c>
      <c r="BA114" s="84"/>
      <c r="BB114" s="84">
        <v>461.10137858024984</v>
      </c>
      <c r="BC114" s="84"/>
      <c r="BD114" s="84">
        <v>1202.741520782911</v>
      </c>
      <c r="BE114" s="84"/>
      <c r="BF114" s="84">
        <v>153.86232519239772</v>
      </c>
      <c r="BG114" s="85"/>
      <c r="BH114" s="83" t="s">
        <v>64</v>
      </c>
      <c r="BI114" s="84">
        <v>4541.9592618961333</v>
      </c>
      <c r="BJ114" s="84"/>
      <c r="BK114" s="84">
        <v>9260.762963551706</v>
      </c>
      <c r="BL114" s="84"/>
      <c r="BM114" s="84">
        <v>5413.58224921072</v>
      </c>
      <c r="BN114" s="84"/>
      <c r="BO114" s="84">
        <v>900.99547240180766</v>
      </c>
      <c r="BP114" s="84"/>
      <c r="BQ114" s="84">
        <v>1239.5681812109351</v>
      </c>
      <c r="BR114" s="84"/>
      <c r="BS114" s="84">
        <v>3069.7529743575715</v>
      </c>
      <c r="BT114" s="84"/>
      <c r="BU114" s="84">
        <v>1004.8061287095418</v>
      </c>
      <c r="BV114" s="84"/>
      <c r="BW114" s="84">
        <v>2044.8796948699969</v>
      </c>
      <c r="BX114" s="84"/>
      <c r="BY114" s="84">
        <v>1518.7414312235894</v>
      </c>
      <c r="BZ114" s="84"/>
      <c r="CA114" s="84">
        <v>2107.7322187437858</v>
      </c>
      <c r="CB114" s="85"/>
      <c r="CC114" s="83" t="s">
        <v>64</v>
      </c>
      <c r="CD114" s="84">
        <v>1657.5246336489181</v>
      </c>
      <c r="CE114" s="84"/>
      <c r="CF114" s="84">
        <v>1262.2062919757252</v>
      </c>
      <c r="CG114" s="84"/>
      <c r="CH114" s="84">
        <v>5012.5158600834038</v>
      </c>
      <c r="CI114" s="84"/>
      <c r="CJ114" s="84">
        <v>15541.525692293264</v>
      </c>
      <c r="CK114" s="84"/>
      <c r="CL114" s="84">
        <v>2115.8356234583566</v>
      </c>
      <c r="CM114" s="84"/>
      <c r="CN114" s="84">
        <v>5607.4321189585835</v>
      </c>
      <c r="CO114" s="84"/>
      <c r="CP114" s="84">
        <v>2809.8849150154597</v>
      </c>
      <c r="CQ114" s="84"/>
      <c r="CR114" s="84">
        <v>5666.2474149024538</v>
      </c>
      <c r="CS114" s="84"/>
      <c r="CT114" s="84">
        <v>2164.9446527552655</v>
      </c>
      <c r="CU114" s="84"/>
      <c r="CV114" s="84">
        <v>5249.7544321022269</v>
      </c>
      <c r="CW114" s="85"/>
      <c r="CX114" s="83" t="s">
        <v>64</v>
      </c>
      <c r="CY114" s="84">
        <v>6027.4007951783769</v>
      </c>
      <c r="CZ114" s="84"/>
      <c r="DA114" s="84">
        <v>8592.3549971281154</v>
      </c>
      <c r="DB114" s="84"/>
      <c r="DC114" s="84">
        <v>2860.327075371607</v>
      </c>
      <c r="DD114" s="84"/>
      <c r="DE114" s="84">
        <v>2046.4135827375483</v>
      </c>
      <c r="DF114" s="84"/>
      <c r="DG114" s="84">
        <v>8851.4218778444974</v>
      </c>
      <c r="DH114" s="84"/>
      <c r="DI114" s="84">
        <v>1782.3234476007221</v>
      </c>
      <c r="DJ114" s="84"/>
      <c r="DK114" s="84">
        <v>4576.1408623289544</v>
      </c>
      <c r="DL114" s="84"/>
      <c r="DM114" s="84">
        <v>2451.5602766109159</v>
      </c>
      <c r="DN114" s="85"/>
      <c r="DO114" s="83" t="s">
        <v>64</v>
      </c>
      <c r="DP114" s="84">
        <v>1531.433938592776</v>
      </c>
      <c r="DQ114" s="84"/>
      <c r="DR114" s="84">
        <v>2021.0751601978354</v>
      </c>
      <c r="DS114" s="84"/>
      <c r="DT114" s="84">
        <v>3861.1913572893814</v>
      </c>
      <c r="DU114" s="84"/>
      <c r="DV114" s="84">
        <v>1049.0178728051112</v>
      </c>
      <c r="DW114" s="84"/>
      <c r="DX114" s="84">
        <v>802.11652637675513</v>
      </c>
      <c r="DY114" s="84"/>
      <c r="DZ114" s="84">
        <v>1412.5258439417971</v>
      </c>
      <c r="EA114" s="84"/>
      <c r="EB114" s="84">
        <v>1247.6269307699363</v>
      </c>
      <c r="EC114" s="84"/>
      <c r="ED114" s="84">
        <v>1278.6693034728312</v>
      </c>
      <c r="EE114" s="84"/>
      <c r="EF114" s="84">
        <v>875.09952359790373</v>
      </c>
      <c r="EG114" s="84"/>
      <c r="EH114" s="84">
        <v>893.87289401075986</v>
      </c>
      <c r="EI114" s="85"/>
      <c r="EJ114" s="83" t="s">
        <v>64</v>
      </c>
      <c r="EK114" s="84">
        <v>1066.5391417103417</v>
      </c>
      <c r="EL114" s="84"/>
      <c r="EM114" s="84">
        <v>616.57128027231579</v>
      </c>
      <c r="EN114" s="84"/>
      <c r="EO114" s="84">
        <v>972.68778519444595</v>
      </c>
      <c r="EP114" s="84"/>
      <c r="EQ114" s="84">
        <v>3840.8222935731387</v>
      </c>
      <c r="ER114" s="84"/>
      <c r="ES114" s="84">
        <v>977.72853581704294</v>
      </c>
      <c r="ET114" s="84"/>
      <c r="EU114" s="84">
        <v>1852.5798901065002</v>
      </c>
      <c r="EV114" s="84"/>
      <c r="EW114" s="84">
        <v>1665.6372400605303</v>
      </c>
      <c r="EX114" s="84"/>
      <c r="EY114" s="84">
        <v>3895.8203797363431</v>
      </c>
      <c r="EZ114" s="84"/>
      <c r="FA114" s="84">
        <v>894.66309142795865</v>
      </c>
      <c r="FB114" s="84"/>
      <c r="FC114" s="84">
        <v>2281.7180419103752</v>
      </c>
      <c r="FD114" s="85"/>
      <c r="FE114" s="83" t="s">
        <v>64</v>
      </c>
      <c r="FF114" s="84">
        <v>1425.4897191213634</v>
      </c>
      <c r="FG114" s="84"/>
      <c r="FH114" s="84">
        <v>1903.402008055627</v>
      </c>
      <c r="FI114" s="84"/>
      <c r="FJ114" s="84">
        <v>820.18693249695787</v>
      </c>
      <c r="FK114" s="84"/>
      <c r="FL114" s="84">
        <v>1538.0556967590612</v>
      </c>
      <c r="FM114" s="84"/>
      <c r="FN114" s="84">
        <v>3735.9570677212132</v>
      </c>
      <c r="FO114" s="84"/>
      <c r="FP114" s="84">
        <v>386.53613508781291</v>
      </c>
      <c r="FQ114" s="84"/>
      <c r="FR114" s="84">
        <v>380.47583651640855</v>
      </c>
      <c r="FS114" s="84"/>
      <c r="FT114" s="84">
        <v>1593.3466971497755</v>
      </c>
      <c r="FU114" s="85"/>
      <c r="FV114" s="83" t="s">
        <v>64</v>
      </c>
      <c r="FW114" s="86">
        <v>67.644430928010451</v>
      </c>
      <c r="FX114" s="86"/>
      <c r="FY114" s="86">
        <v>89.272201450586977</v>
      </c>
      <c r="FZ114" s="86"/>
      <c r="GA114" s="86">
        <v>170.55132806315919</v>
      </c>
      <c r="GB114" s="86"/>
      <c r="GC114" s="86">
        <v>46.335800226824439</v>
      </c>
      <c r="GD114" s="86"/>
      <c r="GE114" s="86">
        <v>35.430007522600711</v>
      </c>
      <c r="GF114" s="86"/>
      <c r="GG114" s="86">
        <v>62.392183219049166</v>
      </c>
      <c r="GH114" s="86"/>
      <c r="GI114" s="86">
        <v>55.108491209188315</v>
      </c>
      <c r="GJ114" s="86"/>
      <c r="GK114" s="86">
        <v>56.479652957159018</v>
      </c>
      <c r="GL114" s="86"/>
      <c r="GM114" s="86">
        <v>38.653713873905446</v>
      </c>
      <c r="GN114" s="86"/>
      <c r="GO114" s="86">
        <v>39.482945828465191</v>
      </c>
      <c r="GP114" s="85"/>
      <c r="GQ114" s="83" t="s">
        <v>64</v>
      </c>
      <c r="GR114" s="86">
        <v>47.109726045211389</v>
      </c>
      <c r="GS114" s="86"/>
      <c r="GT114" s="86">
        <v>27.23435358818055</v>
      </c>
      <c r="GU114" s="86"/>
      <c r="GV114" s="86">
        <v>42.964250720841079</v>
      </c>
      <c r="GW114" s="86"/>
      <c r="GX114" s="86">
        <v>169.65161329982584</v>
      </c>
      <c r="GY114" s="86"/>
      <c r="GZ114" s="86">
        <v>43.186903947155827</v>
      </c>
      <c r="HA114" s="86"/>
      <c r="HB114" s="86">
        <v>81.829656021651843</v>
      </c>
      <c r="HC114" s="86"/>
      <c r="HD114" s="86">
        <v>73.572277848255851</v>
      </c>
      <c r="HE114" s="86"/>
      <c r="HF114" s="86">
        <v>172.08091445796668</v>
      </c>
      <c r="HG114" s="86"/>
      <c r="HH114" s="86">
        <v>39.517849361200206</v>
      </c>
      <c r="HI114" s="86"/>
      <c r="HJ114" s="86">
        <v>100.78496668620826</v>
      </c>
      <c r="HK114" s="87"/>
      <c r="HL114" s="83" t="s">
        <v>64</v>
      </c>
      <c r="HM114" s="86">
        <v>62.964805998944804</v>
      </c>
      <c r="HN114" s="86"/>
      <c r="HO114" s="86">
        <v>84.074501953683296</v>
      </c>
      <c r="HP114" s="86"/>
      <c r="HQ114" s="86">
        <v>36.228189088148596</v>
      </c>
      <c r="HR114" s="86"/>
      <c r="HS114" s="86">
        <v>67.93691828356225</v>
      </c>
      <c r="HT114" s="86"/>
      <c r="HU114" s="86">
        <v>165.01964821917144</v>
      </c>
      <c r="HV114" s="86"/>
      <c r="HW114" s="86">
        <v>17.07355193861904</v>
      </c>
      <c r="HX114" s="86"/>
      <c r="HY114" s="86">
        <v>16.805864617745648</v>
      </c>
      <c r="HZ114" s="86"/>
      <c r="IA114" s="86">
        <v>70.37915765322586</v>
      </c>
      <c r="IB114" s="87"/>
      <c r="IF114" s="77">
        <f>[31]CPI!$E$245</f>
        <v>2263.946813629907</v>
      </c>
    </row>
    <row r="115" spans="1:241" s="10" customFormat="1" ht="15.75" customHeight="1" x14ac:dyDescent="0.2">
      <c r="A115" s="83" t="s">
        <v>65</v>
      </c>
      <c r="B115" s="84">
        <v>217.69912465136173</v>
      </c>
      <c r="C115" s="84"/>
      <c r="D115" s="84">
        <v>353.11548087277583</v>
      </c>
      <c r="E115" s="84"/>
      <c r="F115" s="84">
        <v>146.45258898024696</v>
      </c>
      <c r="G115" s="84"/>
      <c r="H115" s="84">
        <v>61.356389056480658</v>
      </c>
      <c r="I115" s="84"/>
      <c r="J115" s="84">
        <v>67.367813163671798</v>
      </c>
      <c r="K115" s="84"/>
      <c r="L115" s="84">
        <v>212.01184188189495</v>
      </c>
      <c r="M115" s="84"/>
      <c r="N115" s="84">
        <v>38.327212223861245</v>
      </c>
      <c r="O115" s="84"/>
      <c r="P115" s="84">
        <v>97.934600644943799</v>
      </c>
      <c r="Q115" s="84"/>
      <c r="R115" s="84">
        <v>110.75810649736836</v>
      </c>
      <c r="S115" s="84"/>
      <c r="T115" s="84">
        <v>167.83746793782004</v>
      </c>
      <c r="U115" s="85"/>
      <c r="V115" s="83" t="s">
        <v>65</v>
      </c>
      <c r="W115" s="84">
        <v>112.78161212447039</v>
      </c>
      <c r="X115" s="84"/>
      <c r="Y115" s="84">
        <v>95.62798988072403</v>
      </c>
      <c r="Z115" s="84"/>
      <c r="AA115" s="84">
        <v>203.2872921253761</v>
      </c>
      <c r="AB115" s="84"/>
      <c r="AC115" s="84">
        <v>377.26637207704243</v>
      </c>
      <c r="AD115" s="84"/>
      <c r="AE115" s="84">
        <v>213.92685951825422</v>
      </c>
      <c r="AF115" s="84"/>
      <c r="AG115" s="84">
        <v>136.59495642602536</v>
      </c>
      <c r="AH115" s="84"/>
      <c r="AI115" s="84">
        <v>234.87370635126123</v>
      </c>
      <c r="AJ115" s="84"/>
      <c r="AK115" s="84">
        <v>81.591925754572443</v>
      </c>
      <c r="AL115" s="84"/>
      <c r="AM115" s="84">
        <v>245.97303500442084</v>
      </c>
      <c r="AN115" s="84"/>
      <c r="AO115" s="84">
        <v>248.40396401587455</v>
      </c>
      <c r="AP115" s="85"/>
      <c r="AQ115" s="83" t="s">
        <v>65</v>
      </c>
      <c r="AR115" s="84">
        <v>487.15923010147304</v>
      </c>
      <c r="AS115" s="84"/>
      <c r="AT115" s="84">
        <v>443.39290915765417</v>
      </c>
      <c r="AU115" s="84"/>
      <c r="AV115" s="84">
        <v>250.69743479573833</v>
      </c>
      <c r="AW115" s="84"/>
      <c r="AX115" s="84">
        <v>245.49762339556673</v>
      </c>
      <c r="AY115" s="84">
        <v>0</v>
      </c>
      <c r="AZ115" s="84">
        <v>155.66295328783539</v>
      </c>
      <c r="BA115" s="84"/>
      <c r="BB115" s="84">
        <v>394.64127603455682</v>
      </c>
      <c r="BC115" s="84"/>
      <c r="BD115" s="84">
        <v>539.05166263455067</v>
      </c>
      <c r="BE115" s="84"/>
      <c r="BF115" s="84">
        <v>91.053955432881068</v>
      </c>
      <c r="BG115" s="85"/>
      <c r="BH115" s="83" t="s">
        <v>65</v>
      </c>
      <c r="BI115" s="84">
        <v>3421.9451467000631</v>
      </c>
      <c r="BJ115" s="84"/>
      <c r="BK115" s="84">
        <v>6262.2653723420162</v>
      </c>
      <c r="BL115" s="84"/>
      <c r="BM115" s="84">
        <v>3717.0800482687705</v>
      </c>
      <c r="BN115" s="84"/>
      <c r="BO115" s="84">
        <v>1825.4689650056425</v>
      </c>
      <c r="BP115" s="84"/>
      <c r="BQ115" s="84">
        <v>823.21817064628146</v>
      </c>
      <c r="BR115" s="84"/>
      <c r="BS115" s="84">
        <v>2173.6818894036005</v>
      </c>
      <c r="BT115" s="84"/>
      <c r="BU115" s="84">
        <v>354.84302088675264</v>
      </c>
      <c r="BV115" s="84"/>
      <c r="BW115" s="84">
        <v>2151.8267550562191</v>
      </c>
      <c r="BX115" s="84"/>
      <c r="BY115" s="84">
        <v>943.29787157917121</v>
      </c>
      <c r="BZ115" s="84"/>
      <c r="CA115" s="84">
        <v>658.62779831870773</v>
      </c>
      <c r="CB115" s="85"/>
      <c r="CC115" s="83" t="s">
        <v>65</v>
      </c>
      <c r="CD115" s="84">
        <v>577.19776307213669</v>
      </c>
      <c r="CE115" s="84"/>
      <c r="CF115" s="84">
        <v>2437.902215572843</v>
      </c>
      <c r="CG115" s="84"/>
      <c r="CH115" s="84">
        <v>5520.7943555029469</v>
      </c>
      <c r="CI115" s="84"/>
      <c r="CJ115" s="84">
        <v>3363.5812534045781</v>
      </c>
      <c r="CK115" s="84"/>
      <c r="CL115" s="84">
        <v>2350.8054599220591</v>
      </c>
      <c r="CM115" s="84"/>
      <c r="CN115" s="84">
        <v>1675.9151621293363</v>
      </c>
      <c r="CO115" s="84"/>
      <c r="CP115" s="84">
        <v>1570.2416871257678</v>
      </c>
      <c r="CQ115" s="84"/>
      <c r="CR115" s="84">
        <v>1661.9814803556494</v>
      </c>
      <c r="CS115" s="84"/>
      <c r="CT115" s="84">
        <v>2537.9980363498921</v>
      </c>
      <c r="CU115" s="84"/>
      <c r="CV115" s="84">
        <v>2770.7857683988104</v>
      </c>
      <c r="CW115" s="85"/>
      <c r="CX115" s="83" t="s">
        <v>65</v>
      </c>
      <c r="CY115" s="84">
        <v>7557.1083376433489</v>
      </c>
      <c r="CZ115" s="84"/>
      <c r="DA115" s="84">
        <v>9080.2604870607101</v>
      </c>
      <c r="DB115" s="84"/>
      <c r="DC115" s="84">
        <v>2199.8477351847064</v>
      </c>
      <c r="DD115" s="84"/>
      <c r="DE115" s="84">
        <v>4327.6940408095479</v>
      </c>
      <c r="DF115" s="84"/>
      <c r="DG115" s="84">
        <v>2281.7133485303511</v>
      </c>
      <c r="DH115" s="84"/>
      <c r="DI115" s="84">
        <v>5317.9787523989808</v>
      </c>
      <c r="DJ115" s="84"/>
      <c r="DK115" s="84">
        <v>4002.7568934760043</v>
      </c>
      <c r="DL115" s="84"/>
      <c r="DM115" s="84">
        <v>1388.6150933912945</v>
      </c>
      <c r="DN115" s="85"/>
      <c r="DO115" s="83" t="s">
        <v>65</v>
      </c>
      <c r="DP115" s="84">
        <v>1571.8690427351053</v>
      </c>
      <c r="DQ115" s="84"/>
      <c r="DR115" s="84">
        <v>1773.4326903096753</v>
      </c>
      <c r="DS115" s="84"/>
      <c r="DT115" s="84">
        <v>2538.0773901990342</v>
      </c>
      <c r="DU115" s="84"/>
      <c r="DV115" s="84">
        <v>2975.189695934087</v>
      </c>
      <c r="DW115" s="84"/>
      <c r="DX115" s="84">
        <v>1221.9754983678217</v>
      </c>
      <c r="DY115" s="84"/>
      <c r="DZ115" s="84">
        <v>1025.2643767957497</v>
      </c>
      <c r="EA115" s="84"/>
      <c r="EB115" s="84">
        <v>925.82528260649019</v>
      </c>
      <c r="EC115" s="84"/>
      <c r="ED115" s="84">
        <v>2197.2078722795245</v>
      </c>
      <c r="EE115" s="84"/>
      <c r="EF115" s="84">
        <v>851.67388772720153</v>
      </c>
      <c r="EG115" s="84"/>
      <c r="EH115" s="84">
        <v>392.42000395448906</v>
      </c>
      <c r="EI115" s="85"/>
      <c r="EJ115" s="83" t="s">
        <v>65</v>
      </c>
      <c r="EK115" s="84">
        <v>511.78357198433878</v>
      </c>
      <c r="EL115" s="84"/>
      <c r="EM115" s="84">
        <v>2549.3605152776058</v>
      </c>
      <c r="EN115" s="84"/>
      <c r="EO115" s="84">
        <v>2715.7597003643659</v>
      </c>
      <c r="EP115" s="84"/>
      <c r="EQ115" s="84">
        <v>891.56667605606083</v>
      </c>
      <c r="ER115" s="84"/>
      <c r="ES115" s="84">
        <v>1098.8827981749839</v>
      </c>
      <c r="ET115" s="84"/>
      <c r="EU115" s="84">
        <v>1226.9231646462351</v>
      </c>
      <c r="EV115" s="84"/>
      <c r="EW115" s="84">
        <v>668.54724248163416</v>
      </c>
      <c r="EX115" s="84"/>
      <c r="EY115" s="84">
        <v>2036.9435639439007</v>
      </c>
      <c r="EZ115" s="84"/>
      <c r="FA115" s="84">
        <v>1031.8196205142067</v>
      </c>
      <c r="FB115" s="84"/>
      <c r="FC115" s="84">
        <v>1115.4354075532144</v>
      </c>
      <c r="FD115" s="85"/>
      <c r="FE115" s="83" t="s">
        <v>65</v>
      </c>
      <c r="FF115" s="84">
        <v>1551.2604238390879</v>
      </c>
      <c r="FG115" s="84"/>
      <c r="FH115" s="84">
        <v>2047.9038567195726</v>
      </c>
      <c r="FI115" s="84"/>
      <c r="FJ115" s="84">
        <v>877.49112270617536</v>
      </c>
      <c r="FK115" s="84"/>
      <c r="FL115" s="84">
        <v>1762.8252285914791</v>
      </c>
      <c r="FM115" s="84"/>
      <c r="FN115" s="84">
        <v>1465.80371266068</v>
      </c>
      <c r="FO115" s="84"/>
      <c r="FP115" s="84">
        <v>1347.5475261572262</v>
      </c>
      <c r="FQ115" s="84"/>
      <c r="FR115" s="84">
        <v>742.55533762997925</v>
      </c>
      <c r="FS115" s="84"/>
      <c r="FT115" s="84">
        <v>1525.0464263629815</v>
      </c>
      <c r="FU115" s="85"/>
      <c r="FV115" s="83" t="s">
        <v>65</v>
      </c>
      <c r="FW115" s="86">
        <v>68.736818131964469</v>
      </c>
      <c r="FX115" s="86"/>
      <c r="FY115" s="86">
        <v>77.55106627139007</v>
      </c>
      <c r="FZ115" s="86"/>
      <c r="GA115" s="86">
        <v>110.98848519301382</v>
      </c>
      <c r="GB115" s="86"/>
      <c r="GC115" s="86">
        <v>130.1031240374009</v>
      </c>
      <c r="GD115" s="86"/>
      <c r="GE115" s="86">
        <v>53.436199396657102</v>
      </c>
      <c r="GF115" s="86"/>
      <c r="GG115" s="86">
        <v>44.834149085578545</v>
      </c>
      <c r="GH115" s="86"/>
      <c r="GI115" s="86">
        <v>40.485741714057909</v>
      </c>
      <c r="GJ115" s="86"/>
      <c r="GK115" s="86">
        <v>96.082481306586828</v>
      </c>
      <c r="GL115" s="86"/>
      <c r="GM115" s="86">
        <v>37.243149102665605</v>
      </c>
      <c r="GN115" s="86"/>
      <c r="GO115" s="86">
        <v>17.160273349635627</v>
      </c>
      <c r="GP115" s="85"/>
      <c r="GQ115" s="83" t="s">
        <v>65</v>
      </c>
      <c r="GR115" s="86">
        <v>22.379965095058481</v>
      </c>
      <c r="GS115" s="86"/>
      <c r="GT115" s="86">
        <v>111.48188896610198</v>
      </c>
      <c r="GU115" s="86"/>
      <c r="GV115" s="86">
        <v>118.75841787000714</v>
      </c>
      <c r="GW115" s="86"/>
      <c r="GX115" s="86">
        <v>38.987634973680919</v>
      </c>
      <c r="GY115" s="86"/>
      <c r="GZ115" s="86">
        <v>48.053435110005651</v>
      </c>
      <c r="HA115" s="86"/>
      <c r="HB115" s="86">
        <v>53.652557647828715</v>
      </c>
      <c r="HC115" s="86"/>
      <c r="HD115" s="86">
        <v>29.235139168543746</v>
      </c>
      <c r="HE115" s="86"/>
      <c r="HF115" s="86">
        <v>89.074226601129595</v>
      </c>
      <c r="HG115" s="86"/>
      <c r="HH115" s="86">
        <v>45.120805660036076</v>
      </c>
      <c r="HI115" s="86"/>
      <c r="HJ115" s="86">
        <v>48.777270028505683</v>
      </c>
      <c r="HK115" s="87"/>
      <c r="HL115" s="83" t="s">
        <v>65</v>
      </c>
      <c r="HM115" s="86">
        <v>67.835616536606608</v>
      </c>
      <c r="HN115" s="86"/>
      <c r="HO115" s="86">
        <v>89.553513126095794</v>
      </c>
      <c r="HP115" s="86"/>
      <c r="HQ115" s="86">
        <v>38.372120115627382</v>
      </c>
      <c r="HR115" s="86"/>
      <c r="HS115" s="86">
        <v>77.087208820710387</v>
      </c>
      <c r="HT115" s="86"/>
      <c r="HU115" s="86">
        <v>64.098649744382598</v>
      </c>
      <c r="HV115" s="86"/>
      <c r="HW115" s="86">
        <v>58.927383077966411</v>
      </c>
      <c r="HX115" s="86"/>
      <c r="HY115" s="86">
        <v>32.471465375244293</v>
      </c>
      <c r="HZ115" s="86"/>
      <c r="IA115" s="86">
        <v>66.689295355872886</v>
      </c>
      <c r="IB115" s="87"/>
      <c r="IF115" s="77">
        <f>[32]CPI!$E$246</f>
        <v>2286.7934324765374</v>
      </c>
      <c r="IG115" s="97"/>
    </row>
    <row r="116" spans="1:241" s="10" customFormat="1" ht="15.75" customHeight="1" x14ac:dyDescent="0.2">
      <c r="A116" s="83" t="s">
        <v>66</v>
      </c>
      <c r="B116" s="84">
        <v>203.23935726072739</v>
      </c>
      <c r="C116" s="84"/>
      <c r="D116" s="84">
        <v>314.38706332531984</v>
      </c>
      <c r="E116" s="84"/>
      <c r="F116" s="84">
        <v>112.08783961749813</v>
      </c>
      <c r="G116" s="84"/>
      <c r="H116" s="84">
        <v>126.62480546583625</v>
      </c>
      <c r="I116" s="84"/>
      <c r="J116" s="84">
        <v>77.918621036118751</v>
      </c>
      <c r="K116" s="84"/>
      <c r="L116" s="84">
        <v>121.69164830332717</v>
      </c>
      <c r="M116" s="84"/>
      <c r="N116" s="84">
        <v>76.411466763217589</v>
      </c>
      <c r="O116" s="84"/>
      <c r="P116" s="84">
        <v>94.105620651690501</v>
      </c>
      <c r="Q116" s="84"/>
      <c r="R116" s="84">
        <v>202.74207059657644</v>
      </c>
      <c r="S116" s="84"/>
      <c r="T116" s="84">
        <v>334.86526528124108</v>
      </c>
      <c r="U116" s="85"/>
      <c r="V116" s="83" t="s">
        <v>66</v>
      </c>
      <c r="W116" s="84">
        <v>873.79620051786105</v>
      </c>
      <c r="X116" s="84"/>
      <c r="Y116" s="84">
        <v>78.48825073346508</v>
      </c>
      <c r="Z116" s="84"/>
      <c r="AA116" s="84">
        <v>228.98898204198363</v>
      </c>
      <c r="AB116" s="84"/>
      <c r="AC116" s="84">
        <v>83.174164243944887</v>
      </c>
      <c r="AD116" s="84"/>
      <c r="AE116" s="84">
        <v>267.48433466150124</v>
      </c>
      <c r="AF116" s="84"/>
      <c r="AG116" s="84">
        <v>394.1831673840249</v>
      </c>
      <c r="AH116" s="84"/>
      <c r="AI116" s="84">
        <v>198.77478699671053</v>
      </c>
      <c r="AJ116" s="84"/>
      <c r="AK116" s="84">
        <v>524.88357016905206</v>
      </c>
      <c r="AL116" s="84"/>
      <c r="AM116" s="84">
        <v>281.41256759364478</v>
      </c>
      <c r="AN116" s="84"/>
      <c r="AO116" s="84">
        <v>181.19367020393324</v>
      </c>
      <c r="AP116" s="85"/>
      <c r="AQ116" s="83" t="s">
        <v>66</v>
      </c>
      <c r="AR116" s="84">
        <v>395.45692646054749</v>
      </c>
      <c r="AS116" s="84"/>
      <c r="AT116" s="84">
        <v>380.17887292864981</v>
      </c>
      <c r="AU116" s="84"/>
      <c r="AV116" s="84">
        <v>163.83467025444111</v>
      </c>
      <c r="AW116" s="84"/>
      <c r="AX116" s="84">
        <v>220.29199668946984</v>
      </c>
      <c r="AY116" s="84">
        <v>0</v>
      </c>
      <c r="AZ116" s="84">
        <v>235.73078193497523</v>
      </c>
      <c r="BA116" s="84"/>
      <c r="BB116" s="84">
        <v>822.15682391245434</v>
      </c>
      <c r="BC116" s="84"/>
      <c r="BD116" s="84">
        <v>501.85336971505484</v>
      </c>
      <c r="BE116" s="84"/>
      <c r="BF116" s="84">
        <v>90.12436746224796</v>
      </c>
      <c r="BG116" s="85"/>
      <c r="BH116" s="83" t="s">
        <v>66</v>
      </c>
      <c r="BI116" s="84">
        <v>3127.6976980993868</v>
      </c>
      <c r="BJ116" s="84"/>
      <c r="BK116" s="84">
        <v>4204.7509470220011</v>
      </c>
      <c r="BL116" s="84"/>
      <c r="BM116" s="84">
        <v>3461.4976631398613</v>
      </c>
      <c r="BN116" s="84"/>
      <c r="BO116" s="84">
        <v>1415.030803696716</v>
      </c>
      <c r="BP116" s="84"/>
      <c r="BQ116" s="84">
        <v>1038.9379526469447</v>
      </c>
      <c r="BR116" s="84"/>
      <c r="BS116" s="84">
        <v>1626.2191364784062</v>
      </c>
      <c r="BT116" s="84"/>
      <c r="BU116" s="84">
        <v>452.13261927713756</v>
      </c>
      <c r="BV116" s="84"/>
      <c r="BW116" s="84">
        <v>1441.2122681963663</v>
      </c>
      <c r="BX116" s="84"/>
      <c r="BY116" s="84">
        <v>3099.234636906006</v>
      </c>
      <c r="BZ116" s="84"/>
      <c r="CA116" s="84">
        <v>2593.577058400906</v>
      </c>
      <c r="CB116" s="85"/>
      <c r="CC116" s="83" t="s">
        <v>66</v>
      </c>
      <c r="CD116" s="84">
        <v>2908.4919922351378</v>
      </c>
      <c r="CE116" s="84"/>
      <c r="CF116" s="84">
        <v>655.99381947103359</v>
      </c>
      <c r="CG116" s="84"/>
      <c r="CH116" s="84">
        <v>5024.428155731739</v>
      </c>
      <c r="CI116" s="84"/>
      <c r="CJ116" s="84">
        <v>2724.7434796762304</v>
      </c>
      <c r="CK116" s="84"/>
      <c r="CL116" s="84">
        <v>1512.4897086202866</v>
      </c>
      <c r="CM116" s="84"/>
      <c r="CN116" s="84">
        <v>3485.057260936338</v>
      </c>
      <c r="CO116" s="84"/>
      <c r="CP116" s="84">
        <v>3787.5869418311772</v>
      </c>
      <c r="CQ116" s="84"/>
      <c r="CR116" s="84">
        <v>3273.9150687828742</v>
      </c>
      <c r="CS116" s="84"/>
      <c r="CT116" s="84">
        <v>1271.4926699305252</v>
      </c>
      <c r="CU116" s="84"/>
      <c r="CV116" s="84">
        <v>2203.1003898132558</v>
      </c>
      <c r="CW116" s="85"/>
      <c r="CX116" s="83" t="s">
        <v>66</v>
      </c>
      <c r="CY116" s="84">
        <v>9518.0760899422621</v>
      </c>
      <c r="CZ116" s="84"/>
      <c r="DA116" s="84">
        <v>9798.2249732155597</v>
      </c>
      <c r="DB116" s="84"/>
      <c r="DC116" s="84">
        <v>1298.5890126557417</v>
      </c>
      <c r="DD116" s="84"/>
      <c r="DE116" s="84">
        <v>5602.9778093694931</v>
      </c>
      <c r="DF116" s="84"/>
      <c r="DG116" s="84">
        <v>4284.3278982052407</v>
      </c>
      <c r="DH116" s="84"/>
      <c r="DI116" s="84">
        <v>15867.65946941686</v>
      </c>
      <c r="DJ116" s="84"/>
      <c r="DK116" s="84">
        <v>4736.2031757401128</v>
      </c>
      <c r="DL116" s="84"/>
      <c r="DM116" s="84">
        <v>1323.8578602349735</v>
      </c>
      <c r="DN116" s="85"/>
      <c r="DO116" s="83" t="s">
        <v>66</v>
      </c>
      <c r="DP116" s="84">
        <v>1538.9232382225025</v>
      </c>
      <c r="DQ116" s="84"/>
      <c r="DR116" s="84">
        <v>1337.4440101153368</v>
      </c>
      <c r="DS116" s="84"/>
      <c r="DT116" s="84">
        <v>3088.2008922219279</v>
      </c>
      <c r="DU116" s="84"/>
      <c r="DV116" s="84">
        <v>1117.4988964373933</v>
      </c>
      <c r="DW116" s="84"/>
      <c r="DX116" s="84">
        <v>1333.3628583664884</v>
      </c>
      <c r="DY116" s="84"/>
      <c r="DZ116" s="84">
        <v>1336.3440787858437</v>
      </c>
      <c r="EA116" s="84"/>
      <c r="EB116" s="84">
        <v>591.70781353824498</v>
      </c>
      <c r="EC116" s="84"/>
      <c r="ED116" s="84">
        <v>1531.4837288313197</v>
      </c>
      <c r="EE116" s="84"/>
      <c r="EF116" s="84">
        <v>1528.6588658123039</v>
      </c>
      <c r="EG116" s="84"/>
      <c r="EH116" s="84">
        <v>774.51361108553783</v>
      </c>
      <c r="EI116" s="85"/>
      <c r="EJ116" s="83" t="s">
        <v>66</v>
      </c>
      <c r="EK116" s="84">
        <v>332.85701980752498</v>
      </c>
      <c r="EL116" s="84"/>
      <c r="EM116" s="84">
        <v>835.78601044211723</v>
      </c>
      <c r="EN116" s="84"/>
      <c r="EO116" s="84">
        <v>2194.1789997610203</v>
      </c>
      <c r="EP116" s="84"/>
      <c r="EQ116" s="84">
        <v>3275.949334080135</v>
      </c>
      <c r="ER116" s="84"/>
      <c r="ES116" s="84">
        <v>565.44982738309784</v>
      </c>
      <c r="ET116" s="84"/>
      <c r="EU116" s="84">
        <v>884.1212789639726</v>
      </c>
      <c r="EV116" s="84"/>
      <c r="EW116" s="84">
        <v>1905.4664824738848</v>
      </c>
      <c r="EX116" s="84"/>
      <c r="EY116" s="84">
        <v>623.74119802005362</v>
      </c>
      <c r="EZ116" s="84"/>
      <c r="FA116" s="84">
        <v>451.82511953998448</v>
      </c>
      <c r="FB116" s="84"/>
      <c r="FC116" s="84">
        <v>1215.8815411894186</v>
      </c>
      <c r="FD116" s="85"/>
      <c r="FE116" s="83" t="s">
        <v>66</v>
      </c>
      <c r="FF116" s="84">
        <v>2406.8553243286856</v>
      </c>
      <c r="FG116" s="84"/>
      <c r="FH116" s="84">
        <v>2577.2670894982753</v>
      </c>
      <c r="FI116" s="84"/>
      <c r="FJ116" s="84">
        <v>792.62161704783637</v>
      </c>
      <c r="FK116" s="84"/>
      <c r="FL116" s="84">
        <v>2543.4323051089405</v>
      </c>
      <c r="FM116" s="84"/>
      <c r="FN116" s="84">
        <v>1817.4664602720591</v>
      </c>
      <c r="FO116" s="84"/>
      <c r="FP116" s="84">
        <v>1930.0039856029332</v>
      </c>
      <c r="FQ116" s="84"/>
      <c r="FR116" s="84">
        <v>943.74242787873698</v>
      </c>
      <c r="FS116" s="84"/>
      <c r="FT116" s="84">
        <v>1468.9233306292242</v>
      </c>
      <c r="FU116" s="85"/>
      <c r="FV116" s="83" t="s">
        <v>66</v>
      </c>
      <c r="FW116" s="86">
        <v>67.474462475462445</v>
      </c>
      <c r="FX116" s="86"/>
      <c r="FY116" s="86">
        <v>58.640556872604485</v>
      </c>
      <c r="FZ116" s="86"/>
      <c r="GA116" s="86">
        <v>135.40291682098223</v>
      </c>
      <c r="GB116" s="86"/>
      <c r="GC116" s="86">
        <v>48.9970100400379</v>
      </c>
      <c r="GD116" s="86"/>
      <c r="GE116" s="86">
        <v>58.461617784744327</v>
      </c>
      <c r="GF116" s="86"/>
      <c r="GG116" s="86">
        <v>58.592330116796191</v>
      </c>
      <c r="GH116" s="86"/>
      <c r="GI116" s="86">
        <v>25.94357253786022</v>
      </c>
      <c r="GJ116" s="86"/>
      <c r="GK116" s="86">
        <v>67.148275382575989</v>
      </c>
      <c r="GL116" s="86"/>
      <c r="GM116" s="86">
        <v>67.024418578649204</v>
      </c>
      <c r="GN116" s="86"/>
      <c r="GO116" s="86">
        <v>33.958737050645624</v>
      </c>
      <c r="GP116" s="85"/>
      <c r="GQ116" s="83" t="s">
        <v>66</v>
      </c>
      <c r="GR116" s="86">
        <v>14.594196731110678</v>
      </c>
      <c r="GS116" s="86"/>
      <c r="GT116" s="86">
        <v>36.645240255277407</v>
      </c>
      <c r="GU116" s="86"/>
      <c r="GV116" s="86">
        <v>96.204310199919803</v>
      </c>
      <c r="GW116" s="86"/>
      <c r="GX116" s="86">
        <v>143.6347927718713</v>
      </c>
      <c r="GY116" s="86"/>
      <c r="GZ116" s="86">
        <v>24.792284768917895</v>
      </c>
      <c r="HA116" s="86"/>
      <c r="HB116" s="86">
        <v>38.764511821990723</v>
      </c>
      <c r="HC116" s="86"/>
      <c r="HD116" s="86">
        <v>83.54563988418144</v>
      </c>
      <c r="HE116" s="86"/>
      <c r="HF116" s="86">
        <v>27.348084046619022</v>
      </c>
      <c r="HG116" s="86"/>
      <c r="HH116" s="86">
        <v>19.810381906432788</v>
      </c>
      <c r="HI116" s="86"/>
      <c r="HJ116" s="86">
        <v>53.310620951017917</v>
      </c>
      <c r="HK116" s="87"/>
      <c r="HL116" s="83" t="s">
        <v>66</v>
      </c>
      <c r="HM116" s="86">
        <v>105.5291552117055</v>
      </c>
      <c r="HN116" s="86"/>
      <c r="HO116" s="86">
        <v>113.00090037008897</v>
      </c>
      <c r="HP116" s="86"/>
      <c r="HQ116" s="86">
        <v>34.752686962156353</v>
      </c>
      <c r="HR116" s="86"/>
      <c r="HS116" s="86">
        <v>111.51740604565441</v>
      </c>
      <c r="HT116" s="86"/>
      <c r="HU116" s="86">
        <v>79.687257576071516</v>
      </c>
      <c r="HV116" s="86"/>
      <c r="HW116" s="86">
        <v>84.621492657731636</v>
      </c>
      <c r="HX116" s="86"/>
      <c r="HY116" s="86">
        <v>41.378615550672983</v>
      </c>
      <c r="HZ116" s="86"/>
      <c r="IA116" s="86">
        <v>64.405299556300918</v>
      </c>
      <c r="IB116" s="87"/>
      <c r="IF116" s="77">
        <f>[33]CPI!$E$247</f>
        <v>2280.749163110625</v>
      </c>
    </row>
    <row r="117" spans="1:241" s="10" customFormat="1" ht="12" thickBot="1" x14ac:dyDescent="0.25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90"/>
      <c r="V117" s="88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90"/>
      <c r="AQ117" s="88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90"/>
      <c r="BH117" s="88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90"/>
      <c r="CC117" s="88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90"/>
      <c r="CX117" s="88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90"/>
      <c r="DO117" s="88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90"/>
      <c r="EJ117" s="88"/>
      <c r="EK117" s="89"/>
      <c r="EL117" s="91"/>
      <c r="EM117" s="89"/>
      <c r="EN117" s="91"/>
      <c r="EO117" s="89"/>
      <c r="EP117" s="91"/>
      <c r="EQ117" s="89"/>
      <c r="ER117" s="91"/>
      <c r="ES117" s="89"/>
      <c r="ET117" s="91"/>
      <c r="EU117" s="89"/>
      <c r="EV117" s="91"/>
      <c r="EW117" s="89"/>
      <c r="EX117" s="91"/>
      <c r="EY117" s="89"/>
      <c r="EZ117" s="91"/>
      <c r="FA117" s="89"/>
      <c r="FB117" s="91"/>
      <c r="FC117" s="89"/>
      <c r="FD117" s="90"/>
      <c r="FE117" s="88"/>
      <c r="FF117" s="89"/>
      <c r="FG117" s="91"/>
      <c r="FH117" s="89"/>
      <c r="FI117" s="91"/>
      <c r="FJ117" s="89"/>
      <c r="FK117" s="91"/>
      <c r="FL117" s="89"/>
      <c r="FM117" s="91"/>
      <c r="FN117" s="89"/>
      <c r="FO117" s="91"/>
      <c r="FP117" s="89"/>
      <c r="FQ117" s="91"/>
      <c r="FR117" s="89"/>
      <c r="FS117" s="91"/>
      <c r="FT117" s="89"/>
      <c r="FU117" s="90"/>
      <c r="FV117" s="88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0"/>
      <c r="GQ117" s="88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2"/>
      <c r="HL117" s="88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2"/>
    </row>
    <row r="118" spans="1:241" s="10" customFormat="1" x14ac:dyDescent="0.2">
      <c r="A118" s="93">
        <v>2017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5"/>
      <c r="V118" s="93">
        <v>2017</v>
      </c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94"/>
      <c r="AP118" s="95"/>
      <c r="AQ118" s="93">
        <v>2017</v>
      </c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94"/>
      <c r="BG118" s="95"/>
      <c r="BH118" s="93">
        <v>2017</v>
      </c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94"/>
      <c r="CB118" s="95"/>
      <c r="CC118" s="93">
        <v>2017</v>
      </c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94"/>
      <c r="CW118" s="95"/>
      <c r="CX118" s="93">
        <v>2017</v>
      </c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94"/>
      <c r="DN118" s="95"/>
      <c r="DO118" s="93">
        <v>2017</v>
      </c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94"/>
      <c r="EI118" s="95"/>
      <c r="EJ118" s="93">
        <v>2017</v>
      </c>
      <c r="EK118" s="84"/>
      <c r="EL118" s="86"/>
      <c r="EM118" s="84"/>
      <c r="EN118" s="86"/>
      <c r="EO118" s="84"/>
      <c r="EP118" s="86"/>
      <c r="EQ118" s="84"/>
      <c r="ER118" s="86"/>
      <c r="ES118" s="84"/>
      <c r="ET118" s="86"/>
      <c r="EU118" s="84"/>
      <c r="EV118" s="86"/>
      <c r="EW118" s="84"/>
      <c r="EX118" s="86"/>
      <c r="EY118" s="84"/>
      <c r="EZ118" s="86"/>
      <c r="FA118" s="84"/>
      <c r="FB118" s="86"/>
      <c r="FC118" s="94"/>
      <c r="FD118" s="95"/>
      <c r="FE118" s="93">
        <v>2017</v>
      </c>
      <c r="FF118" s="84"/>
      <c r="FG118" s="86"/>
      <c r="FH118" s="84"/>
      <c r="FI118" s="86"/>
      <c r="FJ118" s="84"/>
      <c r="FK118" s="86"/>
      <c r="FL118" s="84"/>
      <c r="FM118" s="86"/>
      <c r="FN118" s="84"/>
      <c r="FO118" s="86"/>
      <c r="FP118" s="84"/>
      <c r="FQ118" s="86"/>
      <c r="FR118" s="84"/>
      <c r="FS118" s="86"/>
      <c r="FT118" s="94"/>
      <c r="FU118" s="95"/>
      <c r="FV118" s="93">
        <v>2017</v>
      </c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94"/>
      <c r="GP118" s="95"/>
      <c r="GQ118" s="93">
        <v>2017</v>
      </c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94"/>
      <c r="HK118" s="95"/>
      <c r="HL118" s="93">
        <v>2017</v>
      </c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98"/>
      <c r="IF118" s="53">
        <v>2017</v>
      </c>
    </row>
    <row r="119" spans="1:241" s="10" customFormat="1" ht="15.75" customHeight="1" x14ac:dyDescent="0.2">
      <c r="A119" s="83" t="s">
        <v>63</v>
      </c>
      <c r="B119" s="84">
        <v>219.538824221243</v>
      </c>
      <c r="C119" s="84"/>
      <c r="D119" s="84">
        <v>228.11494336848261</v>
      </c>
      <c r="E119" s="84"/>
      <c r="F119" s="84">
        <v>105.46155708219075</v>
      </c>
      <c r="G119" s="84"/>
      <c r="H119" s="84">
        <v>100.7840289001264</v>
      </c>
      <c r="I119" s="84"/>
      <c r="J119" s="84">
        <v>66.482579109161151</v>
      </c>
      <c r="K119" s="84"/>
      <c r="L119" s="84">
        <v>285.60242282108106</v>
      </c>
      <c r="M119" s="84"/>
      <c r="N119" s="84">
        <v>75.553326442492519</v>
      </c>
      <c r="O119" s="84"/>
      <c r="P119" s="84">
        <v>105.67584463496816</v>
      </c>
      <c r="Q119" s="84"/>
      <c r="R119" s="84">
        <v>120.61243692317937</v>
      </c>
      <c r="S119" s="84"/>
      <c r="T119" s="84">
        <v>192.75086072897457</v>
      </c>
      <c r="U119" s="85"/>
      <c r="V119" s="83" t="s">
        <v>63</v>
      </c>
      <c r="W119" s="84">
        <v>117.99271604756284</v>
      </c>
      <c r="X119" s="84"/>
      <c r="Y119" s="84">
        <v>109.45064648195984</v>
      </c>
      <c r="Z119" s="84"/>
      <c r="AA119" s="84">
        <v>211.20464910232423</v>
      </c>
      <c r="AB119" s="84"/>
      <c r="AC119" s="84">
        <v>177.60487081746967</v>
      </c>
      <c r="AD119" s="84"/>
      <c r="AE119" s="84">
        <v>119.52319213637988</v>
      </c>
      <c r="AF119" s="84"/>
      <c r="AG119" s="84">
        <v>190.38991224652088</v>
      </c>
      <c r="AH119" s="84"/>
      <c r="AI119" s="84">
        <v>205.28557442439029</v>
      </c>
      <c r="AJ119" s="84"/>
      <c r="AK119" s="84">
        <v>142.63680286191843</v>
      </c>
      <c r="AL119" s="84"/>
      <c r="AM119" s="84">
        <v>244.53184198893862</v>
      </c>
      <c r="AN119" s="84"/>
      <c r="AO119" s="84">
        <v>386.72259188233443</v>
      </c>
      <c r="AP119" s="85"/>
      <c r="AQ119" s="83" t="s">
        <v>63</v>
      </c>
      <c r="AR119" s="84">
        <v>498.57516118884911</v>
      </c>
      <c r="AS119" s="84"/>
      <c r="AT119" s="84">
        <v>545.22622879423488</v>
      </c>
      <c r="AU119" s="84"/>
      <c r="AV119" s="84">
        <v>409.99891394498815</v>
      </c>
      <c r="AW119" s="84"/>
      <c r="AX119" s="84">
        <v>206.69590255447943</v>
      </c>
      <c r="AY119" s="84"/>
      <c r="AZ119" s="84">
        <v>570.1856647427087</v>
      </c>
      <c r="BA119" s="84"/>
      <c r="BB119" s="84">
        <v>619.24179016672929</v>
      </c>
      <c r="BC119" s="84"/>
      <c r="BD119" s="84">
        <v>728.02691024727119</v>
      </c>
      <c r="BE119" s="84"/>
      <c r="BF119" s="84">
        <v>104.26214511679012</v>
      </c>
      <c r="BG119" s="85"/>
      <c r="BH119" s="83" t="s">
        <v>63</v>
      </c>
      <c r="BI119" s="84">
        <v>2651.4733796861979</v>
      </c>
      <c r="BJ119" s="84"/>
      <c r="BK119" s="84">
        <v>2976.7277703368381</v>
      </c>
      <c r="BL119" s="84"/>
      <c r="BM119" s="84">
        <v>3163.8751716789866</v>
      </c>
      <c r="BN119" s="84"/>
      <c r="BO119" s="84">
        <v>2353.1449841469216</v>
      </c>
      <c r="BP119" s="84"/>
      <c r="BQ119" s="84">
        <v>845.82616346717748</v>
      </c>
      <c r="BR119" s="84"/>
      <c r="BS119" s="84">
        <v>2060.3409112341888</v>
      </c>
      <c r="BT119" s="84"/>
      <c r="BU119" s="84">
        <v>552.95385027173552</v>
      </c>
      <c r="BV119" s="84"/>
      <c r="BW119" s="84">
        <v>1875.2847896620719</v>
      </c>
      <c r="BX119" s="84"/>
      <c r="BY119" s="84">
        <v>802.75626187652608</v>
      </c>
      <c r="BZ119" s="84"/>
      <c r="CA119" s="84">
        <v>690.05967351992388</v>
      </c>
      <c r="CB119" s="85"/>
      <c r="CC119" s="83" t="s">
        <v>63</v>
      </c>
      <c r="CD119" s="84">
        <v>330.84170050460887</v>
      </c>
      <c r="CE119" s="84"/>
      <c r="CF119" s="84">
        <v>100.52191779085975</v>
      </c>
      <c r="CG119" s="84"/>
      <c r="CH119" s="84">
        <v>2140.689435855686</v>
      </c>
      <c r="CI119" s="84"/>
      <c r="CJ119" s="84">
        <v>7526.4143444567399</v>
      </c>
      <c r="CK119" s="84"/>
      <c r="CL119" s="84">
        <v>1247.0744997995707</v>
      </c>
      <c r="CM119" s="84"/>
      <c r="CN119" s="84">
        <v>4499.813754458658</v>
      </c>
      <c r="CO119" s="84"/>
      <c r="CP119" s="84">
        <v>4260.7206737289835</v>
      </c>
      <c r="CQ119" s="84"/>
      <c r="CR119" s="84">
        <v>2519.7064413849316</v>
      </c>
      <c r="CS119" s="84"/>
      <c r="CT119" s="84">
        <v>2079.6029733554515</v>
      </c>
      <c r="CU119" s="84"/>
      <c r="CV119" s="84">
        <v>4406.4741484506794</v>
      </c>
      <c r="CW119" s="85"/>
      <c r="CX119" s="83" t="s">
        <v>63</v>
      </c>
      <c r="CY119" s="84">
        <v>7686.7973169216812</v>
      </c>
      <c r="CZ119" s="84"/>
      <c r="DA119" s="84">
        <v>8609.3316124862886</v>
      </c>
      <c r="DB119" s="84"/>
      <c r="DC119" s="84">
        <v>19199.772536278491</v>
      </c>
      <c r="DD119" s="84"/>
      <c r="DE119" s="84">
        <v>2407.2938904275111</v>
      </c>
      <c r="DF119" s="84"/>
      <c r="DG119" s="84">
        <v>4230.4779045474852</v>
      </c>
      <c r="DH119" s="84"/>
      <c r="DI119" s="84">
        <v>6849.7761194632521</v>
      </c>
      <c r="DJ119" s="84"/>
      <c r="DK119" s="84">
        <v>4434.3799354095181</v>
      </c>
      <c r="DL119" s="84"/>
      <c r="DM119" s="84">
        <v>1753.0695661333093</v>
      </c>
      <c r="DN119" s="85"/>
      <c r="DO119" s="83" t="s">
        <v>63</v>
      </c>
      <c r="DP119" s="84">
        <v>1207.7469163331868</v>
      </c>
      <c r="DQ119" s="84"/>
      <c r="DR119" s="84">
        <v>1304.9244939330513</v>
      </c>
      <c r="DS119" s="84"/>
      <c r="DT119" s="84">
        <v>3000.0269853907448</v>
      </c>
      <c r="DU119" s="84"/>
      <c r="DV119" s="84">
        <v>2334.8391702804511</v>
      </c>
      <c r="DW119" s="84"/>
      <c r="DX119" s="84">
        <v>1272.2523325672614</v>
      </c>
      <c r="DY119" s="84"/>
      <c r="DZ119" s="84">
        <v>721.40176224097127</v>
      </c>
      <c r="EA119" s="84"/>
      <c r="EB119" s="84">
        <v>731.87227658681161</v>
      </c>
      <c r="EC119" s="84"/>
      <c r="ED119" s="84">
        <v>1774.5633319892481</v>
      </c>
      <c r="EE119" s="84"/>
      <c r="EF119" s="84">
        <v>665.56673785458679</v>
      </c>
      <c r="EG119" s="84"/>
      <c r="EH119" s="84">
        <v>358.00601403809617</v>
      </c>
      <c r="EI119" s="85"/>
      <c r="EJ119" s="83" t="s">
        <v>63</v>
      </c>
      <c r="EK119" s="84">
        <v>280.39163059120244</v>
      </c>
      <c r="EL119" s="84"/>
      <c r="EM119" s="84">
        <v>91.842233026397182</v>
      </c>
      <c r="EN119" s="84"/>
      <c r="EO119" s="84">
        <v>1013.5617018631854</v>
      </c>
      <c r="EP119" s="84"/>
      <c r="EQ119" s="84">
        <v>4237.7296916546175</v>
      </c>
      <c r="ER119" s="84"/>
      <c r="ES119" s="84">
        <v>1043.3744928571</v>
      </c>
      <c r="ET119" s="84"/>
      <c r="EU119" s="84">
        <v>2363.4727813899112</v>
      </c>
      <c r="EV119" s="84"/>
      <c r="EW119" s="84">
        <v>2075.5090491262308</v>
      </c>
      <c r="EX119" s="84"/>
      <c r="EY119" s="84">
        <v>1766.5191527211732</v>
      </c>
      <c r="EZ119" s="84"/>
      <c r="FA119" s="84">
        <v>850.44260757235952</v>
      </c>
      <c r="FB119" s="84"/>
      <c r="FC119" s="84">
        <v>1139.4405811676522</v>
      </c>
      <c r="FD119" s="85"/>
      <c r="FE119" s="83" t="s">
        <v>63</v>
      </c>
      <c r="FF119" s="84">
        <v>1541.7529623001205</v>
      </c>
      <c r="FG119" s="84"/>
      <c r="FH119" s="84">
        <v>1579.0384170486045</v>
      </c>
      <c r="FI119" s="84"/>
      <c r="FJ119" s="84">
        <v>4682.8837548712709</v>
      </c>
      <c r="FK119" s="84"/>
      <c r="FL119" s="84">
        <v>1164.6548676953157</v>
      </c>
      <c r="FM119" s="84"/>
      <c r="FN119" s="84">
        <v>741.94743329025141</v>
      </c>
      <c r="FO119" s="84"/>
      <c r="FP119" s="84">
        <v>1106.1553383887363</v>
      </c>
      <c r="FQ119" s="84"/>
      <c r="FR119" s="84">
        <v>609.09560800484689</v>
      </c>
      <c r="FS119" s="84"/>
      <c r="FT119" s="84">
        <v>1681.4056186639873</v>
      </c>
      <c r="FU119" s="85"/>
      <c r="FV119" s="83" t="s">
        <v>63</v>
      </c>
      <c r="FW119" s="86">
        <v>51.857498464720145</v>
      </c>
      <c r="FX119" s="86"/>
      <c r="FY119" s="86">
        <v>56.030049860247743</v>
      </c>
      <c r="FZ119" s="86"/>
      <c r="GA119" s="86">
        <v>128.81332395478512</v>
      </c>
      <c r="GB119" s="86"/>
      <c r="GC119" s="86">
        <v>100.25189636235372</v>
      </c>
      <c r="GD119" s="86"/>
      <c r="GE119" s="86">
        <v>54.627192577026896</v>
      </c>
      <c r="GF119" s="86"/>
      <c r="GG119" s="86">
        <v>30.975107675238373</v>
      </c>
      <c r="GH119" s="86"/>
      <c r="GI119" s="86">
        <v>31.424684216706812</v>
      </c>
      <c r="GJ119" s="86"/>
      <c r="GK119" s="86">
        <v>76.195115068953641</v>
      </c>
      <c r="GL119" s="86"/>
      <c r="GM119" s="86">
        <v>28.577697545485858</v>
      </c>
      <c r="GN119" s="86"/>
      <c r="GO119" s="86">
        <v>15.371843282951057</v>
      </c>
      <c r="GP119" s="85"/>
      <c r="GQ119" s="83" t="s">
        <v>63</v>
      </c>
      <c r="GR119" s="86">
        <v>12.039284353587476</v>
      </c>
      <c r="GS119" s="86"/>
      <c r="GT119" s="86">
        <v>3.9434656331997213</v>
      </c>
      <c r="GU119" s="86"/>
      <c r="GV119" s="86">
        <v>43.51969248478634</v>
      </c>
      <c r="GW119" s="86"/>
      <c r="GX119" s="86">
        <v>181.95704580731268</v>
      </c>
      <c r="GY119" s="86"/>
      <c r="GZ119" s="86">
        <v>44.799775871701357</v>
      </c>
      <c r="HA119" s="86"/>
      <c r="HB119" s="86">
        <v>101.48134884454791</v>
      </c>
      <c r="HC119" s="86"/>
      <c r="HD119" s="86">
        <v>89.116938220261773</v>
      </c>
      <c r="HE119" s="86"/>
      <c r="HF119" s="86">
        <v>75.849719019166457</v>
      </c>
      <c r="HG119" s="86"/>
      <c r="HH119" s="86">
        <v>36.515784573818486</v>
      </c>
      <c r="HI119" s="86"/>
      <c r="HJ119" s="86">
        <v>48.924602819884427</v>
      </c>
      <c r="HK119" s="85"/>
      <c r="HL119" s="83" t="s">
        <v>63</v>
      </c>
      <c r="HM119" s="86">
        <v>66.198845796431442</v>
      </c>
      <c r="HN119" s="86"/>
      <c r="HO119" s="86">
        <v>67.799785849539802</v>
      </c>
      <c r="HP119" s="86"/>
      <c r="HQ119" s="86">
        <v>201.07079872825415</v>
      </c>
      <c r="HR119" s="86"/>
      <c r="HS119" s="86">
        <v>50.007238434361625</v>
      </c>
      <c r="HT119" s="86"/>
      <c r="HU119" s="86">
        <v>31.857285133517028</v>
      </c>
      <c r="HV119" s="86"/>
      <c r="HW119" s="86">
        <v>47.495421421892523</v>
      </c>
      <c r="HX119" s="86"/>
      <c r="HY119" s="86">
        <v>26.152974708374501</v>
      </c>
      <c r="HZ119" s="86"/>
      <c r="IA119" s="86">
        <v>72.195166147197241</v>
      </c>
      <c r="IB119" s="87"/>
      <c r="IF119" s="10">
        <f>[34]CPI!$E$258</f>
        <v>2328.9725730886248</v>
      </c>
    </row>
    <row r="120" spans="1:241" s="105" customFormat="1" ht="15.75" customHeight="1" x14ac:dyDescent="0.2">
      <c r="A120" s="83" t="s">
        <v>64</v>
      </c>
      <c r="B120" s="84">
        <v>311.74657195482439</v>
      </c>
      <c r="C120" s="84"/>
      <c r="D120" s="84">
        <v>471.67312802794407</v>
      </c>
      <c r="E120" s="84"/>
      <c r="F120" s="84">
        <v>140.78454954409392</v>
      </c>
      <c r="G120" s="84"/>
      <c r="H120" s="84">
        <v>86.960905534607591</v>
      </c>
      <c r="I120" s="84"/>
      <c r="J120" s="84">
        <v>149.57400701792611</v>
      </c>
      <c r="K120" s="84"/>
      <c r="L120" s="84">
        <v>227.73640529428158</v>
      </c>
      <c r="M120" s="84"/>
      <c r="N120" s="84">
        <v>73.974910799485187</v>
      </c>
      <c r="O120" s="84"/>
      <c r="P120" s="84">
        <v>163.06297176906926</v>
      </c>
      <c r="Q120" s="84"/>
      <c r="R120" s="84">
        <v>152.37906107195667</v>
      </c>
      <c r="S120" s="84"/>
      <c r="T120" s="84">
        <v>233.64187832125842</v>
      </c>
      <c r="U120" s="85"/>
      <c r="V120" s="83" t="s">
        <v>64</v>
      </c>
      <c r="W120" s="84">
        <v>102.86604049583416</v>
      </c>
      <c r="X120" s="84"/>
      <c r="Y120" s="84">
        <v>214.37781305304361</v>
      </c>
      <c r="Z120" s="84"/>
      <c r="AA120" s="84">
        <v>519.62306569602333</v>
      </c>
      <c r="AB120" s="84"/>
      <c r="AC120" s="84">
        <v>447.01729213235444</v>
      </c>
      <c r="AD120" s="84"/>
      <c r="AE120" s="84">
        <v>226.32854586178652</v>
      </c>
      <c r="AF120" s="84"/>
      <c r="AG120" s="84">
        <v>389.43427681383287</v>
      </c>
      <c r="AH120" s="84"/>
      <c r="AI120" s="84">
        <v>214.21761207064287</v>
      </c>
      <c r="AJ120" s="84"/>
      <c r="AK120" s="84">
        <v>191.58256424453748</v>
      </c>
      <c r="AL120" s="84"/>
      <c r="AM120" s="84">
        <v>265.61689341878491</v>
      </c>
      <c r="AN120" s="84"/>
      <c r="AO120" s="84">
        <v>251.21840938138033</v>
      </c>
      <c r="AP120" s="85"/>
      <c r="AQ120" s="83" t="s">
        <v>64</v>
      </c>
      <c r="AR120" s="84">
        <v>438.3245324461455</v>
      </c>
      <c r="AS120" s="84"/>
      <c r="AT120" s="84">
        <v>471.16436782022936</v>
      </c>
      <c r="AU120" s="84"/>
      <c r="AV120" s="84">
        <v>321.95810973093245</v>
      </c>
      <c r="AW120" s="84"/>
      <c r="AX120" s="84">
        <v>133.10355214122308</v>
      </c>
      <c r="AY120" s="84"/>
      <c r="AZ120" s="84">
        <v>223.72850462826682</v>
      </c>
      <c r="BA120" s="84"/>
      <c r="BB120" s="84">
        <v>458.87867674145059</v>
      </c>
      <c r="BC120" s="84"/>
      <c r="BD120" s="84">
        <v>1478.6678747285462</v>
      </c>
      <c r="BE120" s="84"/>
      <c r="BF120" s="84">
        <v>159.46810345134497</v>
      </c>
      <c r="BG120" s="85"/>
      <c r="BH120" s="83" t="s">
        <v>64</v>
      </c>
      <c r="BI120" s="84">
        <v>5038.3414788301516</v>
      </c>
      <c r="BJ120" s="84"/>
      <c r="BK120" s="84">
        <v>9954.8901157366545</v>
      </c>
      <c r="BL120" s="84"/>
      <c r="BM120" s="84">
        <v>5624.0570207043156</v>
      </c>
      <c r="BN120" s="84"/>
      <c r="BO120" s="84">
        <v>804.89810187120611</v>
      </c>
      <c r="BP120" s="84"/>
      <c r="BQ120" s="84">
        <v>1183.1137712934574</v>
      </c>
      <c r="BR120" s="84"/>
      <c r="BS120" s="84">
        <v>3239.446162962402</v>
      </c>
      <c r="BT120" s="84"/>
      <c r="BU120" s="84">
        <v>807.92296108422931</v>
      </c>
      <c r="BV120" s="84"/>
      <c r="BW120" s="84">
        <v>2100.3943322058753</v>
      </c>
      <c r="BX120" s="84"/>
      <c r="BY120" s="84">
        <v>1447.2732648498495</v>
      </c>
      <c r="BZ120" s="84"/>
      <c r="CA120" s="84">
        <v>1940.2747349711226</v>
      </c>
      <c r="CB120" s="85"/>
      <c r="CC120" s="83" t="s">
        <v>64</v>
      </c>
      <c r="CD120" s="84">
        <v>1155.5448475597723</v>
      </c>
      <c r="CE120" s="84"/>
      <c r="CF120" s="84">
        <v>1368.5626227387966</v>
      </c>
      <c r="CG120" s="84"/>
      <c r="CH120" s="84">
        <v>5250.4643360449199</v>
      </c>
      <c r="CI120" s="84"/>
      <c r="CJ120" s="84">
        <v>22381.467166855611</v>
      </c>
      <c r="CK120" s="84"/>
      <c r="CL120" s="84">
        <v>2194.2027267571457</v>
      </c>
      <c r="CM120" s="84"/>
      <c r="CN120" s="84">
        <v>7088.2998693666959</v>
      </c>
      <c r="CO120" s="84"/>
      <c r="CP120" s="84">
        <v>3356.2854857994221</v>
      </c>
      <c r="CQ120" s="84"/>
      <c r="CR120" s="84">
        <v>7882.6317922446988</v>
      </c>
      <c r="CS120" s="84"/>
      <c r="CT120" s="84">
        <v>2356.9132715560136</v>
      </c>
      <c r="CU120" s="84"/>
      <c r="CV120" s="84">
        <v>5929.6608735976897</v>
      </c>
      <c r="CW120" s="85"/>
      <c r="CX120" s="83" t="s">
        <v>64</v>
      </c>
      <c r="CY120" s="84">
        <v>7196.9348819328861</v>
      </c>
      <c r="CZ120" s="84"/>
      <c r="DA120" s="84">
        <v>10144.248994531048</v>
      </c>
      <c r="DB120" s="84"/>
      <c r="DC120" s="84">
        <v>3049.6407806785446</v>
      </c>
      <c r="DD120" s="84"/>
      <c r="DE120" s="84">
        <v>2107.0513706697361</v>
      </c>
      <c r="DF120" s="84"/>
      <c r="DG120" s="84">
        <v>9404.1087214062136</v>
      </c>
      <c r="DH120" s="84"/>
      <c r="DI120" s="84">
        <v>2436.3136778260855</v>
      </c>
      <c r="DJ120" s="84"/>
      <c r="DK120" s="84">
        <v>5333.7226975965041</v>
      </c>
      <c r="DL120" s="84"/>
      <c r="DM120" s="84">
        <v>2592.0527830988071</v>
      </c>
      <c r="DN120" s="85"/>
      <c r="DO120" s="83" t="s">
        <v>64</v>
      </c>
      <c r="DP120" s="84">
        <v>1616.1658000718173</v>
      </c>
      <c r="DQ120" s="84"/>
      <c r="DR120" s="84">
        <v>2110.5484972946947</v>
      </c>
      <c r="DS120" s="84"/>
      <c r="DT120" s="84">
        <v>3994.7970419458939</v>
      </c>
      <c r="DU120" s="84"/>
      <c r="DV120" s="84">
        <v>925.58615497728806</v>
      </c>
      <c r="DW120" s="84"/>
      <c r="DX120" s="84">
        <v>790.98888562346531</v>
      </c>
      <c r="DY120" s="84"/>
      <c r="DZ120" s="84">
        <v>1422.4542443165296</v>
      </c>
      <c r="EA120" s="84"/>
      <c r="EB120" s="84">
        <v>1092.1580740721242</v>
      </c>
      <c r="EC120" s="84"/>
      <c r="ED120" s="84">
        <v>1288.0878530660327</v>
      </c>
      <c r="EE120" s="84"/>
      <c r="EF120" s="84">
        <v>949.78486851708317</v>
      </c>
      <c r="EG120" s="84"/>
      <c r="EH120" s="84">
        <v>830.44818373837848</v>
      </c>
      <c r="EI120" s="85"/>
      <c r="EJ120" s="83" t="s">
        <v>64</v>
      </c>
      <c r="EK120" s="84">
        <v>1123.3492044505876</v>
      </c>
      <c r="EL120" s="84"/>
      <c r="EM120" s="84">
        <v>638.38818170991067</v>
      </c>
      <c r="EN120" s="84"/>
      <c r="EO120" s="84">
        <v>1010.4371192629877</v>
      </c>
      <c r="EP120" s="84"/>
      <c r="EQ120" s="84">
        <v>5006.8459455096036</v>
      </c>
      <c r="ER120" s="84"/>
      <c r="ES120" s="84">
        <v>969.47679242241645</v>
      </c>
      <c r="ET120" s="84"/>
      <c r="EU120" s="84">
        <v>1820.1530505634516</v>
      </c>
      <c r="EV120" s="84"/>
      <c r="EW120" s="84">
        <v>1566.7644939915651</v>
      </c>
      <c r="EX120" s="84"/>
      <c r="EY120" s="84">
        <v>4114.4828723470082</v>
      </c>
      <c r="EZ120" s="84"/>
      <c r="FA120" s="84">
        <v>887.33560626356166</v>
      </c>
      <c r="FB120" s="84"/>
      <c r="FC120" s="84">
        <v>2360.3608064390451</v>
      </c>
      <c r="FD120" s="85"/>
      <c r="FE120" s="83" t="s">
        <v>64</v>
      </c>
      <c r="FF120" s="84">
        <v>1641.9192514206661</v>
      </c>
      <c r="FG120" s="84"/>
      <c r="FH120" s="84">
        <v>2153.0170121866136</v>
      </c>
      <c r="FI120" s="84"/>
      <c r="FJ120" s="84">
        <v>947.21663735297648</v>
      </c>
      <c r="FK120" s="84"/>
      <c r="FL120" s="84">
        <v>1583.0166338717627</v>
      </c>
      <c r="FM120" s="84"/>
      <c r="FN120" s="84">
        <v>4203.3574295914987</v>
      </c>
      <c r="FO120" s="84"/>
      <c r="FP120" s="84">
        <v>530.92762887276103</v>
      </c>
      <c r="FQ120" s="84"/>
      <c r="FR120" s="84">
        <v>360.71133949370943</v>
      </c>
      <c r="FS120" s="84"/>
      <c r="FT120" s="84">
        <v>1625.4365148887996</v>
      </c>
      <c r="FU120" s="85"/>
      <c r="FV120" s="83" t="s">
        <v>64</v>
      </c>
      <c r="FW120" s="86">
        <v>69.246766884888061</v>
      </c>
      <c r="FX120" s="86"/>
      <c r="FY120" s="86">
        <v>90.429249143201844</v>
      </c>
      <c r="FZ120" s="86"/>
      <c r="GA120" s="86">
        <v>171.16237672135821</v>
      </c>
      <c r="GB120" s="86"/>
      <c r="GC120" s="86">
        <v>39.6579662202628</v>
      </c>
      <c r="GD120" s="86"/>
      <c r="GE120" s="86">
        <v>33.890967726746553</v>
      </c>
      <c r="GF120" s="86"/>
      <c r="GG120" s="86">
        <v>60.946938399655096</v>
      </c>
      <c r="GH120" s="86"/>
      <c r="GI120" s="86">
        <v>46.794960983186257</v>
      </c>
      <c r="GJ120" s="86"/>
      <c r="GK120" s="86">
        <v>55.189832184640906</v>
      </c>
      <c r="GL120" s="86"/>
      <c r="GM120" s="86">
        <v>40.694792191539953</v>
      </c>
      <c r="GN120" s="86"/>
      <c r="GO120" s="86">
        <v>35.581653681048564</v>
      </c>
      <c r="GP120" s="85"/>
      <c r="GQ120" s="83" t="s">
        <v>64</v>
      </c>
      <c r="GR120" s="86">
        <v>48.131386326488055</v>
      </c>
      <c r="GS120" s="86"/>
      <c r="GT120" s="86">
        <v>27.352588205349569</v>
      </c>
      <c r="GU120" s="86"/>
      <c r="GV120" s="86">
        <v>43.293518305072858</v>
      </c>
      <c r="GW120" s="86"/>
      <c r="GX120" s="86">
        <v>214.52495406216605</v>
      </c>
      <c r="GY120" s="86"/>
      <c r="GZ120" s="86">
        <v>41.538518784521301</v>
      </c>
      <c r="HA120" s="86"/>
      <c r="HB120" s="86">
        <v>77.986871137592686</v>
      </c>
      <c r="HC120" s="86"/>
      <c r="HD120" s="86">
        <v>67.130102415316799</v>
      </c>
      <c r="HE120" s="86"/>
      <c r="HF120" s="86">
        <v>176.29047483904014</v>
      </c>
      <c r="HG120" s="86"/>
      <c r="HH120" s="86">
        <v>38.019070736964764</v>
      </c>
      <c r="HI120" s="86"/>
      <c r="HJ120" s="86">
        <v>101.1327888020201</v>
      </c>
      <c r="HK120" s="85"/>
      <c r="HL120" s="83" t="s">
        <v>64</v>
      </c>
      <c r="HM120" s="86">
        <v>70.350207659315899</v>
      </c>
      <c r="HN120" s="86"/>
      <c r="HO120" s="86">
        <v>92.248868980806023</v>
      </c>
      <c r="HP120" s="86"/>
      <c r="HQ120" s="86">
        <v>40.584752921608924</v>
      </c>
      <c r="HR120" s="86"/>
      <c r="HS120" s="86">
        <v>67.826446900279052</v>
      </c>
      <c r="HT120" s="86"/>
      <c r="HU120" s="86">
        <v>180.09842309981474</v>
      </c>
      <c r="HV120" s="86"/>
      <c r="HW120" s="86">
        <v>22.748298316710279</v>
      </c>
      <c r="HX120" s="86"/>
      <c r="HY120" s="86">
        <v>15.455155676197741</v>
      </c>
      <c r="HZ120" s="86"/>
      <c r="IA120" s="86">
        <v>69.643982955021031</v>
      </c>
      <c r="IB120" s="87"/>
    </row>
    <row r="121" spans="1:241" ht="12" thickBot="1" x14ac:dyDescent="0.25">
      <c r="A121" s="8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100"/>
      <c r="V121" s="101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01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100"/>
      <c r="BH121" s="101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100"/>
      <c r="CC121" s="101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100"/>
      <c r="CX121" s="101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100"/>
      <c r="DO121" s="101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100"/>
      <c r="EJ121" s="101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100"/>
      <c r="FE121" s="101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100"/>
      <c r="FV121" s="101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100"/>
      <c r="GQ121" s="101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100"/>
      <c r="HL121" s="101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100"/>
    </row>
    <row r="122" spans="1:241" x14ac:dyDescent="0.2">
      <c r="A122" s="102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4"/>
      <c r="U122" s="104"/>
      <c r="V122" s="105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</row>
  </sheetData>
  <mergeCells count="132">
    <mergeCell ref="L6:M7"/>
    <mergeCell ref="N6:O7"/>
    <mergeCell ref="P6:Q7"/>
    <mergeCell ref="R6:S7"/>
    <mergeCell ref="T6:U7"/>
    <mergeCell ref="V6:V7"/>
    <mergeCell ref="A6:A7"/>
    <mergeCell ref="B6:C7"/>
    <mergeCell ref="D6:E7"/>
    <mergeCell ref="F6:G7"/>
    <mergeCell ref="H6:I7"/>
    <mergeCell ref="J6:K7"/>
    <mergeCell ref="W6:X7"/>
    <mergeCell ref="Y6:Z7"/>
    <mergeCell ref="AA6:AB7"/>
    <mergeCell ref="AC6:AD7"/>
    <mergeCell ref="AE6:AF7"/>
    <mergeCell ref="AG6:AL6"/>
    <mergeCell ref="AG7:AH7"/>
    <mergeCell ref="AI7:AJ7"/>
    <mergeCell ref="AK7:AL7"/>
    <mergeCell ref="BH6:BH7"/>
    <mergeCell ref="BI6:BJ7"/>
    <mergeCell ref="BK6:BL7"/>
    <mergeCell ref="BM6:BN7"/>
    <mergeCell ref="BO6:BP7"/>
    <mergeCell ref="BQ6:BR7"/>
    <mergeCell ref="AM6:AN7"/>
    <mergeCell ref="AO6:AP7"/>
    <mergeCell ref="AQ6:AQ7"/>
    <mergeCell ref="AR6:BC6"/>
    <mergeCell ref="BD6:BE7"/>
    <mergeCell ref="BF6:BG7"/>
    <mergeCell ref="AR7:AS7"/>
    <mergeCell ref="AT7:AU7"/>
    <mergeCell ref="AV7:AW7"/>
    <mergeCell ref="AX7:AY7"/>
    <mergeCell ref="AZ7:BA7"/>
    <mergeCell ref="BB7:BC7"/>
    <mergeCell ref="CD6:CE7"/>
    <mergeCell ref="CF6:CG7"/>
    <mergeCell ref="CH6:CI7"/>
    <mergeCell ref="CJ6:CK7"/>
    <mergeCell ref="CL6:CM7"/>
    <mergeCell ref="CN6:CS6"/>
    <mergeCell ref="BS6:BT7"/>
    <mergeCell ref="BU6:BV7"/>
    <mergeCell ref="BW6:BX7"/>
    <mergeCell ref="BY6:BZ7"/>
    <mergeCell ref="CA6:CB7"/>
    <mergeCell ref="CC6:CC7"/>
    <mergeCell ref="CN7:CO7"/>
    <mergeCell ref="CP7:CQ7"/>
    <mergeCell ref="CR7:CS7"/>
    <mergeCell ref="DO6:DO7"/>
    <mergeCell ref="DP6:DQ7"/>
    <mergeCell ref="DR6:DS7"/>
    <mergeCell ref="DT6:DU7"/>
    <mergeCell ref="DV6:DW7"/>
    <mergeCell ref="DX6:DY7"/>
    <mergeCell ref="CT6:CU7"/>
    <mergeCell ref="CV6:CW7"/>
    <mergeCell ref="CX6:CX7"/>
    <mergeCell ref="CY6:DJ6"/>
    <mergeCell ref="DK6:DL7"/>
    <mergeCell ref="DM6:DN7"/>
    <mergeCell ref="DA7:DB7"/>
    <mergeCell ref="DC7:DD7"/>
    <mergeCell ref="DE7:DF7"/>
    <mergeCell ref="DG7:DH7"/>
    <mergeCell ref="DI7:DJ7"/>
    <mergeCell ref="CY7:CZ7"/>
    <mergeCell ref="EK6:EL7"/>
    <mergeCell ref="EM6:EN7"/>
    <mergeCell ref="EO6:EP7"/>
    <mergeCell ref="EQ6:ER7"/>
    <mergeCell ref="ES6:ET7"/>
    <mergeCell ref="EU6:EZ6"/>
    <mergeCell ref="DZ6:EA7"/>
    <mergeCell ref="EB6:EC7"/>
    <mergeCell ref="ED6:EE7"/>
    <mergeCell ref="EF6:EG7"/>
    <mergeCell ref="EH6:EI7"/>
    <mergeCell ref="EJ6:EJ7"/>
    <mergeCell ref="EU7:EV7"/>
    <mergeCell ref="EW7:EX7"/>
    <mergeCell ref="EY7:EZ7"/>
    <mergeCell ref="FA6:FB7"/>
    <mergeCell ref="FC6:FD7"/>
    <mergeCell ref="FE6:FE7"/>
    <mergeCell ref="FF6:FQ6"/>
    <mergeCell ref="FR6:FS7"/>
    <mergeCell ref="FT6:FU7"/>
    <mergeCell ref="FJ7:FK7"/>
    <mergeCell ref="FL7:FM7"/>
    <mergeCell ref="FN7:FO7"/>
    <mergeCell ref="FP7:FQ7"/>
    <mergeCell ref="FF7:FG7"/>
    <mergeCell ref="FH7:FI7"/>
    <mergeCell ref="HJ6:HK7"/>
    <mergeCell ref="HL6:HL7"/>
    <mergeCell ref="HM6:HX6"/>
    <mergeCell ref="FV6:FV7"/>
    <mergeCell ref="FW6:FX7"/>
    <mergeCell ref="FY6:FZ7"/>
    <mergeCell ref="GA6:GB7"/>
    <mergeCell ref="GC6:GD7"/>
    <mergeCell ref="GE6:GF7"/>
    <mergeCell ref="GG6:GH7"/>
    <mergeCell ref="GI6:GJ7"/>
    <mergeCell ref="GK6:GL7"/>
    <mergeCell ref="GM6:GN7"/>
    <mergeCell ref="GO6:GP7"/>
    <mergeCell ref="GQ6:GQ7"/>
    <mergeCell ref="HY6:HZ7"/>
    <mergeCell ref="IA6:IB7"/>
    <mergeCell ref="HM7:HN7"/>
    <mergeCell ref="HO7:HP7"/>
    <mergeCell ref="HQ7:HR7"/>
    <mergeCell ref="HS7:HT7"/>
    <mergeCell ref="GR6:GS7"/>
    <mergeCell ref="GT6:GU7"/>
    <mergeCell ref="GV6:GW7"/>
    <mergeCell ref="GX6:GY7"/>
    <mergeCell ref="GZ6:HA7"/>
    <mergeCell ref="HB6:HG6"/>
    <mergeCell ref="HB7:HC7"/>
    <mergeCell ref="HD7:HE7"/>
    <mergeCell ref="HF7:HG7"/>
    <mergeCell ref="HU7:HV7"/>
    <mergeCell ref="HW7:HX7"/>
    <mergeCell ref="HH6:HI7"/>
  </mergeCells>
  <printOptions horizontalCentered="1" verticalCentered="1" gridLinesSet="0"/>
  <pageMargins left="0.5" right="0.5" top="0.5" bottom="0.5" header="0.32" footer="0.15"/>
  <pageSetup paperSize="9" scale="98" firstPageNumber="21" orientation="landscape" useFirstPageNumber="1" r:id="rId1"/>
  <headerFooter alignWithMargins="0">
    <oddFooter>&amp;L&amp;"Arial,Regular"&amp;6Source: PHILIPPINE STATISTICS AUTHORITY&amp;C&amp;"Arial,Regular"&amp;9&amp;P</oddFooter>
  </headerFooter>
  <colBreaks count="11" manualBreakCount="11">
    <brk id="21" max="119" man="1"/>
    <brk id="42" max="119" man="1"/>
    <brk id="59" max="119" man="1"/>
    <brk id="80" max="119" man="1"/>
    <brk id="101" max="119" man="1"/>
    <brk id="118" max="119" man="1"/>
    <brk id="139" max="119" man="1"/>
    <brk id="160" max="119" man="1"/>
    <brk id="177" max="119" man="1"/>
    <brk id="198" max="119" man="1"/>
    <brk id="219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MFG-EMP</vt:lpstr>
      <vt:lpstr>'MFG-EMP'!COMP</vt:lpstr>
      <vt:lpstr>'MFG-EMP'!EMP</vt:lpstr>
      <vt:lpstr>'MFG-EMP'!KUHA</vt:lpstr>
      <vt:lpstr>'MFG-EMP'!Print_Area</vt:lpstr>
      <vt:lpstr>'MFG-EMP'!Print_Titles</vt:lpstr>
      <vt:lpstr>'MFG-EMP'!Print_Titles_MI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Aaron Uy</cp:lastModifiedBy>
  <dcterms:created xsi:type="dcterms:W3CDTF">2017-07-20T01:49:07Z</dcterms:created>
  <dcterms:modified xsi:type="dcterms:W3CDTF">2017-10-19T07:14:57Z</dcterms:modified>
</cp:coreProperties>
</file>