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psnasrvr\QEI\2017\QEI Q1 2017\For uploading\excel\"/>
    </mc:Choice>
  </mc:AlternateContent>
  <bookViews>
    <workbookView xWindow="0" yWindow="0" windowWidth="22560" windowHeight="11355"/>
  </bookViews>
  <sheets>
    <sheet name="SERVICES adjuste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c">#REF!</definedName>
    <definedName name="\d">#REF!</definedName>
    <definedName name="\f">#REF!</definedName>
    <definedName name="\i">#REF!</definedName>
    <definedName name="\r">#REF!</definedName>
    <definedName name="\s">#REF!</definedName>
    <definedName name="_Regression_Int" localSheetId="0" hidden="1">1</definedName>
    <definedName name="COMP" localSheetId="0">'SERVICES adjusted'!$R$1:$T$8</definedName>
    <definedName name="COMP">#REF!</definedName>
    <definedName name="EMP" localSheetId="0">'SERVICES adjusted'!$I$1:$K$8</definedName>
    <definedName name="EMP">#REF!</definedName>
    <definedName name="GALO">#REF!</definedName>
    <definedName name="GROSSREV" localSheetId="0">'SERVICES adjusted'!$A$1:$C$8</definedName>
    <definedName name="GROSSREV">#REF!</definedName>
    <definedName name="KUHA">#REF!</definedName>
    <definedName name="LUZ">#REF!</definedName>
    <definedName name="meralco">#REF!</definedName>
    <definedName name="NPC">#REF!</definedName>
    <definedName name="_xlnm.Print_Area" localSheetId="0">'SERVICES adjusted'!$A$1:$AR$116</definedName>
    <definedName name="_xlnm.Print_Area">#REF!</definedName>
    <definedName name="Print_Area_MI" localSheetId="0">'SERVICES adjusted'!#REF!</definedName>
    <definedName name="PRINT_AREA_MI">#REF!</definedName>
    <definedName name="_xlnm.Print_Titles" localSheetId="0">'SERVICES adjusted'!$1:$7</definedName>
    <definedName name="_xlnm.Print_Titles">#REF!</definedName>
    <definedName name="Print_Titles_MI" localSheetId="0">'SERVICES adjusted'!$1:$7</definedName>
    <definedName name="PRINT_TITLES_MI">#REF!</definedName>
    <definedName name="Q1_06_90days">#REF!</definedName>
    <definedName name="Q2_06_90days">#REF!</definedName>
    <definedName name="Q3_06_90days">#REF!</definedName>
    <definedName name="Q4_06_90days">#REF!</definedName>
    <definedName name="summary">#REF!</definedName>
    <definedName name="TC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116" i="1" l="1"/>
  <c r="AU114" i="1"/>
  <c r="AU113" i="1"/>
  <c r="AU112" i="1"/>
  <c r="AU111" i="1"/>
  <c r="AU109" i="1"/>
  <c r="AU108" i="1"/>
  <c r="AU107" i="1"/>
  <c r="AU106" i="1"/>
  <c r="AU103" i="1"/>
  <c r="AU102" i="1"/>
  <c r="AU101" i="1"/>
  <c r="AU100" i="1"/>
  <c r="AU97" i="1"/>
  <c r="Z97" i="1"/>
  <c r="AI97" i="1" s="1"/>
  <c r="AR97" i="1" s="1"/>
  <c r="Y97" i="1"/>
  <c r="AH97" i="1" s="1"/>
  <c r="AQ97" i="1" s="1"/>
  <c r="X97" i="1"/>
  <c r="AG97" i="1" s="1"/>
  <c r="AP97" i="1" s="1"/>
  <c r="W97" i="1"/>
  <c r="AF97" i="1" s="1"/>
  <c r="AO97" i="1" s="1"/>
  <c r="V97" i="1"/>
  <c r="AE97" i="1" s="1"/>
  <c r="AN97" i="1" s="1"/>
  <c r="U97" i="1"/>
  <c r="AD97" i="1" s="1"/>
  <c r="AM97" i="1" s="1"/>
  <c r="T97" i="1"/>
  <c r="AC97" i="1" s="1"/>
  <c r="AL97" i="1" s="1"/>
  <c r="S97" i="1"/>
  <c r="AB97" i="1" s="1"/>
  <c r="AK97" i="1" s="1"/>
  <c r="H97" i="1"/>
  <c r="G97" i="1"/>
  <c r="F97" i="1"/>
  <c r="E97" i="1"/>
  <c r="D97" i="1"/>
  <c r="C97" i="1"/>
  <c r="B97" i="1"/>
  <c r="AU96" i="1"/>
  <c r="Z96" i="1"/>
  <c r="AI96" i="1" s="1"/>
  <c r="AR96" i="1" s="1"/>
  <c r="Y96" i="1"/>
  <c r="AH96" i="1" s="1"/>
  <c r="AQ96" i="1" s="1"/>
  <c r="X96" i="1"/>
  <c r="AG96" i="1" s="1"/>
  <c r="AP96" i="1" s="1"/>
  <c r="W96" i="1"/>
  <c r="AF96" i="1" s="1"/>
  <c r="AO96" i="1" s="1"/>
  <c r="V96" i="1"/>
  <c r="AE96" i="1" s="1"/>
  <c r="AN96" i="1" s="1"/>
  <c r="U96" i="1"/>
  <c r="AD96" i="1" s="1"/>
  <c r="AM96" i="1" s="1"/>
  <c r="T96" i="1"/>
  <c r="AC96" i="1" s="1"/>
  <c r="AL96" i="1" s="1"/>
  <c r="S96" i="1"/>
  <c r="AB96" i="1" s="1"/>
  <c r="AK96" i="1" s="1"/>
  <c r="H96" i="1"/>
  <c r="G96" i="1"/>
  <c r="F96" i="1"/>
  <c r="E96" i="1"/>
  <c r="D96" i="1"/>
  <c r="C96" i="1"/>
  <c r="B96" i="1"/>
  <c r="AU95" i="1"/>
  <c r="Z95" i="1"/>
  <c r="AI95" i="1" s="1"/>
  <c r="AR95" i="1" s="1"/>
  <c r="Y95" i="1"/>
  <c r="AH95" i="1" s="1"/>
  <c r="AQ95" i="1" s="1"/>
  <c r="X95" i="1"/>
  <c r="AG95" i="1" s="1"/>
  <c r="AP95" i="1" s="1"/>
  <c r="W95" i="1"/>
  <c r="AF95" i="1" s="1"/>
  <c r="AO95" i="1" s="1"/>
  <c r="V95" i="1"/>
  <c r="AE95" i="1" s="1"/>
  <c r="AN95" i="1" s="1"/>
  <c r="U95" i="1"/>
  <c r="AD95" i="1" s="1"/>
  <c r="AM95" i="1" s="1"/>
  <c r="T95" i="1"/>
  <c r="AC95" i="1" s="1"/>
  <c r="AL95" i="1" s="1"/>
  <c r="S95" i="1"/>
  <c r="AB95" i="1" s="1"/>
  <c r="AK95" i="1" s="1"/>
  <c r="H95" i="1"/>
  <c r="G95" i="1"/>
  <c r="F95" i="1"/>
  <c r="E95" i="1"/>
  <c r="D95" i="1"/>
  <c r="C95" i="1"/>
  <c r="B95" i="1"/>
  <c r="AU94" i="1"/>
  <c r="Z94" i="1"/>
  <c r="AI94" i="1" s="1"/>
  <c r="AR94" i="1" s="1"/>
  <c r="Y94" i="1"/>
  <c r="AH94" i="1" s="1"/>
  <c r="AQ94" i="1" s="1"/>
  <c r="X94" i="1"/>
  <c r="AG94" i="1" s="1"/>
  <c r="AP94" i="1" s="1"/>
  <c r="W94" i="1"/>
  <c r="AF94" i="1" s="1"/>
  <c r="AO94" i="1" s="1"/>
  <c r="V94" i="1"/>
  <c r="AE94" i="1" s="1"/>
  <c r="AN94" i="1" s="1"/>
  <c r="U94" i="1"/>
  <c r="AD94" i="1" s="1"/>
  <c r="AM94" i="1" s="1"/>
  <c r="T94" i="1"/>
  <c r="AC94" i="1" s="1"/>
  <c r="AL94" i="1" s="1"/>
  <c r="S94" i="1"/>
  <c r="AB94" i="1" s="1"/>
  <c r="AK94" i="1" s="1"/>
  <c r="H94" i="1"/>
  <c r="G94" i="1"/>
  <c r="F94" i="1"/>
  <c r="E94" i="1"/>
  <c r="D94" i="1"/>
  <c r="C94" i="1"/>
  <c r="B94" i="1"/>
  <c r="AU91" i="1"/>
  <c r="Z91" i="1"/>
  <c r="AI91" i="1" s="1"/>
  <c r="AR91" i="1" s="1"/>
  <c r="Y91" i="1"/>
  <c r="AH91" i="1" s="1"/>
  <c r="AQ91" i="1" s="1"/>
  <c r="X91" i="1"/>
  <c r="AG91" i="1" s="1"/>
  <c r="AP91" i="1" s="1"/>
  <c r="W91" i="1"/>
  <c r="AF91" i="1" s="1"/>
  <c r="AO91" i="1" s="1"/>
  <c r="V91" i="1"/>
  <c r="AE91" i="1" s="1"/>
  <c r="AN91" i="1" s="1"/>
  <c r="U91" i="1"/>
  <c r="AD91" i="1" s="1"/>
  <c r="AM91" i="1" s="1"/>
  <c r="T91" i="1"/>
  <c r="AC91" i="1" s="1"/>
  <c r="AL91" i="1" s="1"/>
  <c r="S91" i="1"/>
  <c r="AB91" i="1" s="1"/>
  <c r="AK91" i="1" s="1"/>
  <c r="Q91" i="1"/>
  <c r="P91" i="1"/>
  <c r="O91" i="1"/>
  <c r="N91" i="1"/>
  <c r="M91" i="1"/>
  <c r="L91" i="1"/>
  <c r="K91" i="1"/>
  <c r="J91" i="1"/>
  <c r="H91" i="1"/>
  <c r="G91" i="1"/>
  <c r="F91" i="1"/>
  <c r="E91" i="1"/>
  <c r="D91" i="1"/>
  <c r="C91" i="1"/>
  <c r="B91" i="1"/>
  <c r="AU90" i="1"/>
  <c r="Z90" i="1"/>
  <c r="AI90" i="1" s="1"/>
  <c r="AR90" i="1" s="1"/>
  <c r="Y90" i="1"/>
  <c r="AH90" i="1" s="1"/>
  <c r="AQ90" i="1" s="1"/>
  <c r="X90" i="1"/>
  <c r="AG90" i="1" s="1"/>
  <c r="AP90" i="1" s="1"/>
  <c r="W90" i="1"/>
  <c r="AF90" i="1" s="1"/>
  <c r="AO90" i="1" s="1"/>
  <c r="V90" i="1"/>
  <c r="AE90" i="1" s="1"/>
  <c r="AN90" i="1" s="1"/>
  <c r="U90" i="1"/>
  <c r="AD90" i="1" s="1"/>
  <c r="AM90" i="1" s="1"/>
  <c r="T90" i="1"/>
  <c r="AC90" i="1" s="1"/>
  <c r="AL90" i="1" s="1"/>
  <c r="S90" i="1"/>
  <c r="AB90" i="1" s="1"/>
  <c r="AK90" i="1" s="1"/>
  <c r="Q90" i="1"/>
  <c r="P90" i="1"/>
  <c r="O90" i="1"/>
  <c r="N90" i="1"/>
  <c r="M90" i="1"/>
  <c r="L90" i="1"/>
  <c r="K90" i="1"/>
  <c r="J90" i="1"/>
  <c r="H90" i="1"/>
  <c r="G90" i="1"/>
  <c r="F90" i="1"/>
  <c r="E90" i="1"/>
  <c r="D90" i="1"/>
  <c r="C90" i="1"/>
  <c r="B90" i="1"/>
  <c r="AU89" i="1"/>
  <c r="Z89" i="1"/>
  <c r="AI89" i="1" s="1"/>
  <c r="AR89" i="1" s="1"/>
  <c r="Y89" i="1"/>
  <c r="AH89" i="1" s="1"/>
  <c r="AQ89" i="1" s="1"/>
  <c r="X89" i="1"/>
  <c r="AG89" i="1" s="1"/>
  <c r="AP89" i="1" s="1"/>
  <c r="W89" i="1"/>
  <c r="AF89" i="1" s="1"/>
  <c r="AO89" i="1" s="1"/>
  <c r="V89" i="1"/>
  <c r="AE89" i="1" s="1"/>
  <c r="AN89" i="1" s="1"/>
  <c r="U89" i="1"/>
  <c r="AD89" i="1" s="1"/>
  <c r="AM89" i="1" s="1"/>
  <c r="T89" i="1"/>
  <c r="AC89" i="1" s="1"/>
  <c r="AL89" i="1" s="1"/>
  <c r="S89" i="1"/>
  <c r="AB89" i="1" s="1"/>
  <c r="AK89" i="1" s="1"/>
  <c r="Q89" i="1"/>
  <c r="P89" i="1"/>
  <c r="O89" i="1"/>
  <c r="N89" i="1"/>
  <c r="M89" i="1"/>
  <c r="L89" i="1"/>
  <c r="K89" i="1"/>
  <c r="J89" i="1"/>
  <c r="H89" i="1"/>
  <c r="G89" i="1"/>
  <c r="F89" i="1"/>
  <c r="E89" i="1"/>
  <c r="D89" i="1"/>
  <c r="C89" i="1"/>
  <c r="B89" i="1"/>
  <c r="AU88" i="1"/>
  <c r="Z88" i="1"/>
  <c r="AI88" i="1" s="1"/>
  <c r="AR88" i="1" s="1"/>
  <c r="Y88" i="1"/>
  <c r="AH88" i="1" s="1"/>
  <c r="AQ88" i="1" s="1"/>
  <c r="X88" i="1"/>
  <c r="AG88" i="1" s="1"/>
  <c r="AP88" i="1" s="1"/>
  <c r="W88" i="1"/>
  <c r="AF88" i="1" s="1"/>
  <c r="AO88" i="1" s="1"/>
  <c r="V88" i="1"/>
  <c r="AE88" i="1" s="1"/>
  <c r="AN88" i="1" s="1"/>
  <c r="U88" i="1"/>
  <c r="AD88" i="1" s="1"/>
  <c r="AM88" i="1" s="1"/>
  <c r="T88" i="1"/>
  <c r="AC88" i="1" s="1"/>
  <c r="AL88" i="1" s="1"/>
  <c r="S88" i="1"/>
  <c r="AB88" i="1" s="1"/>
  <c r="AK88" i="1" s="1"/>
  <c r="Q88" i="1"/>
  <c r="P88" i="1"/>
  <c r="O88" i="1"/>
  <c r="N88" i="1"/>
  <c r="M88" i="1"/>
  <c r="L88" i="1"/>
  <c r="K88" i="1"/>
  <c r="J88" i="1"/>
  <c r="H88" i="1"/>
  <c r="G88" i="1"/>
  <c r="F88" i="1"/>
  <c r="E88" i="1"/>
  <c r="D88" i="1"/>
  <c r="C88" i="1"/>
  <c r="B88" i="1"/>
  <c r="AU86" i="1"/>
  <c r="Z86" i="1"/>
  <c r="AI86" i="1" s="1"/>
  <c r="AR86" i="1" s="1"/>
  <c r="Y86" i="1"/>
  <c r="AH86" i="1" s="1"/>
  <c r="AQ86" i="1" s="1"/>
  <c r="X86" i="1"/>
  <c r="AG86" i="1" s="1"/>
  <c r="AP86" i="1" s="1"/>
  <c r="W86" i="1"/>
  <c r="AF86" i="1" s="1"/>
  <c r="AO86" i="1" s="1"/>
  <c r="V86" i="1"/>
  <c r="AE86" i="1" s="1"/>
  <c r="AN86" i="1" s="1"/>
  <c r="U86" i="1"/>
  <c r="AD86" i="1" s="1"/>
  <c r="AM86" i="1" s="1"/>
  <c r="T86" i="1"/>
  <c r="AC86" i="1" s="1"/>
  <c r="AL86" i="1" s="1"/>
  <c r="S86" i="1"/>
  <c r="AB86" i="1" s="1"/>
  <c r="AK86" i="1" s="1"/>
  <c r="Q86" i="1"/>
  <c r="P86" i="1"/>
  <c r="O86" i="1"/>
  <c r="N86" i="1"/>
  <c r="M86" i="1"/>
  <c r="L86" i="1"/>
  <c r="K86" i="1"/>
  <c r="J86" i="1"/>
  <c r="H86" i="1"/>
  <c r="G86" i="1"/>
  <c r="F86" i="1"/>
  <c r="E86" i="1"/>
  <c r="D86" i="1"/>
  <c r="C86" i="1"/>
  <c r="B86" i="1"/>
  <c r="AU85" i="1"/>
  <c r="Z85" i="1"/>
  <c r="AI85" i="1" s="1"/>
  <c r="AR85" i="1" s="1"/>
  <c r="Y85" i="1"/>
  <c r="AH85" i="1" s="1"/>
  <c r="AQ85" i="1" s="1"/>
  <c r="X85" i="1"/>
  <c r="AG85" i="1" s="1"/>
  <c r="AP85" i="1" s="1"/>
  <c r="W85" i="1"/>
  <c r="AF85" i="1" s="1"/>
  <c r="AO85" i="1" s="1"/>
  <c r="V85" i="1"/>
  <c r="AE85" i="1" s="1"/>
  <c r="AN85" i="1" s="1"/>
  <c r="U85" i="1"/>
  <c r="AD85" i="1" s="1"/>
  <c r="AM85" i="1" s="1"/>
  <c r="T85" i="1"/>
  <c r="AC85" i="1" s="1"/>
  <c r="AL85" i="1" s="1"/>
  <c r="S85" i="1"/>
  <c r="AB85" i="1" s="1"/>
  <c r="AK85" i="1" s="1"/>
  <c r="Q85" i="1"/>
  <c r="P85" i="1"/>
  <c r="O85" i="1"/>
  <c r="N85" i="1"/>
  <c r="M85" i="1"/>
  <c r="L85" i="1"/>
  <c r="K85" i="1"/>
  <c r="J85" i="1"/>
  <c r="H85" i="1"/>
  <c r="G85" i="1"/>
  <c r="F85" i="1"/>
  <c r="E85" i="1"/>
  <c r="D85" i="1"/>
  <c r="C85" i="1"/>
  <c r="B85" i="1"/>
  <c r="AU84" i="1"/>
  <c r="Z84" i="1"/>
  <c r="AI84" i="1" s="1"/>
  <c r="AR84" i="1" s="1"/>
  <c r="Y84" i="1"/>
  <c r="AH84" i="1" s="1"/>
  <c r="AQ84" i="1" s="1"/>
  <c r="X84" i="1"/>
  <c r="AG84" i="1" s="1"/>
  <c r="AP84" i="1" s="1"/>
  <c r="W84" i="1"/>
  <c r="AF84" i="1" s="1"/>
  <c r="AO84" i="1" s="1"/>
  <c r="V84" i="1"/>
  <c r="AE84" i="1" s="1"/>
  <c r="AN84" i="1" s="1"/>
  <c r="U84" i="1"/>
  <c r="AD84" i="1" s="1"/>
  <c r="AM84" i="1" s="1"/>
  <c r="T84" i="1"/>
  <c r="AC84" i="1" s="1"/>
  <c r="AL84" i="1" s="1"/>
  <c r="S84" i="1"/>
  <c r="AB84" i="1" s="1"/>
  <c r="AK84" i="1" s="1"/>
  <c r="Q84" i="1"/>
  <c r="P84" i="1"/>
  <c r="O84" i="1"/>
  <c r="N84" i="1"/>
  <c r="M84" i="1"/>
  <c r="L84" i="1"/>
  <c r="K84" i="1"/>
  <c r="J84" i="1"/>
  <c r="H84" i="1"/>
  <c r="G84" i="1"/>
  <c r="F84" i="1"/>
  <c r="E84" i="1"/>
  <c r="D84" i="1"/>
  <c r="C84" i="1"/>
  <c r="B84" i="1"/>
  <c r="AU83" i="1"/>
  <c r="Z83" i="1"/>
  <c r="AI83" i="1" s="1"/>
  <c r="AR83" i="1" s="1"/>
  <c r="Y83" i="1"/>
  <c r="AH83" i="1" s="1"/>
  <c r="AQ83" i="1" s="1"/>
  <c r="X83" i="1"/>
  <c r="AG83" i="1" s="1"/>
  <c r="AP83" i="1" s="1"/>
  <c r="W83" i="1"/>
  <c r="AF83" i="1" s="1"/>
  <c r="AO83" i="1" s="1"/>
  <c r="V83" i="1"/>
  <c r="AE83" i="1" s="1"/>
  <c r="AN83" i="1" s="1"/>
  <c r="U83" i="1"/>
  <c r="AD83" i="1" s="1"/>
  <c r="AM83" i="1" s="1"/>
  <c r="T83" i="1"/>
  <c r="AC83" i="1" s="1"/>
  <c r="AL83" i="1" s="1"/>
  <c r="S83" i="1"/>
  <c r="AB83" i="1" s="1"/>
  <c r="AK83" i="1" s="1"/>
  <c r="Q83" i="1"/>
  <c r="P83" i="1"/>
  <c r="O83" i="1"/>
  <c r="N83" i="1"/>
  <c r="M83" i="1"/>
  <c r="L83" i="1"/>
  <c r="K83" i="1"/>
  <c r="J83" i="1"/>
  <c r="H83" i="1"/>
  <c r="G83" i="1"/>
  <c r="F83" i="1"/>
  <c r="E83" i="1"/>
  <c r="D83" i="1"/>
  <c r="C83" i="1"/>
  <c r="B83" i="1"/>
  <c r="AU81" i="1"/>
  <c r="AJ81" i="1"/>
  <c r="AB81" i="1"/>
  <c r="AK81" i="1" s="1"/>
  <c r="AA81" i="1"/>
  <c r="Z81" i="1"/>
  <c r="AI81" i="1" s="1"/>
  <c r="AR81" i="1" s="1"/>
  <c r="Y81" i="1"/>
  <c r="AH81" i="1" s="1"/>
  <c r="AQ81" i="1" s="1"/>
  <c r="X81" i="1"/>
  <c r="AG81" i="1" s="1"/>
  <c r="AP81" i="1" s="1"/>
  <c r="W81" i="1"/>
  <c r="AF81" i="1" s="1"/>
  <c r="AO81" i="1" s="1"/>
  <c r="V81" i="1"/>
  <c r="AE81" i="1" s="1"/>
  <c r="AN81" i="1" s="1"/>
  <c r="U81" i="1"/>
  <c r="AD81" i="1" s="1"/>
  <c r="AM81" i="1" s="1"/>
  <c r="T81" i="1"/>
  <c r="AC81" i="1" s="1"/>
  <c r="AL81" i="1" s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U80" i="1"/>
  <c r="AJ80" i="1"/>
  <c r="AF80" i="1"/>
  <c r="AO80" i="1" s="1"/>
  <c r="AA80" i="1"/>
  <c r="Z80" i="1"/>
  <c r="AI80" i="1" s="1"/>
  <c r="AR80" i="1" s="1"/>
  <c r="Y80" i="1"/>
  <c r="AH80" i="1" s="1"/>
  <c r="AQ80" i="1" s="1"/>
  <c r="X80" i="1"/>
  <c r="AG80" i="1" s="1"/>
  <c r="AP80" i="1" s="1"/>
  <c r="W80" i="1"/>
  <c r="V80" i="1"/>
  <c r="AE80" i="1" s="1"/>
  <c r="AN80" i="1" s="1"/>
  <c r="U80" i="1"/>
  <c r="AD80" i="1" s="1"/>
  <c r="AM80" i="1" s="1"/>
  <c r="T80" i="1"/>
  <c r="S80" i="1"/>
  <c r="AB80" i="1" s="1"/>
  <c r="AK80" i="1" s="1"/>
  <c r="R80" i="1"/>
  <c r="Q80" i="1"/>
  <c r="P80" i="1"/>
  <c r="O80" i="1"/>
  <c r="N80" i="1"/>
  <c r="M80" i="1"/>
  <c r="L80" i="1"/>
  <c r="K80" i="1"/>
  <c r="AC80" i="1" s="1"/>
  <c r="AL80" i="1" s="1"/>
  <c r="J80" i="1"/>
  <c r="I80" i="1"/>
  <c r="H80" i="1"/>
  <c r="G80" i="1"/>
  <c r="F80" i="1"/>
  <c r="E80" i="1"/>
  <c r="D80" i="1"/>
  <c r="C80" i="1"/>
  <c r="B80" i="1"/>
  <c r="AU79" i="1"/>
  <c r="AJ79" i="1"/>
  <c r="AB79" i="1"/>
  <c r="AK79" i="1" s="1"/>
  <c r="AA79" i="1"/>
  <c r="Z79" i="1"/>
  <c r="AI79" i="1" s="1"/>
  <c r="AR79" i="1" s="1"/>
  <c r="Y79" i="1"/>
  <c r="AH79" i="1" s="1"/>
  <c r="AQ79" i="1" s="1"/>
  <c r="X79" i="1"/>
  <c r="W79" i="1"/>
  <c r="AF79" i="1" s="1"/>
  <c r="AO79" i="1" s="1"/>
  <c r="V79" i="1"/>
  <c r="AE79" i="1" s="1"/>
  <c r="AN79" i="1" s="1"/>
  <c r="U79" i="1"/>
  <c r="AD79" i="1" s="1"/>
  <c r="AM79" i="1" s="1"/>
  <c r="T79" i="1"/>
  <c r="AC79" i="1" s="1"/>
  <c r="AL79" i="1" s="1"/>
  <c r="S79" i="1"/>
  <c r="R79" i="1"/>
  <c r="Q79" i="1"/>
  <c r="P79" i="1"/>
  <c r="O79" i="1"/>
  <c r="AG79" i="1" s="1"/>
  <c r="AP79" i="1" s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U78" i="1"/>
  <c r="AJ78" i="1"/>
  <c r="AF78" i="1"/>
  <c r="AO78" i="1" s="1"/>
  <c r="AA78" i="1"/>
  <c r="Z78" i="1"/>
  <c r="AI78" i="1" s="1"/>
  <c r="AR78" i="1" s="1"/>
  <c r="Y78" i="1"/>
  <c r="AH78" i="1" s="1"/>
  <c r="AQ78" i="1" s="1"/>
  <c r="X78" i="1"/>
  <c r="AG78" i="1" s="1"/>
  <c r="AP78" i="1" s="1"/>
  <c r="W78" i="1"/>
  <c r="V78" i="1"/>
  <c r="AE78" i="1" s="1"/>
  <c r="AN78" i="1" s="1"/>
  <c r="U78" i="1"/>
  <c r="AD78" i="1" s="1"/>
  <c r="AM78" i="1" s="1"/>
  <c r="T78" i="1"/>
  <c r="AC78" i="1" s="1"/>
  <c r="AL78" i="1" s="1"/>
  <c r="S78" i="1"/>
  <c r="AB78" i="1" s="1"/>
  <c r="AK78" i="1" s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J77" i="1"/>
  <c r="AA77" i="1"/>
  <c r="R77" i="1"/>
  <c r="I77" i="1"/>
  <c r="AU75" i="1"/>
  <c r="AJ75" i="1"/>
  <c r="AF75" i="1"/>
  <c r="AO75" i="1" s="1"/>
  <c r="AA75" i="1"/>
  <c r="Z75" i="1"/>
  <c r="AI75" i="1" s="1"/>
  <c r="AR75" i="1" s="1"/>
  <c r="Y75" i="1"/>
  <c r="AH75" i="1" s="1"/>
  <c r="AQ75" i="1" s="1"/>
  <c r="X75" i="1"/>
  <c r="AG75" i="1" s="1"/>
  <c r="AP75" i="1" s="1"/>
  <c r="W75" i="1"/>
  <c r="V75" i="1"/>
  <c r="AE75" i="1" s="1"/>
  <c r="AN75" i="1" s="1"/>
  <c r="U75" i="1"/>
  <c r="AD75" i="1" s="1"/>
  <c r="AM75" i="1" s="1"/>
  <c r="T75" i="1"/>
  <c r="S75" i="1"/>
  <c r="AB75" i="1" s="1"/>
  <c r="AK75" i="1" s="1"/>
  <c r="R75" i="1"/>
  <c r="Q75" i="1"/>
  <c r="P75" i="1"/>
  <c r="O75" i="1"/>
  <c r="N75" i="1"/>
  <c r="M75" i="1"/>
  <c r="L75" i="1"/>
  <c r="K75" i="1"/>
  <c r="AC75" i="1" s="1"/>
  <c r="AL75" i="1" s="1"/>
  <c r="J75" i="1"/>
  <c r="I75" i="1"/>
  <c r="H75" i="1"/>
  <c r="G75" i="1"/>
  <c r="F75" i="1"/>
  <c r="E75" i="1"/>
  <c r="D75" i="1"/>
  <c r="C75" i="1"/>
  <c r="B75" i="1"/>
  <c r="AU74" i="1"/>
  <c r="AJ74" i="1"/>
  <c r="AB74" i="1"/>
  <c r="AK74" i="1" s="1"/>
  <c r="AA74" i="1"/>
  <c r="Z74" i="1"/>
  <c r="AI74" i="1" s="1"/>
  <c r="AR74" i="1" s="1"/>
  <c r="Y74" i="1"/>
  <c r="AH74" i="1" s="1"/>
  <c r="AQ74" i="1" s="1"/>
  <c r="X74" i="1"/>
  <c r="W74" i="1"/>
  <c r="AF74" i="1" s="1"/>
  <c r="AO74" i="1" s="1"/>
  <c r="V74" i="1"/>
  <c r="AE74" i="1" s="1"/>
  <c r="AN74" i="1" s="1"/>
  <c r="U74" i="1"/>
  <c r="AD74" i="1" s="1"/>
  <c r="AM74" i="1" s="1"/>
  <c r="T74" i="1"/>
  <c r="AC74" i="1" s="1"/>
  <c r="AL74" i="1" s="1"/>
  <c r="S74" i="1"/>
  <c r="R74" i="1"/>
  <c r="Q74" i="1"/>
  <c r="P74" i="1"/>
  <c r="O74" i="1"/>
  <c r="AG74" i="1" s="1"/>
  <c r="AP74" i="1" s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U73" i="1"/>
  <c r="Z73" i="1"/>
  <c r="AI73" i="1" s="1"/>
  <c r="AR73" i="1" s="1"/>
  <c r="Y73" i="1"/>
  <c r="AH73" i="1" s="1"/>
  <c r="AQ73" i="1" s="1"/>
  <c r="X73" i="1"/>
  <c r="AG73" i="1" s="1"/>
  <c r="AP73" i="1" s="1"/>
  <c r="W73" i="1"/>
  <c r="AF73" i="1" s="1"/>
  <c r="AO73" i="1" s="1"/>
  <c r="V73" i="1"/>
  <c r="AE73" i="1" s="1"/>
  <c r="AN73" i="1" s="1"/>
  <c r="U73" i="1"/>
  <c r="AD73" i="1" s="1"/>
  <c r="AM73" i="1" s="1"/>
  <c r="T73" i="1"/>
  <c r="AC73" i="1" s="1"/>
  <c r="AL73" i="1" s="1"/>
  <c r="S73" i="1"/>
  <c r="AB73" i="1" s="1"/>
  <c r="AK73" i="1" s="1"/>
  <c r="Q73" i="1"/>
  <c r="P73" i="1"/>
  <c r="O73" i="1"/>
  <c r="N73" i="1"/>
  <c r="M73" i="1"/>
  <c r="L73" i="1"/>
  <c r="K73" i="1"/>
  <c r="J73" i="1"/>
  <c r="H73" i="1"/>
  <c r="G73" i="1"/>
  <c r="F73" i="1"/>
  <c r="E73" i="1"/>
  <c r="D73" i="1"/>
  <c r="C73" i="1"/>
  <c r="B73" i="1"/>
  <c r="AU72" i="1"/>
  <c r="Z72" i="1"/>
  <c r="AI72" i="1" s="1"/>
  <c r="AR72" i="1" s="1"/>
  <c r="Y72" i="1"/>
  <c r="AH72" i="1" s="1"/>
  <c r="AQ72" i="1" s="1"/>
  <c r="X72" i="1"/>
  <c r="AG72" i="1" s="1"/>
  <c r="AP72" i="1" s="1"/>
  <c r="W72" i="1"/>
  <c r="AF72" i="1" s="1"/>
  <c r="AO72" i="1" s="1"/>
  <c r="V72" i="1"/>
  <c r="AE72" i="1" s="1"/>
  <c r="AN72" i="1" s="1"/>
  <c r="U72" i="1"/>
  <c r="AD72" i="1" s="1"/>
  <c r="AM72" i="1" s="1"/>
  <c r="T72" i="1"/>
  <c r="AC72" i="1" s="1"/>
  <c r="AL72" i="1" s="1"/>
  <c r="S72" i="1"/>
  <c r="AB72" i="1" s="1"/>
  <c r="AK72" i="1" s="1"/>
  <c r="Q72" i="1"/>
  <c r="P72" i="1"/>
  <c r="O72" i="1"/>
  <c r="N72" i="1"/>
  <c r="M72" i="1"/>
  <c r="L72" i="1"/>
  <c r="K72" i="1"/>
  <c r="J72" i="1"/>
  <c r="H72" i="1"/>
  <c r="G72" i="1"/>
  <c r="F72" i="1"/>
  <c r="E72" i="1"/>
  <c r="D72" i="1"/>
  <c r="C72" i="1"/>
  <c r="B72" i="1"/>
  <c r="AU71" i="1"/>
  <c r="AU69" i="1"/>
  <c r="Z69" i="1"/>
  <c r="AI69" i="1" s="1"/>
  <c r="AR69" i="1" s="1"/>
  <c r="Y69" i="1"/>
  <c r="AH69" i="1" s="1"/>
  <c r="AQ69" i="1" s="1"/>
  <c r="X69" i="1"/>
  <c r="AG69" i="1" s="1"/>
  <c r="AP69" i="1" s="1"/>
  <c r="W69" i="1"/>
  <c r="AF69" i="1" s="1"/>
  <c r="AO69" i="1" s="1"/>
  <c r="V69" i="1"/>
  <c r="AE69" i="1" s="1"/>
  <c r="AN69" i="1" s="1"/>
  <c r="U69" i="1"/>
  <c r="AD69" i="1" s="1"/>
  <c r="AM69" i="1" s="1"/>
  <c r="T69" i="1"/>
  <c r="AC69" i="1" s="1"/>
  <c r="AL69" i="1" s="1"/>
  <c r="S69" i="1"/>
  <c r="AB69" i="1" s="1"/>
  <c r="AK69" i="1" s="1"/>
  <c r="Q69" i="1"/>
  <c r="P69" i="1"/>
  <c r="O69" i="1"/>
  <c r="N69" i="1"/>
  <c r="M69" i="1"/>
  <c r="L69" i="1"/>
  <c r="K69" i="1"/>
  <c r="J69" i="1"/>
  <c r="H69" i="1"/>
  <c r="G69" i="1"/>
  <c r="F69" i="1"/>
  <c r="E69" i="1"/>
  <c r="D69" i="1"/>
  <c r="C69" i="1"/>
  <c r="B69" i="1"/>
  <c r="AU68" i="1"/>
  <c r="Z68" i="1"/>
  <c r="AI68" i="1" s="1"/>
  <c r="AR68" i="1" s="1"/>
  <c r="Y68" i="1"/>
  <c r="AH68" i="1" s="1"/>
  <c r="AQ68" i="1" s="1"/>
  <c r="X68" i="1"/>
  <c r="AG68" i="1" s="1"/>
  <c r="AP68" i="1" s="1"/>
  <c r="W68" i="1"/>
  <c r="AF68" i="1" s="1"/>
  <c r="AO68" i="1" s="1"/>
  <c r="V68" i="1"/>
  <c r="AE68" i="1" s="1"/>
  <c r="AN68" i="1" s="1"/>
  <c r="U68" i="1"/>
  <c r="AD68" i="1" s="1"/>
  <c r="AM68" i="1" s="1"/>
  <c r="T68" i="1"/>
  <c r="AC68" i="1" s="1"/>
  <c r="AL68" i="1" s="1"/>
  <c r="S68" i="1"/>
  <c r="AB68" i="1" s="1"/>
  <c r="AK68" i="1" s="1"/>
  <c r="Q68" i="1"/>
  <c r="P68" i="1"/>
  <c r="O68" i="1"/>
  <c r="N68" i="1"/>
  <c r="M68" i="1"/>
  <c r="L68" i="1"/>
  <c r="K68" i="1"/>
  <c r="J68" i="1"/>
  <c r="H68" i="1"/>
  <c r="G68" i="1"/>
  <c r="F68" i="1"/>
  <c r="E68" i="1"/>
  <c r="D68" i="1"/>
  <c r="C68" i="1"/>
  <c r="B68" i="1"/>
  <c r="AU67" i="1"/>
  <c r="Z67" i="1"/>
  <c r="AI67" i="1" s="1"/>
  <c r="AR67" i="1" s="1"/>
  <c r="Y67" i="1"/>
  <c r="AH67" i="1" s="1"/>
  <c r="AQ67" i="1" s="1"/>
  <c r="X67" i="1"/>
  <c r="AG67" i="1" s="1"/>
  <c r="AP67" i="1" s="1"/>
  <c r="W67" i="1"/>
  <c r="AF67" i="1" s="1"/>
  <c r="AO67" i="1" s="1"/>
  <c r="V67" i="1"/>
  <c r="AE67" i="1" s="1"/>
  <c r="AN67" i="1" s="1"/>
  <c r="U67" i="1"/>
  <c r="AD67" i="1" s="1"/>
  <c r="AM67" i="1" s="1"/>
  <c r="T67" i="1"/>
  <c r="AC67" i="1" s="1"/>
  <c r="AL67" i="1" s="1"/>
  <c r="S67" i="1"/>
  <c r="AB67" i="1" s="1"/>
  <c r="AK67" i="1" s="1"/>
  <c r="Q67" i="1"/>
  <c r="P67" i="1"/>
  <c r="O67" i="1"/>
  <c r="N67" i="1"/>
  <c r="M67" i="1"/>
  <c r="L67" i="1"/>
  <c r="K67" i="1"/>
  <c r="J67" i="1"/>
  <c r="H67" i="1"/>
  <c r="G67" i="1"/>
  <c r="F67" i="1"/>
  <c r="E67" i="1"/>
  <c r="D67" i="1"/>
  <c r="C67" i="1"/>
  <c r="B67" i="1"/>
  <c r="AR66" i="1"/>
  <c r="AQ66" i="1"/>
  <c r="AP66" i="1"/>
  <c r="AO66" i="1"/>
  <c r="AN66" i="1"/>
  <c r="AM66" i="1"/>
  <c r="AL66" i="1"/>
  <c r="AK66" i="1"/>
  <c r="AR63" i="1"/>
  <c r="AQ63" i="1"/>
  <c r="AP63" i="1"/>
  <c r="AO63" i="1"/>
  <c r="AN63" i="1"/>
  <c r="AM63" i="1"/>
  <c r="AL63" i="1"/>
  <c r="AK63" i="1"/>
  <c r="AR62" i="1"/>
  <c r="AQ62" i="1"/>
  <c r="AP62" i="1"/>
  <c r="AO62" i="1"/>
  <c r="AN62" i="1"/>
  <c r="AM62" i="1"/>
  <c r="AL62" i="1"/>
  <c r="AK62" i="1"/>
  <c r="AR61" i="1"/>
  <c r="AQ61" i="1"/>
  <c r="AP61" i="1"/>
  <c r="AO61" i="1"/>
  <c r="AN61" i="1"/>
  <c r="AM61" i="1"/>
  <c r="AL61" i="1"/>
  <c r="AK61" i="1"/>
  <c r="AR60" i="1"/>
  <c r="AQ60" i="1"/>
  <c r="AP60" i="1"/>
  <c r="AO60" i="1"/>
  <c r="AN60" i="1"/>
  <c r="AM60" i="1"/>
  <c r="AL60" i="1"/>
  <c r="AK60" i="1"/>
  <c r="AR58" i="1"/>
  <c r="AQ58" i="1"/>
  <c r="AP58" i="1"/>
  <c r="AO58" i="1"/>
  <c r="AN58" i="1"/>
  <c r="AM58" i="1"/>
  <c r="AL58" i="1"/>
  <c r="AK58" i="1"/>
  <c r="AR57" i="1"/>
  <c r="AQ57" i="1"/>
  <c r="AP57" i="1"/>
  <c r="AO57" i="1"/>
  <c r="AN57" i="1"/>
  <c r="AM57" i="1"/>
  <c r="AL57" i="1"/>
  <c r="AK57" i="1"/>
  <c r="AR56" i="1"/>
  <c r="AQ56" i="1"/>
  <c r="AP56" i="1"/>
  <c r="AO56" i="1"/>
  <c r="AN56" i="1"/>
  <c r="AM56" i="1"/>
  <c r="AL56" i="1"/>
  <c r="AK56" i="1"/>
  <c r="AR55" i="1"/>
  <c r="AQ55" i="1"/>
  <c r="AP55" i="1"/>
  <c r="AO55" i="1"/>
  <c r="AN55" i="1"/>
  <c r="AM55" i="1"/>
  <c r="AL55" i="1"/>
  <c r="AK55" i="1"/>
  <c r="AR53" i="1"/>
  <c r="AQ53" i="1"/>
  <c r="AP53" i="1"/>
  <c r="AO53" i="1"/>
  <c r="AN53" i="1"/>
  <c r="AM53" i="1"/>
  <c r="AL53" i="1"/>
  <c r="AK53" i="1"/>
  <c r="AR52" i="1"/>
  <c r="AQ52" i="1"/>
  <c r="AP52" i="1"/>
  <c r="AO52" i="1"/>
  <c r="AN52" i="1"/>
  <c r="AM52" i="1"/>
  <c r="AL52" i="1"/>
  <c r="AK52" i="1"/>
  <c r="AR51" i="1"/>
  <c r="AQ51" i="1"/>
  <c r="AP51" i="1"/>
  <c r="AO51" i="1"/>
  <c r="AN51" i="1"/>
  <c r="AM51" i="1"/>
  <c r="AL51" i="1"/>
  <c r="AK51" i="1"/>
  <c r="AR50" i="1"/>
  <c r="AQ50" i="1"/>
  <c r="AP50" i="1"/>
  <c r="AO50" i="1"/>
  <c r="AN50" i="1"/>
  <c r="AM50" i="1"/>
  <c r="AL50" i="1"/>
  <c r="AK50" i="1"/>
  <c r="AR48" i="1"/>
  <c r="AQ48" i="1"/>
  <c r="AP48" i="1"/>
  <c r="AO48" i="1"/>
  <c r="AN48" i="1"/>
  <c r="AM48" i="1"/>
  <c r="AL48" i="1"/>
  <c r="AK48" i="1"/>
  <c r="AR47" i="1"/>
  <c r="AQ47" i="1"/>
  <c r="AP47" i="1"/>
  <c r="AO47" i="1"/>
  <c r="AN47" i="1"/>
  <c r="AM47" i="1"/>
  <c r="AL47" i="1"/>
  <c r="AK47" i="1"/>
  <c r="AR46" i="1"/>
  <c r="AQ46" i="1"/>
  <c r="AP46" i="1"/>
  <c r="AO46" i="1"/>
  <c r="AN46" i="1"/>
  <c r="AM46" i="1"/>
  <c r="AL46" i="1"/>
  <c r="AK46" i="1"/>
  <c r="AR45" i="1"/>
  <c r="AQ45" i="1"/>
  <c r="AP45" i="1"/>
  <c r="AO45" i="1"/>
  <c r="AN45" i="1"/>
  <c r="AM45" i="1"/>
  <c r="AL45" i="1"/>
  <c r="AK45" i="1"/>
  <c r="AR43" i="1"/>
  <c r="AQ43" i="1"/>
  <c r="AP43" i="1"/>
  <c r="AO43" i="1"/>
  <c r="AN43" i="1"/>
  <c r="AM43" i="1"/>
  <c r="AL43" i="1"/>
  <c r="AK43" i="1"/>
  <c r="B43" i="1"/>
  <c r="AR42" i="1"/>
  <c r="AQ42" i="1"/>
  <c r="AP42" i="1"/>
  <c r="AO42" i="1"/>
  <c r="AN42" i="1"/>
  <c r="AM42" i="1"/>
  <c r="AL42" i="1"/>
  <c r="AK42" i="1"/>
  <c r="B42" i="1"/>
  <c r="AR41" i="1"/>
  <c r="AQ41" i="1"/>
  <c r="AP41" i="1"/>
  <c r="AO41" i="1"/>
  <c r="AN41" i="1"/>
  <c r="AM41" i="1"/>
  <c r="AL41" i="1"/>
  <c r="AK41" i="1"/>
  <c r="B41" i="1"/>
  <c r="AR40" i="1"/>
  <c r="AQ40" i="1"/>
  <c r="AP40" i="1"/>
  <c r="AO40" i="1"/>
  <c r="AN40" i="1"/>
  <c r="AM40" i="1"/>
  <c r="AL40" i="1"/>
  <c r="AK40" i="1"/>
  <c r="B40" i="1"/>
  <c r="AR38" i="1"/>
  <c r="AQ38" i="1"/>
  <c r="AP38" i="1"/>
  <c r="AO38" i="1"/>
  <c r="AN38" i="1"/>
  <c r="AM38" i="1"/>
  <c r="AL38" i="1"/>
  <c r="AK38" i="1"/>
  <c r="B38" i="1"/>
  <c r="AR37" i="1"/>
  <c r="AQ37" i="1"/>
  <c r="AP37" i="1"/>
  <c r="AO37" i="1"/>
  <c r="AN37" i="1"/>
  <c r="AM37" i="1"/>
  <c r="AL37" i="1"/>
  <c r="AK37" i="1"/>
  <c r="B37" i="1"/>
  <c r="AR36" i="1"/>
  <c r="AQ36" i="1"/>
  <c r="AP36" i="1"/>
  <c r="AO36" i="1"/>
  <c r="AN36" i="1"/>
  <c r="AM36" i="1"/>
  <c r="AL36" i="1"/>
  <c r="AK36" i="1"/>
  <c r="B36" i="1"/>
  <c r="AR35" i="1"/>
  <c r="AQ35" i="1"/>
  <c r="AP35" i="1"/>
  <c r="AO35" i="1"/>
  <c r="AN35" i="1"/>
  <c r="AM35" i="1"/>
  <c r="AL35" i="1"/>
  <c r="AK35" i="1"/>
  <c r="B35" i="1"/>
  <c r="AR33" i="1"/>
  <c r="AQ33" i="1"/>
  <c r="AP33" i="1"/>
  <c r="AO33" i="1"/>
  <c r="AN33" i="1"/>
  <c r="AM33" i="1"/>
  <c r="AL33" i="1"/>
  <c r="AK33" i="1"/>
  <c r="B33" i="1"/>
  <c r="AR32" i="1"/>
  <c r="AQ32" i="1"/>
  <c r="AP32" i="1"/>
  <c r="AO32" i="1"/>
  <c r="AN32" i="1"/>
  <c r="AM32" i="1"/>
  <c r="AL32" i="1"/>
  <c r="AK32" i="1"/>
  <c r="B32" i="1"/>
  <c r="AR31" i="1"/>
  <c r="AQ31" i="1"/>
  <c r="AP31" i="1"/>
  <c r="AO31" i="1"/>
  <c r="AN31" i="1"/>
  <c r="AM31" i="1"/>
  <c r="AL31" i="1"/>
  <c r="AK31" i="1"/>
  <c r="B31" i="1"/>
  <c r="AR30" i="1"/>
  <c r="AQ30" i="1"/>
  <c r="AP30" i="1"/>
  <c r="AO30" i="1"/>
  <c r="AN30" i="1"/>
  <c r="AM30" i="1"/>
  <c r="AL30" i="1"/>
  <c r="AK30" i="1"/>
  <c r="B30" i="1"/>
  <c r="Z29" i="1"/>
  <c r="AI29" i="1" s="1"/>
  <c r="AR29" i="1" s="1"/>
  <c r="Y29" i="1"/>
  <c r="AH29" i="1" s="1"/>
  <c r="AQ29" i="1" s="1"/>
  <c r="X29" i="1"/>
  <c r="AG29" i="1" s="1"/>
  <c r="AP29" i="1" s="1"/>
  <c r="W29" i="1"/>
  <c r="AF29" i="1" s="1"/>
  <c r="AO29" i="1" s="1"/>
  <c r="V29" i="1"/>
  <c r="AE29" i="1" s="1"/>
  <c r="AN29" i="1" s="1"/>
  <c r="U29" i="1"/>
  <c r="AD29" i="1" s="1"/>
  <c r="AM29" i="1" s="1"/>
  <c r="T29" i="1"/>
  <c r="AC29" i="1" s="1"/>
  <c r="AL29" i="1" s="1"/>
  <c r="S29" i="1"/>
  <c r="AB29" i="1" s="1"/>
  <c r="AK29" i="1" s="1"/>
  <c r="Q29" i="1"/>
  <c r="P29" i="1"/>
  <c r="O29" i="1"/>
  <c r="N29" i="1"/>
  <c r="M29" i="1"/>
  <c r="L29" i="1"/>
  <c r="K29" i="1"/>
  <c r="J29" i="1"/>
  <c r="H29" i="1"/>
  <c r="G29" i="1"/>
  <c r="F29" i="1"/>
  <c r="E29" i="1"/>
  <c r="D29" i="1"/>
  <c r="C29" i="1"/>
  <c r="B29" i="1"/>
  <c r="Z28" i="1"/>
  <c r="AI28" i="1" s="1"/>
  <c r="AR28" i="1" s="1"/>
  <c r="Y28" i="1"/>
  <c r="AH28" i="1" s="1"/>
  <c r="AQ28" i="1" s="1"/>
  <c r="X28" i="1"/>
  <c r="AG28" i="1" s="1"/>
  <c r="AP28" i="1" s="1"/>
  <c r="W28" i="1"/>
  <c r="AF28" i="1" s="1"/>
  <c r="AO28" i="1" s="1"/>
  <c r="V28" i="1"/>
  <c r="AE28" i="1" s="1"/>
  <c r="AN28" i="1" s="1"/>
  <c r="U28" i="1"/>
  <c r="AD28" i="1" s="1"/>
  <c r="AM28" i="1" s="1"/>
  <c r="T28" i="1"/>
  <c r="AC28" i="1" s="1"/>
  <c r="AL28" i="1" s="1"/>
  <c r="S28" i="1"/>
  <c r="AB28" i="1" s="1"/>
  <c r="AK28" i="1" s="1"/>
  <c r="Q28" i="1"/>
  <c r="P28" i="1"/>
  <c r="O28" i="1"/>
  <c r="N28" i="1"/>
  <c r="M28" i="1"/>
  <c r="L28" i="1"/>
  <c r="K28" i="1"/>
  <c r="J28" i="1"/>
  <c r="H28" i="1"/>
  <c r="G28" i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<sst xmlns="http://schemas.openxmlformats.org/spreadsheetml/2006/main" count="523" uniqueCount="43">
  <si>
    <t>Table 9.1</t>
  </si>
  <si>
    <t>Table 9.3</t>
  </si>
  <si>
    <t>Table 9.3.1</t>
  </si>
  <si>
    <t>Table 9.3.2</t>
  </si>
  <si>
    <t>QUARTERLY INDICES ON GROSS REVENUE</t>
  </si>
  <si>
    <t>Table 9.2</t>
  </si>
  <si>
    <t>QUARTERLY INDICES ON COMPENSATION</t>
  </si>
  <si>
    <t>QUARTERLY INDICES ON COMPENSATION PER EMPLOYEE</t>
  </si>
  <si>
    <t>QUARTERLY CPI</t>
  </si>
  <si>
    <t>PRIVATE SERVICES</t>
  </si>
  <si>
    <t>QUARTERLY INDICES ON EMPLOYMENT</t>
  </si>
  <si>
    <t>1978=100</t>
  </si>
  <si>
    <t>AT CURRENT PRICES</t>
  </si>
  <si>
    <t>AT CONSTANT PRICES</t>
  </si>
  <si>
    <t>(1978=100)</t>
  </si>
  <si>
    <t>YEAR/</t>
  </si>
  <si>
    <t xml:space="preserve"> MEDICAL &amp;</t>
  </si>
  <si>
    <t xml:space="preserve">  HOTELS &amp;</t>
  </si>
  <si>
    <t xml:space="preserve">   OTHER</t>
  </si>
  <si>
    <t xml:space="preserve">  TOTAL</t>
  </si>
  <si>
    <t>EDUCATIONAL</t>
  </si>
  <si>
    <t>QUARTERLY</t>
  </si>
  <si>
    <t>QUARTER</t>
  </si>
  <si>
    <t xml:space="preserve">  HEALTH</t>
  </si>
  <si>
    <t xml:space="preserve"> BUSINESS</t>
  </si>
  <si>
    <t>RECREATIONAL</t>
  </si>
  <si>
    <t xml:space="preserve"> PERSONAL</t>
  </si>
  <si>
    <t>RESTAURANTS</t>
  </si>
  <si>
    <t xml:space="preserve"> SERVICES</t>
  </si>
  <si>
    <t xml:space="preserve">   CPI</t>
  </si>
  <si>
    <t xml:space="preserve"> </t>
  </si>
  <si>
    <t xml:space="preserve">                  </t>
  </si>
  <si>
    <t>Q1</t>
  </si>
  <si>
    <t xml:space="preserve">    Q1</t>
  </si>
  <si>
    <t>Q2</t>
  </si>
  <si>
    <t xml:space="preserve">    Q2</t>
  </si>
  <si>
    <t>Q3</t>
  </si>
  <si>
    <t xml:space="preserve">    Q3</t>
  </si>
  <si>
    <t>Q4</t>
  </si>
  <si>
    <t xml:space="preserve">    Q4</t>
  </si>
  <si>
    <t>2000</t>
  </si>
  <si>
    <t>2001, Ave.</t>
  </si>
  <si>
    <t>Corrected Employment Q1 2013 - Q1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</si>
</sst>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General_)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2"/>
      <name val="Tms Rmn"/>
    </font>
    <font>
      <b/>
      <sz val="10"/>
      <name val="Arial"/>
      <family val="2"/>
    </font>
    <font>
      <sz val="8"/>
      <name val="Arial Narrow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.5"/>
      <name val="Arial"/>
      <family val="2"/>
    </font>
    <font>
      <b/>
      <sz val="8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/>
    <xf numFmtId="43" fontId="7" fillId="0" borderId="0" applyFont="0" applyFill="0" applyBorder="0" applyAlignment="0" applyProtection="0"/>
  </cellStyleXfs>
  <cellXfs count="88">
    <xf numFmtId="0" fontId="0" fillId="0" borderId="0" xfId="0"/>
    <xf numFmtId="164" fontId="2" fillId="2" borderId="0" xfId="1" applyFont="1" applyFill="1" applyAlignment="1">
      <alignment horizontal="left"/>
    </xf>
    <xf numFmtId="164" fontId="2" fillId="2" borderId="0" xfId="1" applyFont="1" applyFill="1"/>
    <xf numFmtId="164" fontId="3" fillId="2" borderId="0" xfId="1" quotePrefix="1" applyFont="1" applyFill="1" applyAlignment="1">
      <alignment horizontal="left"/>
    </xf>
    <xf numFmtId="164" fontId="3" fillId="2" borderId="0" xfId="1" applyFont="1" applyFill="1"/>
    <xf numFmtId="164" fontId="3" fillId="0" borderId="0" xfId="1" applyFont="1"/>
    <xf numFmtId="164" fontId="2" fillId="0" borderId="0" xfId="1" applyFont="1"/>
    <xf numFmtId="164" fontId="4" fillId="0" borderId="0" xfId="1" applyFont="1" applyBorder="1"/>
    <xf numFmtId="164" fontId="2" fillId="2" borderId="0" xfId="1" applyFont="1" applyFill="1" applyAlignment="1" applyProtection="1">
      <alignment horizontal="left"/>
    </xf>
    <xf numFmtId="164" fontId="1" fillId="0" borderId="0" xfId="1" applyFont="1" applyBorder="1"/>
    <xf numFmtId="164" fontId="2" fillId="2" borderId="0" xfId="1" applyFont="1" applyFill="1" applyBorder="1" applyAlignment="1" applyProtection="1">
      <alignment horizontal="left"/>
    </xf>
    <xf numFmtId="164" fontId="2" fillId="2" borderId="0" xfId="1" applyFont="1" applyFill="1" applyBorder="1"/>
    <xf numFmtId="164" fontId="2" fillId="0" borderId="0" xfId="1" applyFont="1" applyBorder="1"/>
    <xf numFmtId="164" fontId="5" fillId="2" borderId="1" xfId="1" applyFont="1" applyFill="1" applyBorder="1" applyAlignment="1" applyProtection="1">
      <alignment horizontal="center"/>
    </xf>
    <xf numFmtId="164" fontId="5" fillId="2" borderId="2" xfId="1" applyFont="1" applyFill="1" applyBorder="1" applyAlignment="1">
      <alignment horizontal="center"/>
    </xf>
    <xf numFmtId="164" fontId="5" fillId="2" borderId="2" xfId="1" applyFont="1" applyFill="1" applyBorder="1" applyAlignment="1" applyProtection="1">
      <alignment horizontal="center"/>
    </xf>
    <xf numFmtId="164" fontId="5" fillId="2" borderId="3" xfId="1" applyFont="1" applyFill="1" applyBorder="1" applyAlignment="1" applyProtection="1">
      <alignment horizontal="center"/>
    </xf>
    <xf numFmtId="164" fontId="5" fillId="2" borderId="4" xfId="1" applyFont="1" applyFill="1" applyBorder="1" applyAlignment="1" applyProtection="1">
      <alignment horizontal="center"/>
    </xf>
    <xf numFmtId="164" fontId="5" fillId="2" borderId="2" xfId="1" applyFont="1" applyFill="1" applyBorder="1" applyAlignment="1" applyProtection="1">
      <alignment horizontal="center"/>
    </xf>
    <xf numFmtId="164" fontId="5" fillId="2" borderId="5" xfId="1" applyFont="1" applyFill="1" applyBorder="1" applyAlignment="1">
      <alignment horizontal="center"/>
    </xf>
    <xf numFmtId="164" fontId="5" fillId="0" borderId="0" xfId="1" applyFont="1" applyBorder="1" applyAlignment="1" applyProtection="1">
      <alignment horizontal="center"/>
    </xf>
    <xf numFmtId="164" fontId="5" fillId="0" borderId="0" xfId="1" applyFont="1" applyBorder="1" applyAlignment="1">
      <alignment horizontal="center"/>
    </xf>
    <xf numFmtId="164" fontId="6" fillId="0" borderId="0" xfId="1" applyFont="1" applyBorder="1" applyAlignment="1">
      <alignment horizontal="center"/>
    </xf>
    <xf numFmtId="164" fontId="1" fillId="0" borderId="0" xfId="1" applyFont="1" applyBorder="1" applyAlignment="1">
      <alignment horizontal="center"/>
    </xf>
    <xf numFmtId="164" fontId="5" fillId="2" borderId="6" xfId="1" applyFont="1" applyFill="1" applyBorder="1" applyAlignment="1" applyProtection="1">
      <alignment horizontal="center"/>
    </xf>
    <xf numFmtId="164" fontId="5" fillId="2" borderId="7" xfId="1" applyFont="1" applyFill="1" applyBorder="1" applyAlignment="1" applyProtection="1">
      <alignment horizontal="center"/>
    </xf>
    <xf numFmtId="164" fontId="5" fillId="2" borderId="8" xfId="1" applyFont="1" applyFill="1" applyBorder="1" applyAlignment="1" applyProtection="1">
      <alignment horizontal="center"/>
    </xf>
    <xf numFmtId="164" fontId="5" fillId="2" borderId="9" xfId="1" applyFont="1" applyFill="1" applyBorder="1" applyAlignment="1" applyProtection="1">
      <alignment horizontal="center"/>
    </xf>
    <xf numFmtId="164" fontId="5" fillId="2" borderId="10" xfId="1" applyFont="1" applyFill="1" applyBorder="1" applyAlignment="1" applyProtection="1">
      <alignment horizontal="center"/>
    </xf>
    <xf numFmtId="164" fontId="5" fillId="2" borderId="11" xfId="1" applyFont="1" applyFill="1" applyBorder="1" applyAlignment="1" applyProtection="1">
      <alignment horizontal="center"/>
    </xf>
    <xf numFmtId="164" fontId="5" fillId="0" borderId="0" xfId="1" applyFont="1" applyAlignment="1">
      <alignment horizontal="center"/>
    </xf>
    <xf numFmtId="164" fontId="6" fillId="2" borderId="12" xfId="1" applyFont="1" applyFill="1" applyBorder="1" applyAlignment="1">
      <alignment horizontal="center"/>
    </xf>
    <xf numFmtId="164" fontId="6" fillId="2" borderId="0" xfId="1" applyFont="1" applyFill="1" applyBorder="1" applyAlignment="1">
      <alignment horizontal="center"/>
    </xf>
    <xf numFmtId="164" fontId="6" fillId="2" borderId="13" xfId="1" applyFont="1" applyFill="1" applyBorder="1" applyAlignment="1">
      <alignment horizontal="center"/>
    </xf>
    <xf numFmtId="164" fontId="6" fillId="0" borderId="0" xfId="1" applyFont="1"/>
    <xf numFmtId="164" fontId="6" fillId="0" borderId="0" xfId="1" applyFont="1" applyBorder="1"/>
    <xf numFmtId="165" fontId="6" fillId="2" borderId="14" xfId="2" applyNumberFormat="1" applyFont="1" applyFill="1" applyBorder="1" applyAlignment="1" applyProtection="1">
      <alignment horizontal="center"/>
    </xf>
    <xf numFmtId="165" fontId="6" fillId="2" borderId="15" xfId="2" applyNumberFormat="1" applyFont="1" applyFill="1" applyBorder="1" applyAlignment="1" applyProtection="1">
      <alignment horizontal="center"/>
    </xf>
    <xf numFmtId="165" fontId="5" fillId="0" borderId="0" xfId="2" applyNumberFormat="1" applyFont="1" applyBorder="1" applyAlignment="1" applyProtection="1">
      <alignment horizontal="center"/>
    </xf>
    <xf numFmtId="164" fontId="5" fillId="0" borderId="4" xfId="1" applyFont="1" applyBorder="1" applyAlignment="1" applyProtection="1">
      <alignment horizontal="center"/>
    </xf>
    <xf numFmtId="164" fontId="6" fillId="2" borderId="12" xfId="1" applyFont="1" applyFill="1" applyBorder="1" applyAlignment="1" applyProtection="1">
      <alignment horizontal="center"/>
    </xf>
    <xf numFmtId="165" fontId="6" fillId="2" borderId="0" xfId="2" applyNumberFormat="1" applyFont="1" applyFill="1" applyBorder="1" applyAlignment="1" applyProtection="1">
      <alignment horizontal="center"/>
    </xf>
    <xf numFmtId="165" fontId="6" fillId="2" borderId="13" xfId="2" applyNumberFormat="1" applyFont="1" applyFill="1" applyBorder="1" applyAlignment="1" applyProtection="1">
      <alignment horizontal="center"/>
    </xf>
    <xf numFmtId="165" fontId="6" fillId="0" borderId="0" xfId="2" applyNumberFormat="1" applyFont="1" applyBorder="1" applyAlignment="1" applyProtection="1">
      <alignment horizontal="center"/>
    </xf>
    <xf numFmtId="164" fontId="6" fillId="0" borderId="12" xfId="1" applyFont="1" applyBorder="1" applyAlignment="1" applyProtection="1">
      <alignment horizontal="center"/>
    </xf>
    <xf numFmtId="164" fontId="6" fillId="2" borderId="16" xfId="1" applyFont="1" applyFill="1" applyBorder="1" applyAlignment="1" applyProtection="1">
      <alignment horizontal="center"/>
    </xf>
    <xf numFmtId="165" fontId="6" fillId="2" borderId="17" xfId="2" applyNumberFormat="1" applyFont="1" applyFill="1" applyBorder="1" applyAlignment="1" applyProtection="1">
      <alignment horizontal="center"/>
    </xf>
    <xf numFmtId="165" fontId="6" fillId="2" borderId="18" xfId="2" applyNumberFormat="1" applyFont="1" applyFill="1" applyBorder="1" applyAlignment="1" applyProtection="1">
      <alignment horizontal="center"/>
    </xf>
    <xf numFmtId="165" fontId="6" fillId="2" borderId="17" xfId="1" applyNumberFormat="1" applyFont="1" applyFill="1" applyBorder="1" applyAlignment="1" applyProtection="1">
      <alignment horizontal="center"/>
    </xf>
    <xf numFmtId="165" fontId="6" fillId="2" borderId="18" xfId="1" applyNumberFormat="1" applyFont="1" applyFill="1" applyBorder="1" applyAlignment="1" applyProtection="1">
      <alignment horizontal="center"/>
    </xf>
    <xf numFmtId="165" fontId="6" fillId="2" borderId="12" xfId="2" applyNumberFormat="1" applyFont="1" applyFill="1" applyBorder="1" applyAlignment="1" applyProtection="1">
      <alignment horizontal="center"/>
    </xf>
    <xf numFmtId="165" fontId="6" fillId="2" borderId="0" xfId="1" applyNumberFormat="1" applyFont="1" applyFill="1" applyBorder="1" applyAlignment="1" applyProtection="1">
      <alignment horizontal="center"/>
    </xf>
    <xf numFmtId="165" fontId="6" fillId="2" borderId="13" xfId="1" applyNumberFormat="1" applyFont="1" applyFill="1" applyBorder="1" applyAlignment="1" applyProtection="1">
      <alignment horizontal="center"/>
    </xf>
    <xf numFmtId="165" fontId="5" fillId="2" borderId="14" xfId="2" applyNumberFormat="1" applyFont="1" applyFill="1" applyBorder="1" applyAlignment="1" applyProtection="1">
      <alignment horizontal="center"/>
    </xf>
    <xf numFmtId="165" fontId="5" fillId="2" borderId="15" xfId="2" applyNumberFormat="1" applyFont="1" applyFill="1" applyBorder="1" applyAlignment="1" applyProtection="1">
      <alignment horizontal="center"/>
    </xf>
    <xf numFmtId="165" fontId="5" fillId="2" borderId="14" xfId="1" applyNumberFormat="1" applyFont="1" applyFill="1" applyBorder="1" applyAlignment="1" applyProtection="1">
      <alignment horizontal="center"/>
    </xf>
    <xf numFmtId="165" fontId="5" fillId="2" borderId="15" xfId="1" applyNumberFormat="1" applyFont="1" applyFill="1" applyBorder="1" applyAlignment="1" applyProtection="1">
      <alignment horizontal="center"/>
    </xf>
    <xf numFmtId="165" fontId="5" fillId="0" borderId="14" xfId="2" applyNumberFormat="1" applyFont="1" applyBorder="1" applyAlignment="1" applyProtection="1">
      <alignment horizontal="center"/>
    </xf>
    <xf numFmtId="165" fontId="6" fillId="0" borderId="0" xfId="2" applyNumberFormat="1" applyFont="1" applyFill="1"/>
    <xf numFmtId="165" fontId="6" fillId="0" borderId="0" xfId="2" applyNumberFormat="1" applyFont="1"/>
    <xf numFmtId="164" fontId="6" fillId="2" borderId="12" xfId="1" quotePrefix="1" applyFont="1" applyFill="1" applyBorder="1" applyAlignment="1" applyProtection="1">
      <alignment horizontal="center"/>
    </xf>
    <xf numFmtId="164" fontId="6" fillId="0" borderId="12" xfId="1" quotePrefix="1" applyFont="1" applyBorder="1" applyAlignment="1" applyProtection="1">
      <alignment horizontal="center"/>
    </xf>
    <xf numFmtId="165" fontId="6" fillId="0" borderId="17" xfId="2" applyNumberFormat="1" applyFont="1" applyBorder="1" applyAlignment="1" applyProtection="1">
      <alignment horizontal="center"/>
    </xf>
    <xf numFmtId="164" fontId="6" fillId="0" borderId="16" xfId="1" applyFont="1" applyBorder="1" applyAlignment="1" applyProtection="1">
      <alignment horizontal="center"/>
    </xf>
    <xf numFmtId="164" fontId="5" fillId="2" borderId="12" xfId="1" applyFont="1" applyFill="1" applyBorder="1" applyAlignment="1" applyProtection="1">
      <alignment horizontal="center"/>
    </xf>
    <xf numFmtId="165" fontId="5" fillId="2" borderId="0" xfId="2" applyNumberFormat="1" applyFont="1" applyFill="1" applyBorder="1" applyAlignment="1" applyProtection="1">
      <alignment horizontal="center"/>
    </xf>
    <xf numFmtId="165" fontId="5" fillId="2" borderId="13" xfId="2" applyNumberFormat="1" applyFont="1" applyFill="1" applyBorder="1" applyAlignment="1" applyProtection="1">
      <alignment horizontal="center"/>
    </xf>
    <xf numFmtId="165" fontId="5" fillId="2" borderId="0" xfId="1" applyNumberFormat="1" applyFont="1" applyFill="1" applyBorder="1" applyAlignment="1" applyProtection="1">
      <alignment horizontal="center"/>
    </xf>
    <xf numFmtId="165" fontId="5" fillId="2" borderId="13" xfId="1" applyNumberFormat="1" applyFont="1" applyFill="1" applyBorder="1" applyAlignment="1" applyProtection="1">
      <alignment horizontal="center"/>
    </xf>
    <xf numFmtId="164" fontId="5" fillId="0" borderId="12" xfId="1" applyFont="1" applyBorder="1" applyAlignment="1" applyProtection="1">
      <alignment horizontal="center"/>
    </xf>
    <xf numFmtId="165" fontId="6" fillId="2" borderId="14" xfId="1" applyNumberFormat="1" applyFont="1" applyFill="1" applyBorder="1" applyAlignment="1" applyProtection="1">
      <alignment horizontal="center"/>
    </xf>
    <xf numFmtId="165" fontId="6" fillId="2" borderId="15" xfId="1" applyNumberFormat="1" applyFont="1" applyFill="1" applyBorder="1" applyAlignment="1" applyProtection="1">
      <alignment horizontal="center"/>
    </xf>
    <xf numFmtId="164" fontId="8" fillId="2" borderId="12" xfId="1" applyFont="1" applyFill="1" applyBorder="1" applyAlignment="1" applyProtection="1">
      <alignment horizontal="center"/>
    </xf>
    <xf numFmtId="165" fontId="8" fillId="2" borderId="0" xfId="2" applyNumberFormat="1" applyFont="1" applyFill="1" applyBorder="1" applyAlignment="1" applyProtection="1">
      <alignment horizontal="center"/>
    </xf>
    <xf numFmtId="165" fontId="8" fillId="2" borderId="13" xfId="2" applyNumberFormat="1" applyFont="1" applyFill="1" applyBorder="1" applyAlignment="1" applyProtection="1">
      <alignment horizontal="center"/>
    </xf>
    <xf numFmtId="164" fontId="8" fillId="2" borderId="16" xfId="1" applyFont="1" applyFill="1" applyBorder="1" applyAlignment="1" applyProtection="1">
      <alignment horizontal="center"/>
    </xf>
    <xf numFmtId="165" fontId="8" fillId="2" borderId="17" xfId="2" applyNumberFormat="1" applyFont="1" applyFill="1" applyBorder="1" applyAlignment="1" applyProtection="1">
      <alignment horizontal="center"/>
    </xf>
    <xf numFmtId="165" fontId="8" fillId="2" borderId="18" xfId="2" applyNumberFormat="1" applyFont="1" applyFill="1" applyBorder="1" applyAlignment="1" applyProtection="1">
      <alignment horizontal="center"/>
    </xf>
    <xf numFmtId="165" fontId="8" fillId="2" borderId="17" xfId="1" applyNumberFormat="1" applyFont="1" applyFill="1" applyBorder="1" applyAlignment="1" applyProtection="1">
      <alignment horizontal="center"/>
    </xf>
    <xf numFmtId="165" fontId="8" fillId="2" borderId="18" xfId="1" applyNumberFormat="1" applyFont="1" applyFill="1" applyBorder="1" applyAlignment="1" applyProtection="1">
      <alignment horizontal="center"/>
    </xf>
    <xf numFmtId="164" fontId="9" fillId="2" borderId="4" xfId="1" applyFont="1" applyFill="1" applyBorder="1" applyAlignment="1" applyProtection="1">
      <alignment horizontal="center"/>
    </xf>
    <xf numFmtId="165" fontId="8" fillId="2" borderId="14" xfId="2" applyNumberFormat="1" applyFont="1" applyFill="1" applyBorder="1" applyAlignment="1" applyProtection="1">
      <alignment horizontal="center"/>
    </xf>
    <xf numFmtId="165" fontId="8" fillId="2" borderId="15" xfId="2" applyNumberFormat="1" applyFont="1" applyFill="1" applyBorder="1" applyAlignment="1" applyProtection="1">
      <alignment horizontal="center"/>
    </xf>
    <xf numFmtId="164" fontId="9" fillId="2" borderId="12" xfId="1" applyFont="1" applyFill="1" applyBorder="1" applyAlignment="1" applyProtection="1">
      <alignment horizontal="center"/>
    </xf>
    <xf numFmtId="165" fontId="8" fillId="2" borderId="16" xfId="2" applyNumberFormat="1" applyFont="1" applyFill="1" applyBorder="1" applyAlignment="1" applyProtection="1">
      <alignment horizontal="center"/>
    </xf>
    <xf numFmtId="164" fontId="1" fillId="0" borderId="0" xfId="1" applyAlignment="1">
      <alignment horizontal="center"/>
    </xf>
    <xf numFmtId="164" fontId="1" fillId="0" borderId="0" xfId="1" applyFill="1"/>
    <xf numFmtId="164" fontId="1" fillId="0" borderId="0" xfId="1"/>
  </cellXfs>
  <cellStyles count="3">
    <cellStyle name="Comma 3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inal%20Tables/PRSERV_Q1_201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TCS_93NA\QEI\2013\Q4\final%20tables\TCS_Q4_201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4\QEI%20Q1%202014\Raw%20data\CPI-781_Q1%20201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4\QEI%20Q2%202014\Raw%20data\CPI-781_Q2%20201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4\QEI%20Q3%202014\Raw%20data\CPI-781_Q3%20201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4\QEI%20Q4%202014\Raw%20data\CPI-781_Q4%20201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psnasrvr/qei/2015/QEI%20Q1%202015/Raw%20data/CPI-781_Q1%20201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5\QEI%20Q2%202015\Raw%20Data\CPI-781_Q2%20201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5\QEI%20Q3%202015\Raw%20Data\CPI-781_Q3%20201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5\QEI%20Q4%202015\Raw%20Data\CPI-781_Q4%20201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6\QEI%20Q1%202016\Raw%20Data\CPI-781_Q1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Q4%202009\Raw%20data\CPI-78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6\QEI%20Q2%202016\Raw%20Data\CPI-781_Q2%202016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6\QEI%20Q3%202016\Raw%20Data\CPI-781_Q3%20201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QEI%20Q4%202016/Raw%20Data/CPI-781_Q4%20201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QEI%20Q1%202017_valu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QEI/2011/QEI%20Q3%202011/Raw%20data/CPI-781_Q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4%202011\Raw%20data\CPI-781_Q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1%202012\Raw%20data\CPI-781_Q1%20201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4%202012\Raw%20data\CPI-781_Q4%2020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3\Raw%20data\CPI-781_Q1%20201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3\QEI%20Q2%202013\Raw%20data\CPI-781_Q2%20201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3\QEI%20Q3%202013\Raw%20data\CPI-781_Q3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 adjusted"/>
      <sheetName val="Sheet2"/>
      <sheetName val="Services"/>
      <sheetName val="GR"/>
      <sheetName val="GRq2q"/>
    </sheetNames>
    <sheetDataSet>
      <sheetData sheetId="0"/>
      <sheetData sheetId="1"/>
      <sheetData sheetId="2"/>
      <sheetData sheetId="3"/>
      <sheetData sheetId="4">
        <row r="9">
          <cell r="B9">
            <v>15003</v>
          </cell>
          <cell r="C9">
            <v>2940</v>
          </cell>
          <cell r="D9">
            <v>1829</v>
          </cell>
          <cell r="E9">
            <v>1287</v>
          </cell>
          <cell r="F9">
            <v>1627</v>
          </cell>
          <cell r="G9">
            <v>5513</v>
          </cell>
          <cell r="H9">
            <v>1807</v>
          </cell>
          <cell r="T9">
            <v>198810.5</v>
          </cell>
          <cell r="U9">
            <v>16120.25</v>
          </cell>
          <cell r="V9">
            <v>33324</v>
          </cell>
          <cell r="W9">
            <v>17859.75</v>
          </cell>
          <cell r="X9">
            <v>16796</v>
          </cell>
          <cell r="Y9">
            <v>42005</v>
          </cell>
          <cell r="Z9">
            <v>43859.25</v>
          </cell>
          <cell r="AA9">
            <v>28846.25</v>
          </cell>
          <cell r="AN9">
            <v>4238000</v>
          </cell>
          <cell r="AO9">
            <v>470000</v>
          </cell>
          <cell r="AP9">
            <v>867000</v>
          </cell>
          <cell r="AQ9">
            <v>554000</v>
          </cell>
          <cell r="AR9">
            <v>390000</v>
          </cell>
          <cell r="AS9">
            <v>493000</v>
          </cell>
          <cell r="AT9">
            <v>916000</v>
          </cell>
          <cell r="AU9">
            <v>548000</v>
          </cell>
        </row>
        <row r="137">
          <cell r="B137">
            <v>80895.23835</v>
          </cell>
          <cell r="C137">
            <v>21684.925500000001</v>
          </cell>
          <cell r="D137">
            <v>8896.8961500000005</v>
          </cell>
          <cell r="E137">
            <v>3178.8900000000003</v>
          </cell>
          <cell r="F137">
            <v>6897.3817750000007</v>
          </cell>
          <cell r="G137">
            <v>36068.802499999998</v>
          </cell>
          <cell r="H137">
            <v>4168.3424249999998</v>
          </cell>
          <cell r="T137">
            <v>256368.48097500001</v>
          </cell>
          <cell r="U137">
            <v>20798.346550000002</v>
          </cell>
          <cell r="V137">
            <v>76571.887199999997</v>
          </cell>
          <cell r="W137">
            <v>14752.153499999997</v>
          </cell>
          <cell r="X137">
            <v>19579.097199999997</v>
          </cell>
          <cell r="Y137">
            <v>48238.542000000001</v>
          </cell>
          <cell r="Z137">
            <v>42490.841399999998</v>
          </cell>
          <cell r="AA137">
            <v>33937.613125000003</v>
          </cell>
          <cell r="AN137">
            <v>46207496.375</v>
          </cell>
          <cell r="AO137">
            <v>2147817.75</v>
          </cell>
          <cell r="AP137">
            <v>29183306.699999999</v>
          </cell>
          <cell r="AQ137">
            <v>2138675.4500000002</v>
          </cell>
          <cell r="AR137">
            <v>2927574</v>
          </cell>
          <cell r="AS137">
            <v>2945317.5750000007</v>
          </cell>
          <cell r="AT137">
            <v>5353722.3</v>
          </cell>
          <cell r="AU137">
            <v>1511082.6</v>
          </cell>
        </row>
        <row r="138">
          <cell r="T138">
            <v>258581.65845196892</v>
          </cell>
          <cell r="U138">
            <v>20577.16926468151</v>
          </cell>
          <cell r="V138">
            <v>79678.83923479481</v>
          </cell>
          <cell r="W138">
            <v>14638.726911527319</v>
          </cell>
          <cell r="X138">
            <v>19345.244474084611</v>
          </cell>
          <cell r="Y138">
            <v>48983.146151456909</v>
          </cell>
          <cell r="Z138">
            <v>42128.760328931174</v>
          </cell>
          <cell r="AA138">
            <v>33229.772086492594</v>
          </cell>
          <cell r="AN138">
            <v>189468790.25126556</v>
          </cell>
          <cell r="AO138">
            <v>8696865.5343400016</v>
          </cell>
          <cell r="AP138">
            <v>121490010.71707094</v>
          </cell>
          <cell r="AQ138">
            <v>7982168.1860689186</v>
          </cell>
          <cell r="AR138">
            <v>11615788.161310978</v>
          </cell>
          <cell r="AS138">
            <v>11532786.983798385</v>
          </cell>
          <cell r="AT138">
            <v>21925360.789155699</v>
          </cell>
          <cell r="AU138">
            <v>6225809.8795206174</v>
          </cell>
        </row>
        <row r="139">
          <cell r="B139">
            <v>78841.114750000008</v>
          </cell>
        </row>
        <row r="140">
          <cell r="B140">
            <v>78470.301600000006</v>
          </cell>
        </row>
        <row r="141">
          <cell r="B141">
            <v>78524.815989871684</v>
          </cell>
        </row>
        <row r="142">
          <cell r="B142">
            <v>79983.327225862507</v>
          </cell>
        </row>
        <row r="144">
          <cell r="B144">
            <v>81110.778312546812</v>
          </cell>
        </row>
        <row r="145">
          <cell r="B145">
            <v>86508.610576472609</v>
          </cell>
        </row>
        <row r="146">
          <cell r="B146">
            <v>86063.395909503</v>
          </cell>
        </row>
        <row r="147">
          <cell r="B147">
            <v>86227.661206645178</v>
          </cell>
        </row>
        <row r="149">
          <cell r="B149">
            <v>83168.468433370625</v>
          </cell>
        </row>
        <row r="150">
          <cell r="B150">
            <v>82189.651391451407</v>
          </cell>
        </row>
        <row r="151">
          <cell r="B151">
            <v>87849.482927551711</v>
          </cell>
        </row>
        <row r="152">
          <cell r="B152">
            <v>94350.592058661234</v>
          </cell>
        </row>
        <row r="175">
          <cell r="B175">
            <v>134044.32611966177</v>
          </cell>
          <cell r="C175">
            <v>33620.576439300676</v>
          </cell>
          <cell r="D175">
            <v>16581.458247276594</v>
          </cell>
          <cell r="E175">
            <v>4859.9750908575752</v>
          </cell>
          <cell r="F175">
            <v>13106.154061041649</v>
          </cell>
          <cell r="G175">
            <v>61131.427727400114</v>
          </cell>
          <cell r="H175">
            <v>4744.7345537851588</v>
          </cell>
          <cell r="T175">
            <v>298188.39408294507</v>
          </cell>
          <cell r="U175">
            <v>16847.147731864286</v>
          </cell>
          <cell r="V175">
            <v>96540.295301987324</v>
          </cell>
          <cell r="W175">
            <v>16289.109704848053</v>
          </cell>
          <cell r="X175">
            <v>21608.343162501176</v>
          </cell>
          <cell r="Y175">
            <v>69888.66527902431</v>
          </cell>
          <cell r="Z175">
            <v>41866.918024031795</v>
          </cell>
          <cell r="AA175">
            <v>35147.914878688083</v>
          </cell>
          <cell r="AN175">
            <v>73119950.416394502</v>
          </cell>
          <cell r="AO175">
            <v>2707140.7043066435</v>
          </cell>
          <cell r="AP175">
            <v>49662410.605029017</v>
          </cell>
          <cell r="AQ175">
            <v>3703454.6733114826</v>
          </cell>
          <cell r="AR175">
            <v>4035279.9847395169</v>
          </cell>
          <cell r="AS175">
            <v>2659707.7250585919</v>
          </cell>
          <cell r="AT175">
            <v>9232805.351367129</v>
          </cell>
          <cell r="AU175">
            <v>1119151.3725821194</v>
          </cell>
        </row>
        <row r="176">
          <cell r="B176">
            <v>138700.31613595947</v>
          </cell>
          <cell r="C176">
            <v>35933.633305150761</v>
          </cell>
          <cell r="D176">
            <v>17781.656971595017</v>
          </cell>
          <cell r="E176">
            <v>4832.4182417471557</v>
          </cell>
          <cell r="F176">
            <v>13001.461172321218</v>
          </cell>
          <cell r="G176">
            <v>62368.578592416641</v>
          </cell>
          <cell r="H176">
            <v>4782.5678527286791</v>
          </cell>
          <cell r="T176">
            <v>298876.75798297487</v>
          </cell>
          <cell r="U176">
            <v>18334.82902972788</v>
          </cell>
          <cell r="V176">
            <v>97440.945274678888</v>
          </cell>
          <cell r="W176">
            <v>16656.084047814358</v>
          </cell>
          <cell r="X176">
            <v>21743.461045757911</v>
          </cell>
          <cell r="Y176">
            <v>68448.443326419685</v>
          </cell>
          <cell r="Z176">
            <v>41431.591064553395</v>
          </cell>
          <cell r="AA176">
            <v>34821.404194022674</v>
          </cell>
          <cell r="AN176">
            <v>75051099.042988762</v>
          </cell>
          <cell r="AO176">
            <v>3103563.1285415548</v>
          </cell>
          <cell r="AP176">
            <v>50850593.098082818</v>
          </cell>
          <cell r="AQ176">
            <v>3749666.7493136884</v>
          </cell>
          <cell r="AR176">
            <v>4196119.2129278835</v>
          </cell>
          <cell r="AS176">
            <v>2758167.6099055223</v>
          </cell>
          <cell r="AT176">
            <v>9273837.8716351651</v>
          </cell>
          <cell r="AU176">
            <v>1119151.3725821194</v>
          </cell>
        </row>
        <row r="177">
          <cell r="B177">
            <v>140503.54583491408</v>
          </cell>
          <cell r="C177">
            <v>35324.661170012645</v>
          </cell>
          <cell r="D177">
            <v>18673.062272949275</v>
          </cell>
          <cell r="E177">
            <v>4971.7895061659929</v>
          </cell>
          <cell r="F177">
            <v>14585.053561939911</v>
          </cell>
          <cell r="G177">
            <v>62327.72654501065</v>
          </cell>
          <cell r="H177">
            <v>4621.2527788355947</v>
          </cell>
          <cell r="T177">
            <v>303066.15113338642</v>
          </cell>
          <cell r="U177">
            <v>18266.0734208664</v>
          </cell>
          <cell r="V177">
            <v>98892.523084524859</v>
          </cell>
          <cell r="W177">
            <v>16737.977787744552</v>
          </cell>
          <cell r="X177">
            <v>21218.388872309657</v>
          </cell>
          <cell r="Y177">
            <v>71771.388781660207</v>
          </cell>
          <cell r="Z177">
            <v>41358.394992258138</v>
          </cell>
          <cell r="AA177">
            <v>34821.404194022674</v>
          </cell>
          <cell r="AN177">
            <v>79238112.630196437</v>
          </cell>
          <cell r="AO177">
            <v>3280251.0760849039</v>
          </cell>
          <cell r="AP177">
            <v>53595576.771234691</v>
          </cell>
          <cell r="AQ177">
            <v>4079590.4347756817</v>
          </cell>
          <cell r="AR177">
            <v>4586738.368434675</v>
          </cell>
          <cell r="AS177">
            <v>2774583.4203513726</v>
          </cell>
          <cell r="AT177">
            <v>9790196.3598230239</v>
          </cell>
          <cell r="AU177">
            <v>1131176.1994920913</v>
          </cell>
        </row>
        <row r="179">
          <cell r="B179">
            <v>135579.53399124695</v>
          </cell>
          <cell r="C179">
            <v>36316.220054169557</v>
          </cell>
          <cell r="D179">
            <v>16799.440798433669</v>
          </cell>
          <cell r="E179">
            <v>5125.3927282889254</v>
          </cell>
          <cell r="F179">
            <v>13981.697967247739</v>
          </cell>
          <cell r="G179">
            <v>58735.529664271453</v>
          </cell>
          <cell r="H179">
            <v>4621.2527788355947</v>
          </cell>
          <cell r="T179">
            <v>300719.1801706769</v>
          </cell>
          <cell r="U179">
            <v>18383.824670673708</v>
          </cell>
          <cell r="V179">
            <v>98805.054343474578</v>
          </cell>
          <cell r="W179">
            <v>16239.128455761776</v>
          </cell>
          <cell r="X179">
            <v>21527.331521986009</v>
          </cell>
          <cell r="Y179">
            <v>70814.812059364471</v>
          </cell>
          <cell r="Z179">
            <v>40519.978775467207</v>
          </cell>
          <cell r="AA179">
            <v>34429.05034394918</v>
          </cell>
          <cell r="AN179">
            <v>76331157.451980561</v>
          </cell>
          <cell r="AO179">
            <v>3152410.8983640061</v>
          </cell>
          <cell r="AP179">
            <v>52495948.780136518</v>
          </cell>
          <cell r="AQ179">
            <v>3838246.7896149401</v>
          </cell>
          <cell r="AR179">
            <v>3997376.4580443818</v>
          </cell>
          <cell r="AS179">
            <v>2786570.8298165966</v>
          </cell>
          <cell r="AT179">
            <v>8961083.8744650725</v>
          </cell>
          <cell r="AU179">
            <v>1099519.8215390411</v>
          </cell>
        </row>
        <row r="180">
          <cell r="B180">
            <v>134309.23601991142</v>
          </cell>
          <cell r="C180">
            <v>37156.960647943815</v>
          </cell>
          <cell r="D180">
            <v>16325.736296282135</v>
          </cell>
          <cell r="E180">
            <v>5246.0082659137533</v>
          </cell>
          <cell r="F180">
            <v>13923.295210603932</v>
          </cell>
          <cell r="G180">
            <v>57035.982820332196</v>
          </cell>
          <cell r="H180">
            <v>4621.2527788355947</v>
          </cell>
          <cell r="T180">
            <v>280600.58269086241</v>
          </cell>
          <cell r="U180">
            <v>16974.152327132</v>
          </cell>
          <cell r="V180">
            <v>92901.477586021792</v>
          </cell>
          <cell r="W180">
            <v>15350.108989072032</v>
          </cell>
          <cell r="X180">
            <v>21463.187704665641</v>
          </cell>
          <cell r="Y180">
            <v>60173.114229541388</v>
          </cell>
          <cell r="Z180">
            <v>40353.968318667583</v>
          </cell>
          <cell r="AA180">
            <v>33384.573535761956</v>
          </cell>
          <cell r="AN180">
            <v>75541866.701437116</v>
          </cell>
          <cell r="AO180">
            <v>2886912.1836122512</v>
          </cell>
          <cell r="AP180">
            <v>53677885.443795167</v>
          </cell>
          <cell r="AQ180">
            <v>3048215.187070217</v>
          </cell>
          <cell r="AR180">
            <v>3787477.1218171655</v>
          </cell>
          <cell r="AS180">
            <v>2143480.3491683416</v>
          </cell>
          <cell r="AT180">
            <v>8878466.3291350398</v>
          </cell>
          <cell r="AU180">
            <v>1119430.086838936</v>
          </cell>
        </row>
        <row r="181">
          <cell r="B181">
            <v>138211.02384103427</v>
          </cell>
          <cell r="C181">
            <v>38719.335179143396</v>
          </cell>
          <cell r="D181">
            <v>17670.962914889398</v>
          </cell>
          <cell r="E181">
            <v>5383.0666602264819</v>
          </cell>
          <cell r="F181">
            <v>14658.890447330221</v>
          </cell>
          <cell r="G181">
            <v>57157.515860609165</v>
          </cell>
          <cell r="H181">
            <v>4621.2527788355947</v>
          </cell>
          <cell r="T181">
            <v>282571.54789771786</v>
          </cell>
          <cell r="U181">
            <v>18358.382248524449</v>
          </cell>
          <cell r="V181">
            <v>93120.198970694953</v>
          </cell>
          <cell r="W181">
            <v>15705.403874116964</v>
          </cell>
          <cell r="X181">
            <v>21126.168098590468</v>
          </cell>
          <cell r="Y181">
            <v>61361.63510879306</v>
          </cell>
          <cell r="Z181">
            <v>39476.50173500683</v>
          </cell>
          <cell r="AA181">
            <v>33423.257861991115</v>
          </cell>
          <cell r="AN181">
            <v>75974600.502368614</v>
          </cell>
          <cell r="AO181">
            <v>3198448.2258182778</v>
          </cell>
          <cell r="AP181">
            <v>54040837.101096973</v>
          </cell>
          <cell r="AQ181">
            <v>3082242.6325432458</v>
          </cell>
          <cell r="AR181">
            <v>3716350.3027479048</v>
          </cell>
          <cell r="AS181">
            <v>2195089.096334104</v>
          </cell>
          <cell r="AT181">
            <v>8634849.1360097844</v>
          </cell>
          <cell r="AU181">
            <v>1106784.0078183308</v>
          </cell>
        </row>
        <row r="182">
          <cell r="B182">
            <v>145218.33008884301</v>
          </cell>
          <cell r="C182">
            <v>38047.812783304813</v>
          </cell>
          <cell r="D182">
            <v>18096.80627877856</v>
          </cell>
          <cell r="E182">
            <v>5298.5447270004506</v>
          </cell>
          <cell r="F182">
            <v>14938.159959594894</v>
          </cell>
          <cell r="G182">
            <v>64215.753561328682</v>
          </cell>
          <cell r="H182">
            <v>4621.2527788355947</v>
          </cell>
          <cell r="T182">
            <v>283542.79333656118</v>
          </cell>
          <cell r="U182">
            <v>18271.778602638908</v>
          </cell>
          <cell r="V182">
            <v>93497.544832872241</v>
          </cell>
          <cell r="W182">
            <v>16024.613678669597</v>
          </cell>
          <cell r="X182">
            <v>21258.056775709931</v>
          </cell>
          <cell r="Y182">
            <v>61344.675010642481</v>
          </cell>
          <cell r="Z182">
            <v>39684.182247807737</v>
          </cell>
          <cell r="AA182">
            <v>33461.942188220273</v>
          </cell>
          <cell r="AN182">
            <v>79445462.849809453</v>
          </cell>
          <cell r="AO182">
            <v>3415515.8559478973</v>
          </cell>
          <cell r="AP182">
            <v>55492654.167150795</v>
          </cell>
          <cell r="AQ182">
            <v>3241821.0117669087</v>
          </cell>
          <cell r="AR182">
            <v>4121474.304159123</v>
          </cell>
          <cell r="AS182">
            <v>2285495.2084405217</v>
          </cell>
          <cell r="AT182">
            <v>9768212.7801013384</v>
          </cell>
          <cell r="AU182">
            <v>1120289.5222428592</v>
          </cell>
        </row>
        <row r="184">
          <cell r="B184">
            <v>145144.12115490995</v>
          </cell>
          <cell r="C184">
            <v>38891.528587596382</v>
          </cell>
          <cell r="D184">
            <v>16908.250832093781</v>
          </cell>
          <cell r="E184">
            <v>5683.9292950963727</v>
          </cell>
          <cell r="F184">
            <v>14603.955244063085</v>
          </cell>
          <cell r="G184">
            <v>64435.204417224726</v>
          </cell>
          <cell r="H184">
            <v>4621.2527788355947</v>
          </cell>
          <cell r="T184">
            <v>282358.96637475683</v>
          </cell>
          <cell r="U184">
            <v>17198.949185691272</v>
          </cell>
          <cell r="V184">
            <v>100010.51291701591</v>
          </cell>
          <cell r="W184">
            <v>15887.150586555097</v>
          </cell>
          <cell r="X184">
            <v>19571.70168645211</v>
          </cell>
          <cell r="Y184">
            <v>59685.721751116129</v>
          </cell>
          <cell r="Z184">
            <v>36481.53737896926</v>
          </cell>
          <cell r="AA184">
            <v>33523.39286895706</v>
          </cell>
          <cell r="AN184">
            <v>79606575.73228623</v>
          </cell>
          <cell r="AO184">
            <v>3451850.4262928823</v>
          </cell>
          <cell r="AP184">
            <v>55860696.825591743</v>
          </cell>
          <cell r="AQ184">
            <v>3187768.2973031923</v>
          </cell>
          <cell r="AR184">
            <v>4125412.236570043</v>
          </cell>
          <cell r="AS184">
            <v>2232620.8253649748</v>
          </cell>
          <cell r="AT184">
            <v>9630527.863711847</v>
          </cell>
          <cell r="AU184">
            <v>1117699.2574515464</v>
          </cell>
        </row>
        <row r="185">
          <cell r="B185">
            <v>139543.66825999989</v>
          </cell>
          <cell r="C185">
            <v>36161.539791953393</v>
          </cell>
          <cell r="D185">
            <v>18204.580748854838</v>
          </cell>
          <cell r="E185">
            <v>5447.1133623257556</v>
          </cell>
          <cell r="F185">
            <v>12448.918814956702</v>
          </cell>
          <cell r="G185">
            <v>62660.262763073624</v>
          </cell>
          <cell r="H185">
            <v>4621.2527788355947</v>
          </cell>
          <cell r="T185">
            <v>278940.32091486047</v>
          </cell>
          <cell r="U185">
            <v>15657.30477173058</v>
          </cell>
          <cell r="V185">
            <v>100544.94805379333</v>
          </cell>
          <cell r="W185">
            <v>15539.975150110802</v>
          </cell>
          <cell r="X185">
            <v>20047.234946578603</v>
          </cell>
          <cell r="Y185">
            <v>59033.494612705887</v>
          </cell>
          <cell r="Z185">
            <v>36458.539291644622</v>
          </cell>
          <cell r="AA185">
            <v>31658.824088296642</v>
          </cell>
          <cell r="AN185">
            <v>80403295.270664498</v>
          </cell>
          <cell r="AO185">
            <v>3142055.8084005532</v>
          </cell>
          <cell r="AP185">
            <v>56911257.63423039</v>
          </cell>
          <cell r="AQ185">
            <v>3196612.7910550404</v>
          </cell>
          <cell r="AR185">
            <v>3785509.1799631137</v>
          </cell>
          <cell r="AS185">
            <v>2023553.9891086109</v>
          </cell>
          <cell r="AT185">
            <v>10109118.139908243</v>
          </cell>
          <cell r="AU185">
            <v>1235187.727998557</v>
          </cell>
        </row>
        <row r="186">
          <cell r="B186">
            <v>145222.98467362949</v>
          </cell>
          <cell r="C186">
            <v>42140.894645109387</v>
          </cell>
          <cell r="D186">
            <v>19404.999176072193</v>
          </cell>
          <cell r="E186">
            <v>5471.9638091140368</v>
          </cell>
          <cell r="F186">
            <v>12640.599440851251</v>
          </cell>
          <cell r="G186">
            <v>60943.274823647014</v>
          </cell>
          <cell r="H186">
            <v>4621.2527788355947</v>
          </cell>
          <cell r="T186">
            <v>279275.56912498717</v>
          </cell>
          <cell r="U186">
            <v>16965.516803433558</v>
          </cell>
          <cell r="V186">
            <v>100652.80463422717</v>
          </cell>
          <cell r="W186">
            <v>15849.369749066738</v>
          </cell>
          <cell r="X186">
            <v>19964.589756187546</v>
          </cell>
          <cell r="Y186">
            <v>59853.63207606662</v>
          </cell>
          <cell r="Z186">
            <v>36467.317078882283</v>
          </cell>
          <cell r="AA186">
            <v>29522.339027123246</v>
          </cell>
          <cell r="AN186">
            <v>81106579.851405263</v>
          </cell>
          <cell r="AO186">
            <v>3603807.3383788047</v>
          </cell>
          <cell r="AP186">
            <v>57442959.264212318</v>
          </cell>
          <cell r="AQ186">
            <v>3144161.5374334394</v>
          </cell>
          <cell r="AR186">
            <v>3809484.4415112305</v>
          </cell>
          <cell r="AS186">
            <v>2109985.9467422068</v>
          </cell>
          <cell r="AT186">
            <v>9869420.6033107098</v>
          </cell>
          <cell r="AU186">
            <v>1126760.7198165583</v>
          </cell>
        </row>
        <row r="187">
          <cell r="B187">
            <v>153742.53913154264</v>
          </cell>
          <cell r="C187">
            <v>39434.961821255332</v>
          </cell>
          <cell r="D187">
            <v>21088.170523298591</v>
          </cell>
          <cell r="E187">
            <v>7068.2368075189315</v>
          </cell>
          <cell r="F187">
            <v>13626.271024681957</v>
          </cell>
          <cell r="G187">
            <v>67903.646175952221</v>
          </cell>
          <cell r="H187">
            <v>4621.2527788355947</v>
          </cell>
          <cell r="T187">
            <v>280060.22934902285</v>
          </cell>
          <cell r="U187">
            <v>16874.470411223807</v>
          </cell>
          <cell r="V187">
            <v>101395.79536449716</v>
          </cell>
          <cell r="W187">
            <v>16113.119234481543</v>
          </cell>
          <cell r="X187">
            <v>20089.704320187881</v>
          </cell>
          <cell r="Y187">
            <v>58545.355965114344</v>
          </cell>
          <cell r="Z187">
            <v>37014.457648299365</v>
          </cell>
          <cell r="AA187">
            <v>30027.326405218773</v>
          </cell>
          <cell r="AN187">
            <v>85354568.477971628</v>
          </cell>
          <cell r="AO187">
            <v>3999711.6261711372</v>
          </cell>
          <cell r="AP187">
            <v>60030167.775978863</v>
          </cell>
          <cell r="AQ187">
            <v>3374292.7062917007</v>
          </cell>
          <cell r="AR187">
            <v>4047490.8078567246</v>
          </cell>
          <cell r="AS187">
            <v>2215631.3275676263</v>
          </cell>
          <cell r="AT187">
            <v>10550747.569924444</v>
          </cell>
          <cell r="AU187">
            <v>1136526.6641811384</v>
          </cell>
        </row>
        <row r="189">
          <cell r="B189">
            <v>150957.20421714132</v>
          </cell>
          <cell r="C189">
            <v>40792.394713003909</v>
          </cell>
          <cell r="D189">
            <v>20807.641107697127</v>
          </cell>
          <cell r="E189">
            <v>5873.214447097077</v>
          </cell>
          <cell r="F189">
            <v>12725.127274169341</v>
          </cell>
          <cell r="G189">
            <v>66137.57389633829</v>
          </cell>
          <cell r="H189">
            <v>4621.2527788355947</v>
          </cell>
          <cell r="T189">
            <v>282593.64220089791</v>
          </cell>
          <cell r="U189">
            <v>17038.554547317704</v>
          </cell>
          <cell r="V189">
            <v>102008.42860360161</v>
          </cell>
          <cell r="W189">
            <v>16581.242503271314</v>
          </cell>
          <cell r="X189">
            <v>19956.811659310726</v>
          </cell>
          <cell r="Y189">
            <v>60087.696956047555</v>
          </cell>
          <cell r="Z189">
            <v>37649.960861353706</v>
          </cell>
          <cell r="AA189">
            <v>29270.947069995287</v>
          </cell>
          <cell r="AN189">
            <v>84727181.558482736</v>
          </cell>
          <cell r="AO189">
            <v>3750290.3933549165</v>
          </cell>
          <cell r="AP189">
            <v>59127622.890220776</v>
          </cell>
          <cell r="AQ189">
            <v>3429674.4222432044</v>
          </cell>
          <cell r="AR189">
            <v>3891206.9195447341</v>
          </cell>
          <cell r="AS189">
            <v>2245080.7668577735</v>
          </cell>
          <cell r="AT189">
            <v>11191737.388800262</v>
          </cell>
          <cell r="AU189">
            <v>1091568.7774610594</v>
          </cell>
        </row>
        <row r="190">
          <cell r="B190">
            <v>151432.27138878635</v>
          </cell>
          <cell r="C190">
            <v>39274.575236925491</v>
          </cell>
          <cell r="D190">
            <v>21490.482240677979</v>
          </cell>
          <cell r="E190">
            <v>6175.9488401686194</v>
          </cell>
          <cell r="F190">
            <v>13244.728211803036</v>
          </cell>
          <cell r="G190">
            <v>66622.15887340004</v>
          </cell>
          <cell r="H190">
            <v>4624.3779858111766</v>
          </cell>
          <cell r="T190">
            <v>282572.5338319061</v>
          </cell>
          <cell r="U190">
            <v>15789.341991202053</v>
          </cell>
          <cell r="V190">
            <v>99071.135573966429</v>
          </cell>
          <cell r="W190">
            <v>16856.271147480482</v>
          </cell>
          <cell r="X190">
            <v>20797.14697955575</v>
          </cell>
          <cell r="Y190">
            <v>63075.767624910739</v>
          </cell>
          <cell r="Z190">
            <v>38096.970054367797</v>
          </cell>
          <cell r="AA190">
            <v>28885.900460422872</v>
          </cell>
          <cell r="AN190">
            <v>86804213.851507142</v>
          </cell>
          <cell r="AO190">
            <v>3422878.3475410431</v>
          </cell>
          <cell r="AP190">
            <v>61076427.603829533</v>
          </cell>
          <cell r="AQ190">
            <v>3598538.1499139047</v>
          </cell>
          <cell r="AR190">
            <v>3881333.0084824692</v>
          </cell>
          <cell r="AS190">
            <v>2402142.1082111364</v>
          </cell>
          <cell r="AT190">
            <v>11332588.596182024</v>
          </cell>
          <cell r="AU190">
            <v>1090306.0373470469</v>
          </cell>
        </row>
        <row r="191">
          <cell r="B191">
            <v>153136.05805741437</v>
          </cell>
          <cell r="C191">
            <v>42950.470552918036</v>
          </cell>
          <cell r="D191">
            <v>21541.348841533898</v>
          </cell>
          <cell r="E191">
            <v>6170.6624553363154</v>
          </cell>
          <cell r="F191">
            <v>14273.805433037905</v>
          </cell>
          <cell r="G191">
            <v>63575.392788777033</v>
          </cell>
          <cell r="H191">
            <v>4624.3779858111766</v>
          </cell>
          <cell r="T191">
            <v>279667.15854077804</v>
          </cell>
          <cell r="U191">
            <v>17061.870123722616</v>
          </cell>
          <cell r="V191">
            <v>98814.279408035582</v>
          </cell>
          <cell r="W191">
            <v>16811.550184730226</v>
          </cell>
          <cell r="X191">
            <v>21005.945455077886</v>
          </cell>
          <cell r="Y191">
            <v>61712.564703110678</v>
          </cell>
          <cell r="Z191">
            <v>37959.30333530841</v>
          </cell>
          <cell r="AA191">
            <v>26301.645330792628</v>
          </cell>
          <cell r="AN191">
            <v>87165719.147237122</v>
          </cell>
          <cell r="AO191">
            <v>4045322.4068547678</v>
          </cell>
          <cell r="AP191">
            <v>60789160.526034199</v>
          </cell>
          <cell r="AQ191">
            <v>3581291.7769424501</v>
          </cell>
          <cell r="AR191">
            <v>3993688.884641313</v>
          </cell>
          <cell r="AS191">
            <v>2433194.2916742577</v>
          </cell>
          <cell r="AT191">
            <v>11131553.27177285</v>
          </cell>
          <cell r="AU191">
            <v>1191507.9893172893</v>
          </cell>
        </row>
        <row r="192">
          <cell r="B192">
            <v>167393.48682601145</v>
          </cell>
          <cell r="C192">
            <v>42620.439219605018</v>
          </cell>
          <cell r="D192">
            <v>24716.362345879985</v>
          </cell>
          <cell r="E192">
            <v>8055.8405748106088</v>
          </cell>
          <cell r="F192">
            <v>14457.457548048715</v>
          </cell>
          <cell r="G192">
            <v>72919.009151855935</v>
          </cell>
          <cell r="H192">
            <v>4624.3779858111766</v>
          </cell>
          <cell r="T192">
            <v>283673.91528292577</v>
          </cell>
          <cell r="U192">
            <v>17807.147117071567</v>
          </cell>
          <cell r="V192">
            <v>100451.23264149071</v>
          </cell>
          <cell r="W192">
            <v>16956.06255324783</v>
          </cell>
          <cell r="X192">
            <v>21266.944777356064</v>
          </cell>
          <cell r="Y192">
            <v>60312.334956111488</v>
          </cell>
          <cell r="Z192">
            <v>37994.292777225259</v>
          </cell>
          <cell r="AA192">
            <v>28885.900460422872</v>
          </cell>
          <cell r="AN192">
            <v>91776192.211697876</v>
          </cell>
          <cell r="AO192">
            <v>4475416.564649336</v>
          </cell>
          <cell r="AP192">
            <v>62924719.166293994</v>
          </cell>
          <cell r="AQ192">
            <v>3800359.1566418675</v>
          </cell>
          <cell r="AR192">
            <v>4315147.0246734954</v>
          </cell>
          <cell r="AS192">
            <v>2522837.8725688257</v>
          </cell>
          <cell r="AT192">
            <v>12435608.944015814</v>
          </cell>
          <cell r="AU192">
            <v>1302103.4828545472</v>
          </cell>
        </row>
        <row r="194">
          <cell r="B194">
            <v>165173.70479130422</v>
          </cell>
          <cell r="C194">
            <v>49132.724990800787</v>
          </cell>
          <cell r="D194">
            <v>23371.983169501305</v>
          </cell>
          <cell r="E194">
            <v>8427.2110459778069</v>
          </cell>
          <cell r="F194">
            <v>10180.508166450167</v>
          </cell>
          <cell r="G194">
            <v>69436.899432762963</v>
          </cell>
          <cell r="H194">
            <v>4624.3779858111766</v>
          </cell>
          <cell r="T194">
            <v>289705.42378814251</v>
          </cell>
          <cell r="U194">
            <v>17827.643078072437</v>
          </cell>
          <cell r="V194">
            <v>107047.51837253112</v>
          </cell>
          <cell r="W194">
            <v>18069.508655734175</v>
          </cell>
          <cell r="X194">
            <v>21204.64822161986</v>
          </cell>
          <cell r="Y194">
            <v>60471.61048856601</v>
          </cell>
          <cell r="Z194">
            <v>37287.091657487261</v>
          </cell>
          <cell r="AA194">
            <v>27797.403314131621</v>
          </cell>
          <cell r="AN194">
            <v>97302056.451091439</v>
          </cell>
          <cell r="AO194">
            <v>4233767.5666599507</v>
          </cell>
          <cell r="AP194">
            <v>69954111.121685579</v>
          </cell>
          <cell r="AQ194">
            <v>3680534.4413476274</v>
          </cell>
          <cell r="AR194">
            <v>3905237.3388018445</v>
          </cell>
          <cell r="AS194">
            <v>2302313.6778426142</v>
          </cell>
          <cell r="AT194">
            <v>12011933.149438713</v>
          </cell>
          <cell r="AU194">
            <v>1214159.1553151086</v>
          </cell>
        </row>
        <row r="195">
          <cell r="B195">
            <v>161494.79913694377</v>
          </cell>
          <cell r="C195">
            <v>45437.990969192615</v>
          </cell>
          <cell r="D195">
            <v>23046.487708438017</v>
          </cell>
          <cell r="E195">
            <v>8202.2949531695558</v>
          </cell>
          <cell r="F195">
            <v>9536.9598401782187</v>
          </cell>
          <cell r="G195">
            <v>70646.68768015418</v>
          </cell>
          <cell r="H195">
            <v>4624.3779858111766</v>
          </cell>
          <cell r="T195">
            <v>291899.06123461446</v>
          </cell>
          <cell r="U195">
            <v>16360.438968803102</v>
          </cell>
          <cell r="V195">
            <v>107271.74379905935</v>
          </cell>
          <cell r="W195">
            <v>18288.890698542167</v>
          </cell>
          <cell r="X195">
            <v>21814.273651495259</v>
          </cell>
          <cell r="Y195">
            <v>62827.6472608478</v>
          </cell>
          <cell r="Z195">
            <v>37538.663541735164</v>
          </cell>
          <cell r="AA195">
            <v>27797.403314131621</v>
          </cell>
          <cell r="AN195">
            <v>99929942.359332144</v>
          </cell>
          <cell r="AO195">
            <v>3876607.860091073</v>
          </cell>
          <cell r="AP195">
            <v>72701259.939193308</v>
          </cell>
          <cell r="AQ195">
            <v>3876487.6456635948</v>
          </cell>
          <cell r="AR195">
            <v>4194813.9706130018</v>
          </cell>
          <cell r="AS195">
            <v>2304494.0596950296</v>
          </cell>
          <cell r="AT195">
            <v>11702269.222187201</v>
          </cell>
          <cell r="AU195">
            <v>1274009.6618889214</v>
          </cell>
        </row>
        <row r="196">
          <cell r="B196">
            <v>162855.59584610243</v>
          </cell>
          <cell r="C196">
            <v>49186.178298435007</v>
          </cell>
          <cell r="D196">
            <v>25613.527913546419</v>
          </cell>
          <cell r="E196">
            <v>8366.9824502937481</v>
          </cell>
          <cell r="F196">
            <v>5517.5990347139241</v>
          </cell>
          <cell r="G196">
            <v>69546.930163302139</v>
          </cell>
          <cell r="H196">
            <v>4624.3779858111766</v>
          </cell>
          <cell r="T196">
            <v>298793.41536263016</v>
          </cell>
          <cell r="U196">
            <v>17842.196424206319</v>
          </cell>
          <cell r="V196">
            <v>109054.72172534141</v>
          </cell>
          <cell r="W196">
            <v>19432.591451929515</v>
          </cell>
          <cell r="X196">
            <v>22492.88367338739</v>
          </cell>
          <cell r="Y196">
            <v>65275.477673608097</v>
          </cell>
          <cell r="Z196">
            <v>37764.495971563709</v>
          </cell>
          <cell r="AA196">
            <v>26931.048442593688</v>
          </cell>
          <cell r="AN196">
            <v>100698963.05323339</v>
          </cell>
          <cell r="AO196">
            <v>4383502.2621286288</v>
          </cell>
          <cell r="AP196">
            <v>72838518.862177968</v>
          </cell>
          <cell r="AQ196">
            <v>3906512.2699908698</v>
          </cell>
          <cell r="AR196">
            <v>4399458.8453313317</v>
          </cell>
          <cell r="AS196">
            <v>2223088.940675884</v>
          </cell>
          <cell r="AT196">
            <v>11643645.368766066</v>
          </cell>
          <cell r="AU196">
            <v>1304236.5041626319</v>
          </cell>
        </row>
        <row r="197">
          <cell r="B197">
            <v>187068.44998724922</v>
          </cell>
          <cell r="C197">
            <v>46313.660239349534</v>
          </cell>
          <cell r="D197">
            <v>27780.757268698522</v>
          </cell>
          <cell r="E197">
            <v>8817.0284864966088</v>
          </cell>
          <cell r="F197">
            <v>14422.493464722505</v>
          </cell>
          <cell r="G197">
            <v>84818.146762558681</v>
          </cell>
          <cell r="H197">
            <v>4916.3637654233644</v>
          </cell>
          <cell r="T197">
            <v>302844.14965945907</v>
          </cell>
          <cell r="U197">
            <v>18273.35549425142</v>
          </cell>
          <cell r="V197">
            <v>110854.38521856874</v>
          </cell>
          <cell r="W197">
            <v>18228.743025575102</v>
          </cell>
          <cell r="X197">
            <v>23055.674757792411</v>
          </cell>
          <cell r="Y197">
            <v>62923.443850591822</v>
          </cell>
          <cell r="Z197">
            <v>39693.405622157843</v>
          </cell>
          <cell r="AA197">
            <v>29815.141690521716</v>
          </cell>
          <cell r="AN197">
            <v>107331552.03705399</v>
          </cell>
          <cell r="AO197">
            <v>4690211.824351348</v>
          </cell>
          <cell r="AP197">
            <v>77020722.039676949</v>
          </cell>
          <cell r="AQ197">
            <v>4383577.6201478038</v>
          </cell>
          <cell r="AR197">
            <v>4754191.8410409</v>
          </cell>
          <cell r="AS197">
            <v>2395345.0552688912</v>
          </cell>
          <cell r="AT197">
            <v>12816045.230230154</v>
          </cell>
          <cell r="AU197">
            <v>1271458.4263379455</v>
          </cell>
        </row>
        <row r="200">
          <cell r="B200">
            <v>189623.06543183423</v>
          </cell>
          <cell r="C200">
            <v>48184.269921090599</v>
          </cell>
          <cell r="D200">
            <v>28266.404266753441</v>
          </cell>
          <cell r="E200">
            <v>8880.9525736104206</v>
          </cell>
          <cell r="F200">
            <v>10155.887507205487</v>
          </cell>
          <cell r="G200">
            <v>88908.765474779037</v>
          </cell>
          <cell r="H200">
            <v>5226.7856883952272</v>
          </cell>
          <cell r="AN200">
            <v>104010183.52909432</v>
          </cell>
          <cell r="AO200">
            <v>4325893.3633187953</v>
          </cell>
          <cell r="AP200">
            <v>75774993.3492762</v>
          </cell>
          <cell r="AQ200">
            <v>4462216.2632167637</v>
          </cell>
          <cell r="AR200">
            <v>4850997.8884996958</v>
          </cell>
          <cell r="AS200">
            <v>2348535.7699235519</v>
          </cell>
          <cell r="AT200">
            <v>11006012.292431442</v>
          </cell>
          <cell r="AU200">
            <v>1241534.6024278698</v>
          </cell>
        </row>
        <row r="201">
          <cell r="B201">
            <v>180198.5606190809</v>
          </cell>
          <cell r="C201">
            <v>49118.372601580806</v>
          </cell>
          <cell r="D201">
            <v>25951.824365838038</v>
          </cell>
          <cell r="E201">
            <v>9440.6670908831475</v>
          </cell>
          <cell r="F201">
            <v>10320.875989171625</v>
          </cell>
          <cell r="G201">
            <v>80362.329358638046</v>
          </cell>
          <cell r="H201">
            <v>5004.4912129692393</v>
          </cell>
          <cell r="AN201">
            <v>106504204.34964018</v>
          </cell>
          <cell r="AO201">
            <v>4118612.884539308</v>
          </cell>
          <cell r="AP201">
            <v>77417587.372925982</v>
          </cell>
          <cell r="AQ201">
            <v>4393161.6438704282</v>
          </cell>
          <cell r="AR201">
            <v>4862607.2483268827</v>
          </cell>
          <cell r="AS201">
            <v>2510415.7007879186</v>
          </cell>
          <cell r="AT201">
            <v>11903118.554409783</v>
          </cell>
          <cell r="AU201">
            <v>1298700.9447798664</v>
          </cell>
        </row>
        <row r="202">
          <cell r="B202">
            <v>177198.2915449276</v>
          </cell>
          <cell r="C202">
            <v>53109.539566921303</v>
          </cell>
          <cell r="D202">
            <v>26672.111051546126</v>
          </cell>
          <cell r="E202">
            <v>7510.6742378068657</v>
          </cell>
          <cell r="F202">
            <v>9682.0790616337636</v>
          </cell>
          <cell r="G202">
            <v>75359.876084099451</v>
          </cell>
          <cell r="H202">
            <v>4864.0115429201242</v>
          </cell>
          <cell r="AN202">
            <v>105683562.0085765</v>
          </cell>
          <cell r="AO202">
            <v>4482841.6914051231</v>
          </cell>
          <cell r="AP202">
            <v>77284635.383204028</v>
          </cell>
          <cell r="AQ202">
            <v>4095982.8713137889</v>
          </cell>
          <cell r="AR202">
            <v>4948074.1508808974</v>
          </cell>
          <cell r="AS202">
            <v>2389792.0046815732</v>
          </cell>
          <cell r="AT202">
            <v>11210551.854035325</v>
          </cell>
          <cell r="AU202">
            <v>1271684.0530557439</v>
          </cell>
        </row>
        <row r="203">
          <cell r="B203">
            <v>193294.29221530829</v>
          </cell>
          <cell r="C203">
            <v>53028.178371806927</v>
          </cell>
          <cell r="D203">
            <v>27651.509730526945</v>
          </cell>
          <cell r="E203">
            <v>7862.1568790939727</v>
          </cell>
          <cell r="F203">
            <v>10291.787614618877</v>
          </cell>
          <cell r="G203">
            <v>89233.640598876169</v>
          </cell>
          <cell r="H203">
            <v>5227.0190203854108</v>
          </cell>
          <cell r="AN203">
            <v>114928518.70068325</v>
          </cell>
          <cell r="AO203">
            <v>4770085.5444251914</v>
          </cell>
          <cell r="AP203">
            <v>81992000.456933841</v>
          </cell>
          <cell r="AQ203">
            <v>4301356.4804873997</v>
          </cell>
          <cell r="AR203">
            <v>5384326.5752874166</v>
          </cell>
          <cell r="AS203">
            <v>2228088.4467850975</v>
          </cell>
          <cell r="AT203">
            <v>14939387.194955422</v>
          </cell>
          <cell r="AU203">
            <v>1313274.0018088769</v>
          </cell>
        </row>
        <row r="223">
          <cell r="BF223">
            <v>2328.9725730886248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/>
      <sheetData sheetId="1"/>
      <sheetData sheetId="2">
        <row r="211">
          <cell r="BG211">
            <v>2122.0883517637985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12">
          <cell r="E212">
            <v>2128.3916708180382</v>
          </cell>
        </row>
        <row r="216">
          <cell r="E216">
            <v>2179.686222424054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17">
          <cell r="E217">
            <v>2193.4451001680413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  <sheetName val="CPI-781_Q3 2014"/>
    </sheetNames>
    <sheetDataSet>
      <sheetData sheetId="0">
        <row r="218">
          <cell r="E218">
            <v>2228.7127865350881</v>
          </cell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19">
          <cell r="E219">
            <v>2204.0283102554158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 refreshError="1">
        <row r="230">
          <cell r="E230">
            <v>2232.4375830829131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31">
          <cell r="E231">
            <v>2229.7482212790023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32">
          <cell r="E232">
            <v>2241.9129333399624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33">
          <cell r="E233">
            <v>2225.9485539283323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44">
          <cell r="E244">
            <v>2257.7582361991654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172">
          <cell r="E172">
            <v>1562.2220434761632</v>
          </cell>
        </row>
        <row r="183">
          <cell r="E183">
            <v>1769.545655995724</v>
          </cell>
        </row>
        <row r="184">
          <cell r="E184">
            <v>1844.2483598012695</v>
          </cell>
        </row>
        <row r="185">
          <cell r="E185">
            <v>1800.9220441761845</v>
          </cell>
        </row>
        <row r="187">
          <cell r="E187">
            <v>1813.5876702900798</v>
          </cell>
        </row>
        <row r="188">
          <cell r="E188">
            <v>1825.7520543171097</v>
          </cell>
        </row>
        <row r="189">
          <cell r="E189">
            <v>1850.3971353288421</v>
          </cell>
        </row>
        <row r="190">
          <cell r="E190">
            <v>1854.1138345105019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45">
          <cell r="E245">
            <v>2263.946813629907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46">
          <cell r="E246">
            <v>2286.7934324765374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47">
          <cell r="E247">
            <v>2280.749163110625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F"/>
      <sheetName val="M&amp;Q"/>
      <sheetName val="MFG_REV"/>
      <sheetName val="MFG-EMP"/>
      <sheetName val="Construction"/>
      <sheetName val="EGW"/>
      <sheetName val="Trade&amp;TCS"/>
      <sheetName val="FIN &amp; RE"/>
      <sheetName val="SERVICES adjust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 refreshError="1">
        <row r="192">
          <cell r="E192">
            <v>1890.9898907419281</v>
          </cell>
        </row>
        <row r="193">
          <cell r="E193">
            <v>1902.223344550287</v>
          </cell>
        </row>
        <row r="194">
          <cell r="E194">
            <v>1918.8022630730861</v>
          </cell>
        </row>
        <row r="195">
          <cell r="E195">
            <v>1907.3056248448197</v>
          </cell>
        </row>
        <row r="198">
          <cell r="E198">
            <v>1967.6257525754409</v>
          </cell>
        </row>
        <row r="199">
          <cell r="E199">
            <v>1988.2535460626118</v>
          </cell>
        </row>
        <row r="200">
          <cell r="E200">
            <v>2006.4223143409938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01">
          <cell r="E201">
            <v>1997.3517270536292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04">
          <cell r="E204">
            <v>2028.817330939718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05">
          <cell r="E205">
            <v>2046.6542191541571</v>
          </cell>
        </row>
        <row r="206">
          <cell r="E206">
            <v>2077.175101215123</v>
          </cell>
        </row>
        <row r="207">
          <cell r="E207">
            <v>2056.3276207450485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 refreshError="1">
        <row r="210">
          <cell r="E210">
            <v>2093.7015045501139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11">
          <cell r="E211">
            <v>2101.8980991056187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12">
          <cell r="E212">
            <v>2128.3916708180382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99" transitionEvaluation="1"/>
  <dimension ref="A1:AU170"/>
  <sheetViews>
    <sheetView showGridLines="0" tabSelected="1" view="pageBreakPreview" zoomScale="120" zoomScaleNormal="100" zoomScaleSheetLayoutView="120" workbookViewId="0">
      <pane ySplit="8" topLeftCell="A99" activePane="bottomLeft" state="frozen"/>
      <selection pane="bottomLeft" activeCell="A117" sqref="A117:XFD117"/>
    </sheetView>
  </sheetViews>
  <sheetFormatPr defaultColWidth="11" defaultRowHeight="15.75" x14ac:dyDescent="0.25"/>
  <cols>
    <col min="1" max="1" width="12" style="85" customWidth="1"/>
    <col min="2" max="2" width="13.7109375" style="86" customWidth="1"/>
    <col min="3" max="3" width="13.85546875" style="87" customWidth="1"/>
    <col min="4" max="4" width="14" style="87" customWidth="1"/>
    <col min="5" max="5" width="14.42578125" style="87" customWidth="1"/>
    <col min="6" max="6" width="13.85546875" style="87" customWidth="1"/>
    <col min="7" max="8" width="14.42578125" style="87" customWidth="1"/>
    <col min="9" max="9" width="14.42578125" style="85" customWidth="1"/>
    <col min="10" max="10" width="13.7109375" style="86" customWidth="1"/>
    <col min="11" max="11" width="13.5703125" style="87" customWidth="1"/>
    <col min="12" max="12" width="14.42578125" style="87" customWidth="1"/>
    <col min="13" max="13" width="13.28515625" style="87" customWidth="1"/>
    <col min="14" max="14" width="14.42578125" style="87" customWidth="1"/>
    <col min="15" max="15" width="13" style="87" customWidth="1"/>
    <col min="16" max="17" width="14.42578125" style="87" customWidth="1"/>
    <col min="18" max="18" width="14.42578125" style="85" customWidth="1"/>
    <col min="19" max="19" width="14.42578125" style="86" customWidth="1"/>
    <col min="20" max="26" width="14.42578125" style="87" customWidth="1"/>
    <col min="27" max="27" width="10.28515625" style="85" customWidth="1"/>
    <col min="28" max="28" width="13.7109375" style="86" customWidth="1"/>
    <col min="29" max="35" width="14.42578125" style="87" customWidth="1"/>
    <col min="36" max="36" width="14.42578125" style="85" customWidth="1"/>
    <col min="37" max="37" width="13" style="86" customWidth="1"/>
    <col min="38" max="38" width="12.28515625" style="86" customWidth="1"/>
    <col min="39" max="39" width="13.7109375" style="87" customWidth="1"/>
    <col min="40" max="40" width="13.5703125" style="87" customWidth="1"/>
    <col min="41" max="41" width="14.42578125" style="87" customWidth="1"/>
    <col min="42" max="42" width="13.42578125" style="87" customWidth="1"/>
    <col min="43" max="45" width="14.42578125" style="87" customWidth="1"/>
    <col min="46" max="46" width="11" style="87" customWidth="1"/>
    <col min="47" max="256" width="11" style="9"/>
    <col min="257" max="257" width="12" style="9" customWidth="1"/>
    <col min="258" max="258" width="13.7109375" style="9" customWidth="1"/>
    <col min="259" max="259" width="13.85546875" style="9" customWidth="1"/>
    <col min="260" max="260" width="14" style="9" customWidth="1"/>
    <col min="261" max="261" width="14.42578125" style="9" customWidth="1"/>
    <col min="262" max="262" width="13.85546875" style="9" customWidth="1"/>
    <col min="263" max="265" width="14.42578125" style="9" customWidth="1"/>
    <col min="266" max="266" width="13.7109375" style="9" customWidth="1"/>
    <col min="267" max="267" width="13.5703125" style="9" customWidth="1"/>
    <col min="268" max="268" width="14.42578125" style="9" customWidth="1"/>
    <col min="269" max="269" width="13.28515625" style="9" customWidth="1"/>
    <col min="270" max="270" width="14.42578125" style="9" customWidth="1"/>
    <col min="271" max="271" width="13" style="9" customWidth="1"/>
    <col min="272" max="282" width="14.42578125" style="9" customWidth="1"/>
    <col min="283" max="283" width="10.28515625" style="9" customWidth="1"/>
    <col min="284" max="284" width="13.7109375" style="9" customWidth="1"/>
    <col min="285" max="292" width="14.42578125" style="9" customWidth="1"/>
    <col min="293" max="293" width="13" style="9" customWidth="1"/>
    <col min="294" max="294" width="12.28515625" style="9" customWidth="1"/>
    <col min="295" max="295" width="13.7109375" style="9" customWidth="1"/>
    <col min="296" max="296" width="13.5703125" style="9" customWidth="1"/>
    <col min="297" max="297" width="14.42578125" style="9" customWidth="1"/>
    <col min="298" max="298" width="13.42578125" style="9" customWidth="1"/>
    <col min="299" max="301" width="14.42578125" style="9" customWidth="1"/>
    <col min="302" max="512" width="11" style="9"/>
    <col min="513" max="513" width="12" style="9" customWidth="1"/>
    <col min="514" max="514" width="13.7109375" style="9" customWidth="1"/>
    <col min="515" max="515" width="13.85546875" style="9" customWidth="1"/>
    <col min="516" max="516" width="14" style="9" customWidth="1"/>
    <col min="517" max="517" width="14.42578125" style="9" customWidth="1"/>
    <col min="518" max="518" width="13.85546875" style="9" customWidth="1"/>
    <col min="519" max="521" width="14.42578125" style="9" customWidth="1"/>
    <col min="522" max="522" width="13.7109375" style="9" customWidth="1"/>
    <col min="523" max="523" width="13.5703125" style="9" customWidth="1"/>
    <col min="524" max="524" width="14.42578125" style="9" customWidth="1"/>
    <col min="525" max="525" width="13.28515625" style="9" customWidth="1"/>
    <col min="526" max="526" width="14.42578125" style="9" customWidth="1"/>
    <col min="527" max="527" width="13" style="9" customWidth="1"/>
    <col min="528" max="538" width="14.42578125" style="9" customWidth="1"/>
    <col min="539" max="539" width="10.28515625" style="9" customWidth="1"/>
    <col min="540" max="540" width="13.7109375" style="9" customWidth="1"/>
    <col min="541" max="548" width="14.42578125" style="9" customWidth="1"/>
    <col min="549" max="549" width="13" style="9" customWidth="1"/>
    <col min="550" max="550" width="12.28515625" style="9" customWidth="1"/>
    <col min="551" max="551" width="13.7109375" style="9" customWidth="1"/>
    <col min="552" max="552" width="13.5703125" style="9" customWidth="1"/>
    <col min="553" max="553" width="14.42578125" style="9" customWidth="1"/>
    <col min="554" max="554" width="13.42578125" style="9" customWidth="1"/>
    <col min="555" max="557" width="14.42578125" style="9" customWidth="1"/>
    <col min="558" max="768" width="11" style="9"/>
    <col min="769" max="769" width="12" style="9" customWidth="1"/>
    <col min="770" max="770" width="13.7109375" style="9" customWidth="1"/>
    <col min="771" max="771" width="13.85546875" style="9" customWidth="1"/>
    <col min="772" max="772" width="14" style="9" customWidth="1"/>
    <col min="773" max="773" width="14.42578125" style="9" customWidth="1"/>
    <col min="774" max="774" width="13.85546875" style="9" customWidth="1"/>
    <col min="775" max="777" width="14.42578125" style="9" customWidth="1"/>
    <col min="778" max="778" width="13.7109375" style="9" customWidth="1"/>
    <col min="779" max="779" width="13.5703125" style="9" customWidth="1"/>
    <col min="780" max="780" width="14.42578125" style="9" customWidth="1"/>
    <col min="781" max="781" width="13.28515625" style="9" customWidth="1"/>
    <col min="782" max="782" width="14.42578125" style="9" customWidth="1"/>
    <col min="783" max="783" width="13" style="9" customWidth="1"/>
    <col min="784" max="794" width="14.42578125" style="9" customWidth="1"/>
    <col min="795" max="795" width="10.28515625" style="9" customWidth="1"/>
    <col min="796" max="796" width="13.7109375" style="9" customWidth="1"/>
    <col min="797" max="804" width="14.42578125" style="9" customWidth="1"/>
    <col min="805" max="805" width="13" style="9" customWidth="1"/>
    <col min="806" max="806" width="12.28515625" style="9" customWidth="1"/>
    <col min="807" max="807" width="13.7109375" style="9" customWidth="1"/>
    <col min="808" max="808" width="13.5703125" style="9" customWidth="1"/>
    <col min="809" max="809" width="14.42578125" style="9" customWidth="1"/>
    <col min="810" max="810" width="13.42578125" style="9" customWidth="1"/>
    <col min="811" max="813" width="14.42578125" style="9" customWidth="1"/>
    <col min="814" max="1024" width="11" style="9"/>
    <col min="1025" max="1025" width="12" style="9" customWidth="1"/>
    <col min="1026" max="1026" width="13.7109375" style="9" customWidth="1"/>
    <col min="1027" max="1027" width="13.85546875" style="9" customWidth="1"/>
    <col min="1028" max="1028" width="14" style="9" customWidth="1"/>
    <col min="1029" max="1029" width="14.42578125" style="9" customWidth="1"/>
    <col min="1030" max="1030" width="13.85546875" style="9" customWidth="1"/>
    <col min="1031" max="1033" width="14.42578125" style="9" customWidth="1"/>
    <col min="1034" max="1034" width="13.7109375" style="9" customWidth="1"/>
    <col min="1035" max="1035" width="13.5703125" style="9" customWidth="1"/>
    <col min="1036" max="1036" width="14.42578125" style="9" customWidth="1"/>
    <col min="1037" max="1037" width="13.28515625" style="9" customWidth="1"/>
    <col min="1038" max="1038" width="14.42578125" style="9" customWidth="1"/>
    <col min="1039" max="1039" width="13" style="9" customWidth="1"/>
    <col min="1040" max="1050" width="14.42578125" style="9" customWidth="1"/>
    <col min="1051" max="1051" width="10.28515625" style="9" customWidth="1"/>
    <col min="1052" max="1052" width="13.7109375" style="9" customWidth="1"/>
    <col min="1053" max="1060" width="14.42578125" style="9" customWidth="1"/>
    <col min="1061" max="1061" width="13" style="9" customWidth="1"/>
    <col min="1062" max="1062" width="12.28515625" style="9" customWidth="1"/>
    <col min="1063" max="1063" width="13.7109375" style="9" customWidth="1"/>
    <col min="1064" max="1064" width="13.5703125" style="9" customWidth="1"/>
    <col min="1065" max="1065" width="14.42578125" style="9" customWidth="1"/>
    <col min="1066" max="1066" width="13.42578125" style="9" customWidth="1"/>
    <col min="1067" max="1069" width="14.42578125" style="9" customWidth="1"/>
    <col min="1070" max="1280" width="11" style="9"/>
    <col min="1281" max="1281" width="12" style="9" customWidth="1"/>
    <col min="1282" max="1282" width="13.7109375" style="9" customWidth="1"/>
    <col min="1283" max="1283" width="13.85546875" style="9" customWidth="1"/>
    <col min="1284" max="1284" width="14" style="9" customWidth="1"/>
    <col min="1285" max="1285" width="14.42578125" style="9" customWidth="1"/>
    <col min="1286" max="1286" width="13.85546875" style="9" customWidth="1"/>
    <col min="1287" max="1289" width="14.42578125" style="9" customWidth="1"/>
    <col min="1290" max="1290" width="13.7109375" style="9" customWidth="1"/>
    <col min="1291" max="1291" width="13.5703125" style="9" customWidth="1"/>
    <col min="1292" max="1292" width="14.42578125" style="9" customWidth="1"/>
    <col min="1293" max="1293" width="13.28515625" style="9" customWidth="1"/>
    <col min="1294" max="1294" width="14.42578125" style="9" customWidth="1"/>
    <col min="1295" max="1295" width="13" style="9" customWidth="1"/>
    <col min="1296" max="1306" width="14.42578125" style="9" customWidth="1"/>
    <col min="1307" max="1307" width="10.28515625" style="9" customWidth="1"/>
    <col min="1308" max="1308" width="13.7109375" style="9" customWidth="1"/>
    <col min="1309" max="1316" width="14.42578125" style="9" customWidth="1"/>
    <col min="1317" max="1317" width="13" style="9" customWidth="1"/>
    <col min="1318" max="1318" width="12.28515625" style="9" customWidth="1"/>
    <col min="1319" max="1319" width="13.7109375" style="9" customWidth="1"/>
    <col min="1320" max="1320" width="13.5703125" style="9" customWidth="1"/>
    <col min="1321" max="1321" width="14.42578125" style="9" customWidth="1"/>
    <col min="1322" max="1322" width="13.42578125" style="9" customWidth="1"/>
    <col min="1323" max="1325" width="14.42578125" style="9" customWidth="1"/>
    <col min="1326" max="1536" width="11" style="9"/>
    <col min="1537" max="1537" width="12" style="9" customWidth="1"/>
    <col min="1538" max="1538" width="13.7109375" style="9" customWidth="1"/>
    <col min="1539" max="1539" width="13.85546875" style="9" customWidth="1"/>
    <col min="1540" max="1540" width="14" style="9" customWidth="1"/>
    <col min="1541" max="1541" width="14.42578125" style="9" customWidth="1"/>
    <col min="1542" max="1542" width="13.85546875" style="9" customWidth="1"/>
    <col min="1543" max="1545" width="14.42578125" style="9" customWidth="1"/>
    <col min="1546" max="1546" width="13.7109375" style="9" customWidth="1"/>
    <col min="1547" max="1547" width="13.5703125" style="9" customWidth="1"/>
    <col min="1548" max="1548" width="14.42578125" style="9" customWidth="1"/>
    <col min="1549" max="1549" width="13.28515625" style="9" customWidth="1"/>
    <col min="1550" max="1550" width="14.42578125" style="9" customWidth="1"/>
    <col min="1551" max="1551" width="13" style="9" customWidth="1"/>
    <col min="1552" max="1562" width="14.42578125" style="9" customWidth="1"/>
    <col min="1563" max="1563" width="10.28515625" style="9" customWidth="1"/>
    <col min="1564" max="1564" width="13.7109375" style="9" customWidth="1"/>
    <col min="1565" max="1572" width="14.42578125" style="9" customWidth="1"/>
    <col min="1573" max="1573" width="13" style="9" customWidth="1"/>
    <col min="1574" max="1574" width="12.28515625" style="9" customWidth="1"/>
    <col min="1575" max="1575" width="13.7109375" style="9" customWidth="1"/>
    <col min="1576" max="1576" width="13.5703125" style="9" customWidth="1"/>
    <col min="1577" max="1577" width="14.42578125" style="9" customWidth="1"/>
    <col min="1578" max="1578" width="13.42578125" style="9" customWidth="1"/>
    <col min="1579" max="1581" width="14.42578125" style="9" customWidth="1"/>
    <col min="1582" max="1792" width="11" style="9"/>
    <col min="1793" max="1793" width="12" style="9" customWidth="1"/>
    <col min="1794" max="1794" width="13.7109375" style="9" customWidth="1"/>
    <col min="1795" max="1795" width="13.85546875" style="9" customWidth="1"/>
    <col min="1796" max="1796" width="14" style="9" customWidth="1"/>
    <col min="1797" max="1797" width="14.42578125" style="9" customWidth="1"/>
    <col min="1798" max="1798" width="13.85546875" style="9" customWidth="1"/>
    <col min="1799" max="1801" width="14.42578125" style="9" customWidth="1"/>
    <col min="1802" max="1802" width="13.7109375" style="9" customWidth="1"/>
    <col min="1803" max="1803" width="13.5703125" style="9" customWidth="1"/>
    <col min="1804" max="1804" width="14.42578125" style="9" customWidth="1"/>
    <col min="1805" max="1805" width="13.28515625" style="9" customWidth="1"/>
    <col min="1806" max="1806" width="14.42578125" style="9" customWidth="1"/>
    <col min="1807" max="1807" width="13" style="9" customWidth="1"/>
    <col min="1808" max="1818" width="14.42578125" style="9" customWidth="1"/>
    <col min="1819" max="1819" width="10.28515625" style="9" customWidth="1"/>
    <col min="1820" max="1820" width="13.7109375" style="9" customWidth="1"/>
    <col min="1821" max="1828" width="14.42578125" style="9" customWidth="1"/>
    <col min="1829" max="1829" width="13" style="9" customWidth="1"/>
    <col min="1830" max="1830" width="12.28515625" style="9" customWidth="1"/>
    <col min="1831" max="1831" width="13.7109375" style="9" customWidth="1"/>
    <col min="1832" max="1832" width="13.5703125" style="9" customWidth="1"/>
    <col min="1833" max="1833" width="14.42578125" style="9" customWidth="1"/>
    <col min="1834" max="1834" width="13.42578125" style="9" customWidth="1"/>
    <col min="1835" max="1837" width="14.42578125" style="9" customWidth="1"/>
    <col min="1838" max="2048" width="11" style="9"/>
    <col min="2049" max="2049" width="12" style="9" customWidth="1"/>
    <col min="2050" max="2050" width="13.7109375" style="9" customWidth="1"/>
    <col min="2051" max="2051" width="13.85546875" style="9" customWidth="1"/>
    <col min="2052" max="2052" width="14" style="9" customWidth="1"/>
    <col min="2053" max="2053" width="14.42578125" style="9" customWidth="1"/>
    <col min="2054" max="2054" width="13.85546875" style="9" customWidth="1"/>
    <col min="2055" max="2057" width="14.42578125" style="9" customWidth="1"/>
    <col min="2058" max="2058" width="13.7109375" style="9" customWidth="1"/>
    <col min="2059" max="2059" width="13.5703125" style="9" customWidth="1"/>
    <col min="2060" max="2060" width="14.42578125" style="9" customWidth="1"/>
    <col min="2061" max="2061" width="13.28515625" style="9" customWidth="1"/>
    <col min="2062" max="2062" width="14.42578125" style="9" customWidth="1"/>
    <col min="2063" max="2063" width="13" style="9" customWidth="1"/>
    <col min="2064" max="2074" width="14.42578125" style="9" customWidth="1"/>
    <col min="2075" max="2075" width="10.28515625" style="9" customWidth="1"/>
    <col min="2076" max="2076" width="13.7109375" style="9" customWidth="1"/>
    <col min="2077" max="2084" width="14.42578125" style="9" customWidth="1"/>
    <col min="2085" max="2085" width="13" style="9" customWidth="1"/>
    <col min="2086" max="2086" width="12.28515625" style="9" customWidth="1"/>
    <col min="2087" max="2087" width="13.7109375" style="9" customWidth="1"/>
    <col min="2088" max="2088" width="13.5703125" style="9" customWidth="1"/>
    <col min="2089" max="2089" width="14.42578125" style="9" customWidth="1"/>
    <col min="2090" max="2090" width="13.42578125" style="9" customWidth="1"/>
    <col min="2091" max="2093" width="14.42578125" style="9" customWidth="1"/>
    <col min="2094" max="2304" width="11" style="9"/>
    <col min="2305" max="2305" width="12" style="9" customWidth="1"/>
    <col min="2306" max="2306" width="13.7109375" style="9" customWidth="1"/>
    <col min="2307" max="2307" width="13.85546875" style="9" customWidth="1"/>
    <col min="2308" max="2308" width="14" style="9" customWidth="1"/>
    <col min="2309" max="2309" width="14.42578125" style="9" customWidth="1"/>
    <col min="2310" max="2310" width="13.85546875" style="9" customWidth="1"/>
    <col min="2311" max="2313" width="14.42578125" style="9" customWidth="1"/>
    <col min="2314" max="2314" width="13.7109375" style="9" customWidth="1"/>
    <col min="2315" max="2315" width="13.5703125" style="9" customWidth="1"/>
    <col min="2316" max="2316" width="14.42578125" style="9" customWidth="1"/>
    <col min="2317" max="2317" width="13.28515625" style="9" customWidth="1"/>
    <col min="2318" max="2318" width="14.42578125" style="9" customWidth="1"/>
    <col min="2319" max="2319" width="13" style="9" customWidth="1"/>
    <col min="2320" max="2330" width="14.42578125" style="9" customWidth="1"/>
    <col min="2331" max="2331" width="10.28515625" style="9" customWidth="1"/>
    <col min="2332" max="2332" width="13.7109375" style="9" customWidth="1"/>
    <col min="2333" max="2340" width="14.42578125" style="9" customWidth="1"/>
    <col min="2341" max="2341" width="13" style="9" customWidth="1"/>
    <col min="2342" max="2342" width="12.28515625" style="9" customWidth="1"/>
    <col min="2343" max="2343" width="13.7109375" style="9" customWidth="1"/>
    <col min="2344" max="2344" width="13.5703125" style="9" customWidth="1"/>
    <col min="2345" max="2345" width="14.42578125" style="9" customWidth="1"/>
    <col min="2346" max="2346" width="13.42578125" style="9" customWidth="1"/>
    <col min="2347" max="2349" width="14.42578125" style="9" customWidth="1"/>
    <col min="2350" max="2560" width="11" style="9"/>
    <col min="2561" max="2561" width="12" style="9" customWidth="1"/>
    <col min="2562" max="2562" width="13.7109375" style="9" customWidth="1"/>
    <col min="2563" max="2563" width="13.85546875" style="9" customWidth="1"/>
    <col min="2564" max="2564" width="14" style="9" customWidth="1"/>
    <col min="2565" max="2565" width="14.42578125" style="9" customWidth="1"/>
    <col min="2566" max="2566" width="13.85546875" style="9" customWidth="1"/>
    <col min="2567" max="2569" width="14.42578125" style="9" customWidth="1"/>
    <col min="2570" max="2570" width="13.7109375" style="9" customWidth="1"/>
    <col min="2571" max="2571" width="13.5703125" style="9" customWidth="1"/>
    <col min="2572" max="2572" width="14.42578125" style="9" customWidth="1"/>
    <col min="2573" max="2573" width="13.28515625" style="9" customWidth="1"/>
    <col min="2574" max="2574" width="14.42578125" style="9" customWidth="1"/>
    <col min="2575" max="2575" width="13" style="9" customWidth="1"/>
    <col min="2576" max="2586" width="14.42578125" style="9" customWidth="1"/>
    <col min="2587" max="2587" width="10.28515625" style="9" customWidth="1"/>
    <col min="2588" max="2588" width="13.7109375" style="9" customWidth="1"/>
    <col min="2589" max="2596" width="14.42578125" style="9" customWidth="1"/>
    <col min="2597" max="2597" width="13" style="9" customWidth="1"/>
    <col min="2598" max="2598" width="12.28515625" style="9" customWidth="1"/>
    <col min="2599" max="2599" width="13.7109375" style="9" customWidth="1"/>
    <col min="2600" max="2600" width="13.5703125" style="9" customWidth="1"/>
    <col min="2601" max="2601" width="14.42578125" style="9" customWidth="1"/>
    <col min="2602" max="2602" width="13.42578125" style="9" customWidth="1"/>
    <col min="2603" max="2605" width="14.42578125" style="9" customWidth="1"/>
    <col min="2606" max="2816" width="11" style="9"/>
    <col min="2817" max="2817" width="12" style="9" customWidth="1"/>
    <col min="2818" max="2818" width="13.7109375" style="9" customWidth="1"/>
    <col min="2819" max="2819" width="13.85546875" style="9" customWidth="1"/>
    <col min="2820" max="2820" width="14" style="9" customWidth="1"/>
    <col min="2821" max="2821" width="14.42578125" style="9" customWidth="1"/>
    <col min="2822" max="2822" width="13.85546875" style="9" customWidth="1"/>
    <col min="2823" max="2825" width="14.42578125" style="9" customWidth="1"/>
    <col min="2826" max="2826" width="13.7109375" style="9" customWidth="1"/>
    <col min="2827" max="2827" width="13.5703125" style="9" customWidth="1"/>
    <col min="2828" max="2828" width="14.42578125" style="9" customWidth="1"/>
    <col min="2829" max="2829" width="13.28515625" style="9" customWidth="1"/>
    <col min="2830" max="2830" width="14.42578125" style="9" customWidth="1"/>
    <col min="2831" max="2831" width="13" style="9" customWidth="1"/>
    <col min="2832" max="2842" width="14.42578125" style="9" customWidth="1"/>
    <col min="2843" max="2843" width="10.28515625" style="9" customWidth="1"/>
    <col min="2844" max="2844" width="13.7109375" style="9" customWidth="1"/>
    <col min="2845" max="2852" width="14.42578125" style="9" customWidth="1"/>
    <col min="2853" max="2853" width="13" style="9" customWidth="1"/>
    <col min="2854" max="2854" width="12.28515625" style="9" customWidth="1"/>
    <col min="2855" max="2855" width="13.7109375" style="9" customWidth="1"/>
    <col min="2856" max="2856" width="13.5703125" style="9" customWidth="1"/>
    <col min="2857" max="2857" width="14.42578125" style="9" customWidth="1"/>
    <col min="2858" max="2858" width="13.42578125" style="9" customWidth="1"/>
    <col min="2859" max="2861" width="14.42578125" style="9" customWidth="1"/>
    <col min="2862" max="3072" width="11" style="9"/>
    <col min="3073" max="3073" width="12" style="9" customWidth="1"/>
    <col min="3074" max="3074" width="13.7109375" style="9" customWidth="1"/>
    <col min="3075" max="3075" width="13.85546875" style="9" customWidth="1"/>
    <col min="3076" max="3076" width="14" style="9" customWidth="1"/>
    <col min="3077" max="3077" width="14.42578125" style="9" customWidth="1"/>
    <col min="3078" max="3078" width="13.85546875" style="9" customWidth="1"/>
    <col min="3079" max="3081" width="14.42578125" style="9" customWidth="1"/>
    <col min="3082" max="3082" width="13.7109375" style="9" customWidth="1"/>
    <col min="3083" max="3083" width="13.5703125" style="9" customWidth="1"/>
    <col min="3084" max="3084" width="14.42578125" style="9" customWidth="1"/>
    <col min="3085" max="3085" width="13.28515625" style="9" customWidth="1"/>
    <col min="3086" max="3086" width="14.42578125" style="9" customWidth="1"/>
    <col min="3087" max="3087" width="13" style="9" customWidth="1"/>
    <col min="3088" max="3098" width="14.42578125" style="9" customWidth="1"/>
    <col min="3099" max="3099" width="10.28515625" style="9" customWidth="1"/>
    <col min="3100" max="3100" width="13.7109375" style="9" customWidth="1"/>
    <col min="3101" max="3108" width="14.42578125" style="9" customWidth="1"/>
    <col min="3109" max="3109" width="13" style="9" customWidth="1"/>
    <col min="3110" max="3110" width="12.28515625" style="9" customWidth="1"/>
    <col min="3111" max="3111" width="13.7109375" style="9" customWidth="1"/>
    <col min="3112" max="3112" width="13.5703125" style="9" customWidth="1"/>
    <col min="3113" max="3113" width="14.42578125" style="9" customWidth="1"/>
    <col min="3114" max="3114" width="13.42578125" style="9" customWidth="1"/>
    <col min="3115" max="3117" width="14.42578125" style="9" customWidth="1"/>
    <col min="3118" max="3328" width="11" style="9"/>
    <col min="3329" max="3329" width="12" style="9" customWidth="1"/>
    <col min="3330" max="3330" width="13.7109375" style="9" customWidth="1"/>
    <col min="3331" max="3331" width="13.85546875" style="9" customWidth="1"/>
    <col min="3332" max="3332" width="14" style="9" customWidth="1"/>
    <col min="3333" max="3333" width="14.42578125" style="9" customWidth="1"/>
    <col min="3334" max="3334" width="13.85546875" style="9" customWidth="1"/>
    <col min="3335" max="3337" width="14.42578125" style="9" customWidth="1"/>
    <col min="3338" max="3338" width="13.7109375" style="9" customWidth="1"/>
    <col min="3339" max="3339" width="13.5703125" style="9" customWidth="1"/>
    <col min="3340" max="3340" width="14.42578125" style="9" customWidth="1"/>
    <col min="3341" max="3341" width="13.28515625" style="9" customWidth="1"/>
    <col min="3342" max="3342" width="14.42578125" style="9" customWidth="1"/>
    <col min="3343" max="3343" width="13" style="9" customWidth="1"/>
    <col min="3344" max="3354" width="14.42578125" style="9" customWidth="1"/>
    <col min="3355" max="3355" width="10.28515625" style="9" customWidth="1"/>
    <col min="3356" max="3356" width="13.7109375" style="9" customWidth="1"/>
    <col min="3357" max="3364" width="14.42578125" style="9" customWidth="1"/>
    <col min="3365" max="3365" width="13" style="9" customWidth="1"/>
    <col min="3366" max="3366" width="12.28515625" style="9" customWidth="1"/>
    <col min="3367" max="3367" width="13.7109375" style="9" customWidth="1"/>
    <col min="3368" max="3368" width="13.5703125" style="9" customWidth="1"/>
    <col min="3369" max="3369" width="14.42578125" style="9" customWidth="1"/>
    <col min="3370" max="3370" width="13.42578125" style="9" customWidth="1"/>
    <col min="3371" max="3373" width="14.42578125" style="9" customWidth="1"/>
    <col min="3374" max="3584" width="11" style="9"/>
    <col min="3585" max="3585" width="12" style="9" customWidth="1"/>
    <col min="3586" max="3586" width="13.7109375" style="9" customWidth="1"/>
    <col min="3587" max="3587" width="13.85546875" style="9" customWidth="1"/>
    <col min="3588" max="3588" width="14" style="9" customWidth="1"/>
    <col min="3589" max="3589" width="14.42578125" style="9" customWidth="1"/>
    <col min="3590" max="3590" width="13.85546875" style="9" customWidth="1"/>
    <col min="3591" max="3593" width="14.42578125" style="9" customWidth="1"/>
    <col min="3594" max="3594" width="13.7109375" style="9" customWidth="1"/>
    <col min="3595" max="3595" width="13.5703125" style="9" customWidth="1"/>
    <col min="3596" max="3596" width="14.42578125" style="9" customWidth="1"/>
    <col min="3597" max="3597" width="13.28515625" style="9" customWidth="1"/>
    <col min="3598" max="3598" width="14.42578125" style="9" customWidth="1"/>
    <col min="3599" max="3599" width="13" style="9" customWidth="1"/>
    <col min="3600" max="3610" width="14.42578125" style="9" customWidth="1"/>
    <col min="3611" max="3611" width="10.28515625" style="9" customWidth="1"/>
    <col min="3612" max="3612" width="13.7109375" style="9" customWidth="1"/>
    <col min="3613" max="3620" width="14.42578125" style="9" customWidth="1"/>
    <col min="3621" max="3621" width="13" style="9" customWidth="1"/>
    <col min="3622" max="3622" width="12.28515625" style="9" customWidth="1"/>
    <col min="3623" max="3623" width="13.7109375" style="9" customWidth="1"/>
    <col min="3624" max="3624" width="13.5703125" style="9" customWidth="1"/>
    <col min="3625" max="3625" width="14.42578125" style="9" customWidth="1"/>
    <col min="3626" max="3626" width="13.42578125" style="9" customWidth="1"/>
    <col min="3627" max="3629" width="14.42578125" style="9" customWidth="1"/>
    <col min="3630" max="3840" width="11" style="9"/>
    <col min="3841" max="3841" width="12" style="9" customWidth="1"/>
    <col min="3842" max="3842" width="13.7109375" style="9" customWidth="1"/>
    <col min="3843" max="3843" width="13.85546875" style="9" customWidth="1"/>
    <col min="3844" max="3844" width="14" style="9" customWidth="1"/>
    <col min="3845" max="3845" width="14.42578125" style="9" customWidth="1"/>
    <col min="3846" max="3846" width="13.85546875" style="9" customWidth="1"/>
    <col min="3847" max="3849" width="14.42578125" style="9" customWidth="1"/>
    <col min="3850" max="3850" width="13.7109375" style="9" customWidth="1"/>
    <col min="3851" max="3851" width="13.5703125" style="9" customWidth="1"/>
    <col min="3852" max="3852" width="14.42578125" style="9" customWidth="1"/>
    <col min="3853" max="3853" width="13.28515625" style="9" customWidth="1"/>
    <col min="3854" max="3854" width="14.42578125" style="9" customWidth="1"/>
    <col min="3855" max="3855" width="13" style="9" customWidth="1"/>
    <col min="3856" max="3866" width="14.42578125" style="9" customWidth="1"/>
    <col min="3867" max="3867" width="10.28515625" style="9" customWidth="1"/>
    <col min="3868" max="3868" width="13.7109375" style="9" customWidth="1"/>
    <col min="3869" max="3876" width="14.42578125" style="9" customWidth="1"/>
    <col min="3877" max="3877" width="13" style="9" customWidth="1"/>
    <col min="3878" max="3878" width="12.28515625" style="9" customWidth="1"/>
    <col min="3879" max="3879" width="13.7109375" style="9" customWidth="1"/>
    <col min="3880" max="3880" width="13.5703125" style="9" customWidth="1"/>
    <col min="3881" max="3881" width="14.42578125" style="9" customWidth="1"/>
    <col min="3882" max="3882" width="13.42578125" style="9" customWidth="1"/>
    <col min="3883" max="3885" width="14.42578125" style="9" customWidth="1"/>
    <col min="3886" max="4096" width="11" style="9"/>
    <col min="4097" max="4097" width="12" style="9" customWidth="1"/>
    <col min="4098" max="4098" width="13.7109375" style="9" customWidth="1"/>
    <col min="4099" max="4099" width="13.85546875" style="9" customWidth="1"/>
    <col min="4100" max="4100" width="14" style="9" customWidth="1"/>
    <col min="4101" max="4101" width="14.42578125" style="9" customWidth="1"/>
    <col min="4102" max="4102" width="13.85546875" style="9" customWidth="1"/>
    <col min="4103" max="4105" width="14.42578125" style="9" customWidth="1"/>
    <col min="4106" max="4106" width="13.7109375" style="9" customWidth="1"/>
    <col min="4107" max="4107" width="13.5703125" style="9" customWidth="1"/>
    <col min="4108" max="4108" width="14.42578125" style="9" customWidth="1"/>
    <col min="4109" max="4109" width="13.28515625" style="9" customWidth="1"/>
    <col min="4110" max="4110" width="14.42578125" style="9" customWidth="1"/>
    <col min="4111" max="4111" width="13" style="9" customWidth="1"/>
    <col min="4112" max="4122" width="14.42578125" style="9" customWidth="1"/>
    <col min="4123" max="4123" width="10.28515625" style="9" customWidth="1"/>
    <col min="4124" max="4124" width="13.7109375" style="9" customWidth="1"/>
    <col min="4125" max="4132" width="14.42578125" style="9" customWidth="1"/>
    <col min="4133" max="4133" width="13" style="9" customWidth="1"/>
    <col min="4134" max="4134" width="12.28515625" style="9" customWidth="1"/>
    <col min="4135" max="4135" width="13.7109375" style="9" customWidth="1"/>
    <col min="4136" max="4136" width="13.5703125" style="9" customWidth="1"/>
    <col min="4137" max="4137" width="14.42578125" style="9" customWidth="1"/>
    <col min="4138" max="4138" width="13.42578125" style="9" customWidth="1"/>
    <col min="4139" max="4141" width="14.42578125" style="9" customWidth="1"/>
    <col min="4142" max="4352" width="11" style="9"/>
    <col min="4353" max="4353" width="12" style="9" customWidth="1"/>
    <col min="4354" max="4354" width="13.7109375" style="9" customWidth="1"/>
    <col min="4355" max="4355" width="13.85546875" style="9" customWidth="1"/>
    <col min="4356" max="4356" width="14" style="9" customWidth="1"/>
    <col min="4357" max="4357" width="14.42578125" style="9" customWidth="1"/>
    <col min="4358" max="4358" width="13.85546875" style="9" customWidth="1"/>
    <col min="4359" max="4361" width="14.42578125" style="9" customWidth="1"/>
    <col min="4362" max="4362" width="13.7109375" style="9" customWidth="1"/>
    <col min="4363" max="4363" width="13.5703125" style="9" customWidth="1"/>
    <col min="4364" max="4364" width="14.42578125" style="9" customWidth="1"/>
    <col min="4365" max="4365" width="13.28515625" style="9" customWidth="1"/>
    <col min="4366" max="4366" width="14.42578125" style="9" customWidth="1"/>
    <col min="4367" max="4367" width="13" style="9" customWidth="1"/>
    <col min="4368" max="4378" width="14.42578125" style="9" customWidth="1"/>
    <col min="4379" max="4379" width="10.28515625" style="9" customWidth="1"/>
    <col min="4380" max="4380" width="13.7109375" style="9" customWidth="1"/>
    <col min="4381" max="4388" width="14.42578125" style="9" customWidth="1"/>
    <col min="4389" max="4389" width="13" style="9" customWidth="1"/>
    <col min="4390" max="4390" width="12.28515625" style="9" customWidth="1"/>
    <col min="4391" max="4391" width="13.7109375" style="9" customWidth="1"/>
    <col min="4392" max="4392" width="13.5703125" style="9" customWidth="1"/>
    <col min="4393" max="4393" width="14.42578125" style="9" customWidth="1"/>
    <col min="4394" max="4394" width="13.42578125" style="9" customWidth="1"/>
    <col min="4395" max="4397" width="14.42578125" style="9" customWidth="1"/>
    <col min="4398" max="4608" width="11" style="9"/>
    <col min="4609" max="4609" width="12" style="9" customWidth="1"/>
    <col min="4610" max="4610" width="13.7109375" style="9" customWidth="1"/>
    <col min="4611" max="4611" width="13.85546875" style="9" customWidth="1"/>
    <col min="4612" max="4612" width="14" style="9" customWidth="1"/>
    <col min="4613" max="4613" width="14.42578125" style="9" customWidth="1"/>
    <col min="4614" max="4614" width="13.85546875" style="9" customWidth="1"/>
    <col min="4615" max="4617" width="14.42578125" style="9" customWidth="1"/>
    <col min="4618" max="4618" width="13.7109375" style="9" customWidth="1"/>
    <col min="4619" max="4619" width="13.5703125" style="9" customWidth="1"/>
    <col min="4620" max="4620" width="14.42578125" style="9" customWidth="1"/>
    <col min="4621" max="4621" width="13.28515625" style="9" customWidth="1"/>
    <col min="4622" max="4622" width="14.42578125" style="9" customWidth="1"/>
    <col min="4623" max="4623" width="13" style="9" customWidth="1"/>
    <col min="4624" max="4634" width="14.42578125" style="9" customWidth="1"/>
    <col min="4635" max="4635" width="10.28515625" style="9" customWidth="1"/>
    <col min="4636" max="4636" width="13.7109375" style="9" customWidth="1"/>
    <col min="4637" max="4644" width="14.42578125" style="9" customWidth="1"/>
    <col min="4645" max="4645" width="13" style="9" customWidth="1"/>
    <col min="4646" max="4646" width="12.28515625" style="9" customWidth="1"/>
    <col min="4647" max="4647" width="13.7109375" style="9" customWidth="1"/>
    <col min="4648" max="4648" width="13.5703125" style="9" customWidth="1"/>
    <col min="4649" max="4649" width="14.42578125" style="9" customWidth="1"/>
    <col min="4650" max="4650" width="13.42578125" style="9" customWidth="1"/>
    <col min="4651" max="4653" width="14.42578125" style="9" customWidth="1"/>
    <col min="4654" max="4864" width="11" style="9"/>
    <col min="4865" max="4865" width="12" style="9" customWidth="1"/>
    <col min="4866" max="4866" width="13.7109375" style="9" customWidth="1"/>
    <col min="4867" max="4867" width="13.85546875" style="9" customWidth="1"/>
    <col min="4868" max="4868" width="14" style="9" customWidth="1"/>
    <col min="4869" max="4869" width="14.42578125" style="9" customWidth="1"/>
    <col min="4870" max="4870" width="13.85546875" style="9" customWidth="1"/>
    <col min="4871" max="4873" width="14.42578125" style="9" customWidth="1"/>
    <col min="4874" max="4874" width="13.7109375" style="9" customWidth="1"/>
    <col min="4875" max="4875" width="13.5703125" style="9" customWidth="1"/>
    <col min="4876" max="4876" width="14.42578125" style="9" customWidth="1"/>
    <col min="4877" max="4877" width="13.28515625" style="9" customWidth="1"/>
    <col min="4878" max="4878" width="14.42578125" style="9" customWidth="1"/>
    <col min="4879" max="4879" width="13" style="9" customWidth="1"/>
    <col min="4880" max="4890" width="14.42578125" style="9" customWidth="1"/>
    <col min="4891" max="4891" width="10.28515625" style="9" customWidth="1"/>
    <col min="4892" max="4892" width="13.7109375" style="9" customWidth="1"/>
    <col min="4893" max="4900" width="14.42578125" style="9" customWidth="1"/>
    <col min="4901" max="4901" width="13" style="9" customWidth="1"/>
    <col min="4902" max="4902" width="12.28515625" style="9" customWidth="1"/>
    <col min="4903" max="4903" width="13.7109375" style="9" customWidth="1"/>
    <col min="4904" max="4904" width="13.5703125" style="9" customWidth="1"/>
    <col min="4905" max="4905" width="14.42578125" style="9" customWidth="1"/>
    <col min="4906" max="4906" width="13.42578125" style="9" customWidth="1"/>
    <col min="4907" max="4909" width="14.42578125" style="9" customWidth="1"/>
    <col min="4910" max="5120" width="11" style="9"/>
    <col min="5121" max="5121" width="12" style="9" customWidth="1"/>
    <col min="5122" max="5122" width="13.7109375" style="9" customWidth="1"/>
    <col min="5123" max="5123" width="13.85546875" style="9" customWidth="1"/>
    <col min="5124" max="5124" width="14" style="9" customWidth="1"/>
    <col min="5125" max="5125" width="14.42578125" style="9" customWidth="1"/>
    <col min="5126" max="5126" width="13.85546875" style="9" customWidth="1"/>
    <col min="5127" max="5129" width="14.42578125" style="9" customWidth="1"/>
    <col min="5130" max="5130" width="13.7109375" style="9" customWidth="1"/>
    <col min="5131" max="5131" width="13.5703125" style="9" customWidth="1"/>
    <col min="5132" max="5132" width="14.42578125" style="9" customWidth="1"/>
    <col min="5133" max="5133" width="13.28515625" style="9" customWidth="1"/>
    <col min="5134" max="5134" width="14.42578125" style="9" customWidth="1"/>
    <col min="5135" max="5135" width="13" style="9" customWidth="1"/>
    <col min="5136" max="5146" width="14.42578125" style="9" customWidth="1"/>
    <col min="5147" max="5147" width="10.28515625" style="9" customWidth="1"/>
    <col min="5148" max="5148" width="13.7109375" style="9" customWidth="1"/>
    <col min="5149" max="5156" width="14.42578125" style="9" customWidth="1"/>
    <col min="5157" max="5157" width="13" style="9" customWidth="1"/>
    <col min="5158" max="5158" width="12.28515625" style="9" customWidth="1"/>
    <col min="5159" max="5159" width="13.7109375" style="9" customWidth="1"/>
    <col min="5160" max="5160" width="13.5703125" style="9" customWidth="1"/>
    <col min="5161" max="5161" width="14.42578125" style="9" customWidth="1"/>
    <col min="5162" max="5162" width="13.42578125" style="9" customWidth="1"/>
    <col min="5163" max="5165" width="14.42578125" style="9" customWidth="1"/>
    <col min="5166" max="5376" width="11" style="9"/>
    <col min="5377" max="5377" width="12" style="9" customWidth="1"/>
    <col min="5378" max="5378" width="13.7109375" style="9" customWidth="1"/>
    <col min="5379" max="5379" width="13.85546875" style="9" customWidth="1"/>
    <col min="5380" max="5380" width="14" style="9" customWidth="1"/>
    <col min="5381" max="5381" width="14.42578125" style="9" customWidth="1"/>
    <col min="5382" max="5382" width="13.85546875" style="9" customWidth="1"/>
    <col min="5383" max="5385" width="14.42578125" style="9" customWidth="1"/>
    <col min="5386" max="5386" width="13.7109375" style="9" customWidth="1"/>
    <col min="5387" max="5387" width="13.5703125" style="9" customWidth="1"/>
    <col min="5388" max="5388" width="14.42578125" style="9" customWidth="1"/>
    <col min="5389" max="5389" width="13.28515625" style="9" customWidth="1"/>
    <col min="5390" max="5390" width="14.42578125" style="9" customWidth="1"/>
    <col min="5391" max="5391" width="13" style="9" customWidth="1"/>
    <col min="5392" max="5402" width="14.42578125" style="9" customWidth="1"/>
    <col min="5403" max="5403" width="10.28515625" style="9" customWidth="1"/>
    <col min="5404" max="5404" width="13.7109375" style="9" customWidth="1"/>
    <col min="5405" max="5412" width="14.42578125" style="9" customWidth="1"/>
    <col min="5413" max="5413" width="13" style="9" customWidth="1"/>
    <col min="5414" max="5414" width="12.28515625" style="9" customWidth="1"/>
    <col min="5415" max="5415" width="13.7109375" style="9" customWidth="1"/>
    <col min="5416" max="5416" width="13.5703125" style="9" customWidth="1"/>
    <col min="5417" max="5417" width="14.42578125" style="9" customWidth="1"/>
    <col min="5418" max="5418" width="13.42578125" style="9" customWidth="1"/>
    <col min="5419" max="5421" width="14.42578125" style="9" customWidth="1"/>
    <col min="5422" max="5632" width="11" style="9"/>
    <col min="5633" max="5633" width="12" style="9" customWidth="1"/>
    <col min="5634" max="5634" width="13.7109375" style="9" customWidth="1"/>
    <col min="5635" max="5635" width="13.85546875" style="9" customWidth="1"/>
    <col min="5636" max="5636" width="14" style="9" customWidth="1"/>
    <col min="5637" max="5637" width="14.42578125" style="9" customWidth="1"/>
    <col min="5638" max="5638" width="13.85546875" style="9" customWidth="1"/>
    <col min="5639" max="5641" width="14.42578125" style="9" customWidth="1"/>
    <col min="5642" max="5642" width="13.7109375" style="9" customWidth="1"/>
    <col min="5643" max="5643" width="13.5703125" style="9" customWidth="1"/>
    <col min="5644" max="5644" width="14.42578125" style="9" customWidth="1"/>
    <col min="5645" max="5645" width="13.28515625" style="9" customWidth="1"/>
    <col min="5646" max="5646" width="14.42578125" style="9" customWidth="1"/>
    <col min="5647" max="5647" width="13" style="9" customWidth="1"/>
    <col min="5648" max="5658" width="14.42578125" style="9" customWidth="1"/>
    <col min="5659" max="5659" width="10.28515625" style="9" customWidth="1"/>
    <col min="5660" max="5660" width="13.7109375" style="9" customWidth="1"/>
    <col min="5661" max="5668" width="14.42578125" style="9" customWidth="1"/>
    <col min="5669" max="5669" width="13" style="9" customWidth="1"/>
    <col min="5670" max="5670" width="12.28515625" style="9" customWidth="1"/>
    <col min="5671" max="5671" width="13.7109375" style="9" customWidth="1"/>
    <col min="5672" max="5672" width="13.5703125" style="9" customWidth="1"/>
    <col min="5673" max="5673" width="14.42578125" style="9" customWidth="1"/>
    <col min="5674" max="5674" width="13.42578125" style="9" customWidth="1"/>
    <col min="5675" max="5677" width="14.42578125" style="9" customWidth="1"/>
    <col min="5678" max="5888" width="11" style="9"/>
    <col min="5889" max="5889" width="12" style="9" customWidth="1"/>
    <col min="5890" max="5890" width="13.7109375" style="9" customWidth="1"/>
    <col min="5891" max="5891" width="13.85546875" style="9" customWidth="1"/>
    <col min="5892" max="5892" width="14" style="9" customWidth="1"/>
    <col min="5893" max="5893" width="14.42578125" style="9" customWidth="1"/>
    <col min="5894" max="5894" width="13.85546875" style="9" customWidth="1"/>
    <col min="5895" max="5897" width="14.42578125" style="9" customWidth="1"/>
    <col min="5898" max="5898" width="13.7109375" style="9" customWidth="1"/>
    <col min="5899" max="5899" width="13.5703125" style="9" customWidth="1"/>
    <col min="5900" max="5900" width="14.42578125" style="9" customWidth="1"/>
    <col min="5901" max="5901" width="13.28515625" style="9" customWidth="1"/>
    <col min="5902" max="5902" width="14.42578125" style="9" customWidth="1"/>
    <col min="5903" max="5903" width="13" style="9" customWidth="1"/>
    <col min="5904" max="5914" width="14.42578125" style="9" customWidth="1"/>
    <col min="5915" max="5915" width="10.28515625" style="9" customWidth="1"/>
    <col min="5916" max="5916" width="13.7109375" style="9" customWidth="1"/>
    <col min="5917" max="5924" width="14.42578125" style="9" customWidth="1"/>
    <col min="5925" max="5925" width="13" style="9" customWidth="1"/>
    <col min="5926" max="5926" width="12.28515625" style="9" customWidth="1"/>
    <col min="5927" max="5927" width="13.7109375" style="9" customWidth="1"/>
    <col min="5928" max="5928" width="13.5703125" style="9" customWidth="1"/>
    <col min="5929" max="5929" width="14.42578125" style="9" customWidth="1"/>
    <col min="5930" max="5930" width="13.42578125" style="9" customWidth="1"/>
    <col min="5931" max="5933" width="14.42578125" style="9" customWidth="1"/>
    <col min="5934" max="6144" width="11" style="9"/>
    <col min="6145" max="6145" width="12" style="9" customWidth="1"/>
    <col min="6146" max="6146" width="13.7109375" style="9" customWidth="1"/>
    <col min="6147" max="6147" width="13.85546875" style="9" customWidth="1"/>
    <col min="6148" max="6148" width="14" style="9" customWidth="1"/>
    <col min="6149" max="6149" width="14.42578125" style="9" customWidth="1"/>
    <col min="6150" max="6150" width="13.85546875" style="9" customWidth="1"/>
    <col min="6151" max="6153" width="14.42578125" style="9" customWidth="1"/>
    <col min="6154" max="6154" width="13.7109375" style="9" customWidth="1"/>
    <col min="6155" max="6155" width="13.5703125" style="9" customWidth="1"/>
    <col min="6156" max="6156" width="14.42578125" style="9" customWidth="1"/>
    <col min="6157" max="6157" width="13.28515625" style="9" customWidth="1"/>
    <col min="6158" max="6158" width="14.42578125" style="9" customWidth="1"/>
    <col min="6159" max="6159" width="13" style="9" customWidth="1"/>
    <col min="6160" max="6170" width="14.42578125" style="9" customWidth="1"/>
    <col min="6171" max="6171" width="10.28515625" style="9" customWidth="1"/>
    <col min="6172" max="6172" width="13.7109375" style="9" customWidth="1"/>
    <col min="6173" max="6180" width="14.42578125" style="9" customWidth="1"/>
    <col min="6181" max="6181" width="13" style="9" customWidth="1"/>
    <col min="6182" max="6182" width="12.28515625" style="9" customWidth="1"/>
    <col min="6183" max="6183" width="13.7109375" style="9" customWidth="1"/>
    <col min="6184" max="6184" width="13.5703125" style="9" customWidth="1"/>
    <col min="6185" max="6185" width="14.42578125" style="9" customWidth="1"/>
    <col min="6186" max="6186" width="13.42578125" style="9" customWidth="1"/>
    <col min="6187" max="6189" width="14.42578125" style="9" customWidth="1"/>
    <col min="6190" max="6400" width="11" style="9"/>
    <col min="6401" max="6401" width="12" style="9" customWidth="1"/>
    <col min="6402" max="6402" width="13.7109375" style="9" customWidth="1"/>
    <col min="6403" max="6403" width="13.85546875" style="9" customWidth="1"/>
    <col min="6404" max="6404" width="14" style="9" customWidth="1"/>
    <col min="6405" max="6405" width="14.42578125" style="9" customWidth="1"/>
    <col min="6406" max="6406" width="13.85546875" style="9" customWidth="1"/>
    <col min="6407" max="6409" width="14.42578125" style="9" customWidth="1"/>
    <col min="6410" max="6410" width="13.7109375" style="9" customWidth="1"/>
    <col min="6411" max="6411" width="13.5703125" style="9" customWidth="1"/>
    <col min="6412" max="6412" width="14.42578125" style="9" customWidth="1"/>
    <col min="6413" max="6413" width="13.28515625" style="9" customWidth="1"/>
    <col min="6414" max="6414" width="14.42578125" style="9" customWidth="1"/>
    <col min="6415" max="6415" width="13" style="9" customWidth="1"/>
    <col min="6416" max="6426" width="14.42578125" style="9" customWidth="1"/>
    <col min="6427" max="6427" width="10.28515625" style="9" customWidth="1"/>
    <col min="6428" max="6428" width="13.7109375" style="9" customWidth="1"/>
    <col min="6429" max="6436" width="14.42578125" style="9" customWidth="1"/>
    <col min="6437" max="6437" width="13" style="9" customWidth="1"/>
    <col min="6438" max="6438" width="12.28515625" style="9" customWidth="1"/>
    <col min="6439" max="6439" width="13.7109375" style="9" customWidth="1"/>
    <col min="6440" max="6440" width="13.5703125" style="9" customWidth="1"/>
    <col min="6441" max="6441" width="14.42578125" style="9" customWidth="1"/>
    <col min="6442" max="6442" width="13.42578125" style="9" customWidth="1"/>
    <col min="6443" max="6445" width="14.42578125" style="9" customWidth="1"/>
    <col min="6446" max="6656" width="11" style="9"/>
    <col min="6657" max="6657" width="12" style="9" customWidth="1"/>
    <col min="6658" max="6658" width="13.7109375" style="9" customWidth="1"/>
    <col min="6659" max="6659" width="13.85546875" style="9" customWidth="1"/>
    <col min="6660" max="6660" width="14" style="9" customWidth="1"/>
    <col min="6661" max="6661" width="14.42578125" style="9" customWidth="1"/>
    <col min="6662" max="6662" width="13.85546875" style="9" customWidth="1"/>
    <col min="6663" max="6665" width="14.42578125" style="9" customWidth="1"/>
    <col min="6666" max="6666" width="13.7109375" style="9" customWidth="1"/>
    <col min="6667" max="6667" width="13.5703125" style="9" customWidth="1"/>
    <col min="6668" max="6668" width="14.42578125" style="9" customWidth="1"/>
    <col min="6669" max="6669" width="13.28515625" style="9" customWidth="1"/>
    <col min="6670" max="6670" width="14.42578125" style="9" customWidth="1"/>
    <col min="6671" max="6671" width="13" style="9" customWidth="1"/>
    <col min="6672" max="6682" width="14.42578125" style="9" customWidth="1"/>
    <col min="6683" max="6683" width="10.28515625" style="9" customWidth="1"/>
    <col min="6684" max="6684" width="13.7109375" style="9" customWidth="1"/>
    <col min="6685" max="6692" width="14.42578125" style="9" customWidth="1"/>
    <col min="6693" max="6693" width="13" style="9" customWidth="1"/>
    <col min="6694" max="6694" width="12.28515625" style="9" customWidth="1"/>
    <col min="6695" max="6695" width="13.7109375" style="9" customWidth="1"/>
    <col min="6696" max="6696" width="13.5703125" style="9" customWidth="1"/>
    <col min="6697" max="6697" width="14.42578125" style="9" customWidth="1"/>
    <col min="6698" max="6698" width="13.42578125" style="9" customWidth="1"/>
    <col min="6699" max="6701" width="14.42578125" style="9" customWidth="1"/>
    <col min="6702" max="6912" width="11" style="9"/>
    <col min="6913" max="6913" width="12" style="9" customWidth="1"/>
    <col min="6914" max="6914" width="13.7109375" style="9" customWidth="1"/>
    <col min="6915" max="6915" width="13.85546875" style="9" customWidth="1"/>
    <col min="6916" max="6916" width="14" style="9" customWidth="1"/>
    <col min="6917" max="6917" width="14.42578125" style="9" customWidth="1"/>
    <col min="6918" max="6918" width="13.85546875" style="9" customWidth="1"/>
    <col min="6919" max="6921" width="14.42578125" style="9" customWidth="1"/>
    <col min="6922" max="6922" width="13.7109375" style="9" customWidth="1"/>
    <col min="6923" max="6923" width="13.5703125" style="9" customWidth="1"/>
    <col min="6924" max="6924" width="14.42578125" style="9" customWidth="1"/>
    <col min="6925" max="6925" width="13.28515625" style="9" customWidth="1"/>
    <col min="6926" max="6926" width="14.42578125" style="9" customWidth="1"/>
    <col min="6927" max="6927" width="13" style="9" customWidth="1"/>
    <col min="6928" max="6938" width="14.42578125" style="9" customWidth="1"/>
    <col min="6939" max="6939" width="10.28515625" style="9" customWidth="1"/>
    <col min="6940" max="6940" width="13.7109375" style="9" customWidth="1"/>
    <col min="6941" max="6948" width="14.42578125" style="9" customWidth="1"/>
    <col min="6949" max="6949" width="13" style="9" customWidth="1"/>
    <col min="6950" max="6950" width="12.28515625" style="9" customWidth="1"/>
    <col min="6951" max="6951" width="13.7109375" style="9" customWidth="1"/>
    <col min="6952" max="6952" width="13.5703125" style="9" customWidth="1"/>
    <col min="6953" max="6953" width="14.42578125" style="9" customWidth="1"/>
    <col min="6954" max="6954" width="13.42578125" style="9" customWidth="1"/>
    <col min="6955" max="6957" width="14.42578125" style="9" customWidth="1"/>
    <col min="6958" max="7168" width="11" style="9"/>
    <col min="7169" max="7169" width="12" style="9" customWidth="1"/>
    <col min="7170" max="7170" width="13.7109375" style="9" customWidth="1"/>
    <col min="7171" max="7171" width="13.85546875" style="9" customWidth="1"/>
    <col min="7172" max="7172" width="14" style="9" customWidth="1"/>
    <col min="7173" max="7173" width="14.42578125" style="9" customWidth="1"/>
    <col min="7174" max="7174" width="13.85546875" style="9" customWidth="1"/>
    <col min="7175" max="7177" width="14.42578125" style="9" customWidth="1"/>
    <col min="7178" max="7178" width="13.7109375" style="9" customWidth="1"/>
    <col min="7179" max="7179" width="13.5703125" style="9" customWidth="1"/>
    <col min="7180" max="7180" width="14.42578125" style="9" customWidth="1"/>
    <col min="7181" max="7181" width="13.28515625" style="9" customWidth="1"/>
    <col min="7182" max="7182" width="14.42578125" style="9" customWidth="1"/>
    <col min="7183" max="7183" width="13" style="9" customWidth="1"/>
    <col min="7184" max="7194" width="14.42578125" style="9" customWidth="1"/>
    <col min="7195" max="7195" width="10.28515625" style="9" customWidth="1"/>
    <col min="7196" max="7196" width="13.7109375" style="9" customWidth="1"/>
    <col min="7197" max="7204" width="14.42578125" style="9" customWidth="1"/>
    <col min="7205" max="7205" width="13" style="9" customWidth="1"/>
    <col min="7206" max="7206" width="12.28515625" style="9" customWidth="1"/>
    <col min="7207" max="7207" width="13.7109375" style="9" customWidth="1"/>
    <col min="7208" max="7208" width="13.5703125" style="9" customWidth="1"/>
    <col min="7209" max="7209" width="14.42578125" style="9" customWidth="1"/>
    <col min="7210" max="7210" width="13.42578125" style="9" customWidth="1"/>
    <col min="7211" max="7213" width="14.42578125" style="9" customWidth="1"/>
    <col min="7214" max="7424" width="11" style="9"/>
    <col min="7425" max="7425" width="12" style="9" customWidth="1"/>
    <col min="7426" max="7426" width="13.7109375" style="9" customWidth="1"/>
    <col min="7427" max="7427" width="13.85546875" style="9" customWidth="1"/>
    <col min="7428" max="7428" width="14" style="9" customWidth="1"/>
    <col min="7429" max="7429" width="14.42578125" style="9" customWidth="1"/>
    <col min="7430" max="7430" width="13.85546875" style="9" customWidth="1"/>
    <col min="7431" max="7433" width="14.42578125" style="9" customWidth="1"/>
    <col min="7434" max="7434" width="13.7109375" style="9" customWidth="1"/>
    <col min="7435" max="7435" width="13.5703125" style="9" customWidth="1"/>
    <col min="7436" max="7436" width="14.42578125" style="9" customWidth="1"/>
    <col min="7437" max="7437" width="13.28515625" style="9" customWidth="1"/>
    <col min="7438" max="7438" width="14.42578125" style="9" customWidth="1"/>
    <col min="7439" max="7439" width="13" style="9" customWidth="1"/>
    <col min="7440" max="7450" width="14.42578125" style="9" customWidth="1"/>
    <col min="7451" max="7451" width="10.28515625" style="9" customWidth="1"/>
    <col min="7452" max="7452" width="13.7109375" style="9" customWidth="1"/>
    <col min="7453" max="7460" width="14.42578125" style="9" customWidth="1"/>
    <col min="7461" max="7461" width="13" style="9" customWidth="1"/>
    <col min="7462" max="7462" width="12.28515625" style="9" customWidth="1"/>
    <col min="7463" max="7463" width="13.7109375" style="9" customWidth="1"/>
    <col min="7464" max="7464" width="13.5703125" style="9" customWidth="1"/>
    <col min="7465" max="7465" width="14.42578125" style="9" customWidth="1"/>
    <col min="7466" max="7466" width="13.42578125" style="9" customWidth="1"/>
    <col min="7467" max="7469" width="14.42578125" style="9" customWidth="1"/>
    <col min="7470" max="7680" width="11" style="9"/>
    <col min="7681" max="7681" width="12" style="9" customWidth="1"/>
    <col min="7682" max="7682" width="13.7109375" style="9" customWidth="1"/>
    <col min="7683" max="7683" width="13.85546875" style="9" customWidth="1"/>
    <col min="7684" max="7684" width="14" style="9" customWidth="1"/>
    <col min="7685" max="7685" width="14.42578125" style="9" customWidth="1"/>
    <col min="7686" max="7686" width="13.85546875" style="9" customWidth="1"/>
    <col min="7687" max="7689" width="14.42578125" style="9" customWidth="1"/>
    <col min="7690" max="7690" width="13.7109375" style="9" customWidth="1"/>
    <col min="7691" max="7691" width="13.5703125" style="9" customWidth="1"/>
    <col min="7692" max="7692" width="14.42578125" style="9" customWidth="1"/>
    <col min="7693" max="7693" width="13.28515625" style="9" customWidth="1"/>
    <col min="7694" max="7694" width="14.42578125" style="9" customWidth="1"/>
    <col min="7695" max="7695" width="13" style="9" customWidth="1"/>
    <col min="7696" max="7706" width="14.42578125" style="9" customWidth="1"/>
    <col min="7707" max="7707" width="10.28515625" style="9" customWidth="1"/>
    <col min="7708" max="7708" width="13.7109375" style="9" customWidth="1"/>
    <col min="7709" max="7716" width="14.42578125" style="9" customWidth="1"/>
    <col min="7717" max="7717" width="13" style="9" customWidth="1"/>
    <col min="7718" max="7718" width="12.28515625" style="9" customWidth="1"/>
    <col min="7719" max="7719" width="13.7109375" style="9" customWidth="1"/>
    <col min="7720" max="7720" width="13.5703125" style="9" customWidth="1"/>
    <col min="7721" max="7721" width="14.42578125" style="9" customWidth="1"/>
    <col min="7722" max="7722" width="13.42578125" style="9" customWidth="1"/>
    <col min="7723" max="7725" width="14.42578125" style="9" customWidth="1"/>
    <col min="7726" max="7936" width="11" style="9"/>
    <col min="7937" max="7937" width="12" style="9" customWidth="1"/>
    <col min="7938" max="7938" width="13.7109375" style="9" customWidth="1"/>
    <col min="7939" max="7939" width="13.85546875" style="9" customWidth="1"/>
    <col min="7940" max="7940" width="14" style="9" customWidth="1"/>
    <col min="7941" max="7941" width="14.42578125" style="9" customWidth="1"/>
    <col min="7942" max="7942" width="13.85546875" style="9" customWidth="1"/>
    <col min="7943" max="7945" width="14.42578125" style="9" customWidth="1"/>
    <col min="7946" max="7946" width="13.7109375" style="9" customWidth="1"/>
    <col min="7947" max="7947" width="13.5703125" style="9" customWidth="1"/>
    <col min="7948" max="7948" width="14.42578125" style="9" customWidth="1"/>
    <col min="7949" max="7949" width="13.28515625" style="9" customWidth="1"/>
    <col min="7950" max="7950" width="14.42578125" style="9" customWidth="1"/>
    <col min="7951" max="7951" width="13" style="9" customWidth="1"/>
    <col min="7952" max="7962" width="14.42578125" style="9" customWidth="1"/>
    <col min="7963" max="7963" width="10.28515625" style="9" customWidth="1"/>
    <col min="7964" max="7964" width="13.7109375" style="9" customWidth="1"/>
    <col min="7965" max="7972" width="14.42578125" style="9" customWidth="1"/>
    <col min="7973" max="7973" width="13" style="9" customWidth="1"/>
    <col min="7974" max="7974" width="12.28515625" style="9" customWidth="1"/>
    <col min="7975" max="7975" width="13.7109375" style="9" customWidth="1"/>
    <col min="7976" max="7976" width="13.5703125" style="9" customWidth="1"/>
    <col min="7977" max="7977" width="14.42578125" style="9" customWidth="1"/>
    <col min="7978" max="7978" width="13.42578125" style="9" customWidth="1"/>
    <col min="7979" max="7981" width="14.42578125" style="9" customWidth="1"/>
    <col min="7982" max="8192" width="11" style="9"/>
    <col min="8193" max="8193" width="12" style="9" customWidth="1"/>
    <col min="8194" max="8194" width="13.7109375" style="9" customWidth="1"/>
    <col min="8195" max="8195" width="13.85546875" style="9" customWidth="1"/>
    <col min="8196" max="8196" width="14" style="9" customWidth="1"/>
    <col min="8197" max="8197" width="14.42578125" style="9" customWidth="1"/>
    <col min="8198" max="8198" width="13.85546875" style="9" customWidth="1"/>
    <col min="8199" max="8201" width="14.42578125" style="9" customWidth="1"/>
    <col min="8202" max="8202" width="13.7109375" style="9" customWidth="1"/>
    <col min="8203" max="8203" width="13.5703125" style="9" customWidth="1"/>
    <col min="8204" max="8204" width="14.42578125" style="9" customWidth="1"/>
    <col min="8205" max="8205" width="13.28515625" style="9" customWidth="1"/>
    <col min="8206" max="8206" width="14.42578125" style="9" customWidth="1"/>
    <col min="8207" max="8207" width="13" style="9" customWidth="1"/>
    <col min="8208" max="8218" width="14.42578125" style="9" customWidth="1"/>
    <col min="8219" max="8219" width="10.28515625" style="9" customWidth="1"/>
    <col min="8220" max="8220" width="13.7109375" style="9" customWidth="1"/>
    <col min="8221" max="8228" width="14.42578125" style="9" customWidth="1"/>
    <col min="8229" max="8229" width="13" style="9" customWidth="1"/>
    <col min="8230" max="8230" width="12.28515625" style="9" customWidth="1"/>
    <col min="8231" max="8231" width="13.7109375" style="9" customWidth="1"/>
    <col min="8232" max="8232" width="13.5703125" style="9" customWidth="1"/>
    <col min="8233" max="8233" width="14.42578125" style="9" customWidth="1"/>
    <col min="8234" max="8234" width="13.42578125" style="9" customWidth="1"/>
    <col min="8235" max="8237" width="14.42578125" style="9" customWidth="1"/>
    <col min="8238" max="8448" width="11" style="9"/>
    <col min="8449" max="8449" width="12" style="9" customWidth="1"/>
    <col min="8450" max="8450" width="13.7109375" style="9" customWidth="1"/>
    <col min="8451" max="8451" width="13.85546875" style="9" customWidth="1"/>
    <col min="8452" max="8452" width="14" style="9" customWidth="1"/>
    <col min="8453" max="8453" width="14.42578125" style="9" customWidth="1"/>
    <col min="8454" max="8454" width="13.85546875" style="9" customWidth="1"/>
    <col min="8455" max="8457" width="14.42578125" style="9" customWidth="1"/>
    <col min="8458" max="8458" width="13.7109375" style="9" customWidth="1"/>
    <col min="8459" max="8459" width="13.5703125" style="9" customWidth="1"/>
    <col min="8460" max="8460" width="14.42578125" style="9" customWidth="1"/>
    <col min="8461" max="8461" width="13.28515625" style="9" customWidth="1"/>
    <col min="8462" max="8462" width="14.42578125" style="9" customWidth="1"/>
    <col min="8463" max="8463" width="13" style="9" customWidth="1"/>
    <col min="8464" max="8474" width="14.42578125" style="9" customWidth="1"/>
    <col min="8475" max="8475" width="10.28515625" style="9" customWidth="1"/>
    <col min="8476" max="8476" width="13.7109375" style="9" customWidth="1"/>
    <col min="8477" max="8484" width="14.42578125" style="9" customWidth="1"/>
    <col min="8485" max="8485" width="13" style="9" customWidth="1"/>
    <col min="8486" max="8486" width="12.28515625" style="9" customWidth="1"/>
    <col min="8487" max="8487" width="13.7109375" style="9" customWidth="1"/>
    <col min="8488" max="8488" width="13.5703125" style="9" customWidth="1"/>
    <col min="8489" max="8489" width="14.42578125" style="9" customWidth="1"/>
    <col min="8490" max="8490" width="13.42578125" style="9" customWidth="1"/>
    <col min="8491" max="8493" width="14.42578125" style="9" customWidth="1"/>
    <col min="8494" max="8704" width="11" style="9"/>
    <col min="8705" max="8705" width="12" style="9" customWidth="1"/>
    <col min="8706" max="8706" width="13.7109375" style="9" customWidth="1"/>
    <col min="8707" max="8707" width="13.85546875" style="9" customWidth="1"/>
    <col min="8708" max="8708" width="14" style="9" customWidth="1"/>
    <col min="8709" max="8709" width="14.42578125" style="9" customWidth="1"/>
    <col min="8710" max="8710" width="13.85546875" style="9" customWidth="1"/>
    <col min="8711" max="8713" width="14.42578125" style="9" customWidth="1"/>
    <col min="8714" max="8714" width="13.7109375" style="9" customWidth="1"/>
    <col min="8715" max="8715" width="13.5703125" style="9" customWidth="1"/>
    <col min="8716" max="8716" width="14.42578125" style="9" customWidth="1"/>
    <col min="8717" max="8717" width="13.28515625" style="9" customWidth="1"/>
    <col min="8718" max="8718" width="14.42578125" style="9" customWidth="1"/>
    <col min="8719" max="8719" width="13" style="9" customWidth="1"/>
    <col min="8720" max="8730" width="14.42578125" style="9" customWidth="1"/>
    <col min="8731" max="8731" width="10.28515625" style="9" customWidth="1"/>
    <col min="8732" max="8732" width="13.7109375" style="9" customWidth="1"/>
    <col min="8733" max="8740" width="14.42578125" style="9" customWidth="1"/>
    <col min="8741" max="8741" width="13" style="9" customWidth="1"/>
    <col min="8742" max="8742" width="12.28515625" style="9" customWidth="1"/>
    <col min="8743" max="8743" width="13.7109375" style="9" customWidth="1"/>
    <col min="8744" max="8744" width="13.5703125" style="9" customWidth="1"/>
    <col min="8745" max="8745" width="14.42578125" style="9" customWidth="1"/>
    <col min="8746" max="8746" width="13.42578125" style="9" customWidth="1"/>
    <col min="8747" max="8749" width="14.42578125" style="9" customWidth="1"/>
    <col min="8750" max="8960" width="11" style="9"/>
    <col min="8961" max="8961" width="12" style="9" customWidth="1"/>
    <col min="8962" max="8962" width="13.7109375" style="9" customWidth="1"/>
    <col min="8963" max="8963" width="13.85546875" style="9" customWidth="1"/>
    <col min="8964" max="8964" width="14" style="9" customWidth="1"/>
    <col min="8965" max="8965" width="14.42578125" style="9" customWidth="1"/>
    <col min="8966" max="8966" width="13.85546875" style="9" customWidth="1"/>
    <col min="8967" max="8969" width="14.42578125" style="9" customWidth="1"/>
    <col min="8970" max="8970" width="13.7109375" style="9" customWidth="1"/>
    <col min="8971" max="8971" width="13.5703125" style="9" customWidth="1"/>
    <col min="8972" max="8972" width="14.42578125" style="9" customWidth="1"/>
    <col min="8973" max="8973" width="13.28515625" style="9" customWidth="1"/>
    <col min="8974" max="8974" width="14.42578125" style="9" customWidth="1"/>
    <col min="8975" max="8975" width="13" style="9" customWidth="1"/>
    <col min="8976" max="8986" width="14.42578125" style="9" customWidth="1"/>
    <col min="8987" max="8987" width="10.28515625" style="9" customWidth="1"/>
    <col min="8988" max="8988" width="13.7109375" style="9" customWidth="1"/>
    <col min="8989" max="8996" width="14.42578125" style="9" customWidth="1"/>
    <col min="8997" max="8997" width="13" style="9" customWidth="1"/>
    <col min="8998" max="8998" width="12.28515625" style="9" customWidth="1"/>
    <col min="8999" max="8999" width="13.7109375" style="9" customWidth="1"/>
    <col min="9000" max="9000" width="13.5703125" style="9" customWidth="1"/>
    <col min="9001" max="9001" width="14.42578125" style="9" customWidth="1"/>
    <col min="9002" max="9002" width="13.42578125" style="9" customWidth="1"/>
    <col min="9003" max="9005" width="14.42578125" style="9" customWidth="1"/>
    <col min="9006" max="9216" width="11" style="9"/>
    <col min="9217" max="9217" width="12" style="9" customWidth="1"/>
    <col min="9218" max="9218" width="13.7109375" style="9" customWidth="1"/>
    <col min="9219" max="9219" width="13.85546875" style="9" customWidth="1"/>
    <col min="9220" max="9220" width="14" style="9" customWidth="1"/>
    <col min="9221" max="9221" width="14.42578125" style="9" customWidth="1"/>
    <col min="9222" max="9222" width="13.85546875" style="9" customWidth="1"/>
    <col min="9223" max="9225" width="14.42578125" style="9" customWidth="1"/>
    <col min="9226" max="9226" width="13.7109375" style="9" customWidth="1"/>
    <col min="9227" max="9227" width="13.5703125" style="9" customWidth="1"/>
    <col min="9228" max="9228" width="14.42578125" style="9" customWidth="1"/>
    <col min="9229" max="9229" width="13.28515625" style="9" customWidth="1"/>
    <col min="9230" max="9230" width="14.42578125" style="9" customWidth="1"/>
    <col min="9231" max="9231" width="13" style="9" customWidth="1"/>
    <col min="9232" max="9242" width="14.42578125" style="9" customWidth="1"/>
    <col min="9243" max="9243" width="10.28515625" style="9" customWidth="1"/>
    <col min="9244" max="9244" width="13.7109375" style="9" customWidth="1"/>
    <col min="9245" max="9252" width="14.42578125" style="9" customWidth="1"/>
    <col min="9253" max="9253" width="13" style="9" customWidth="1"/>
    <col min="9254" max="9254" width="12.28515625" style="9" customWidth="1"/>
    <col min="9255" max="9255" width="13.7109375" style="9" customWidth="1"/>
    <col min="9256" max="9256" width="13.5703125" style="9" customWidth="1"/>
    <col min="9257" max="9257" width="14.42578125" style="9" customWidth="1"/>
    <col min="9258" max="9258" width="13.42578125" style="9" customWidth="1"/>
    <col min="9259" max="9261" width="14.42578125" style="9" customWidth="1"/>
    <col min="9262" max="9472" width="11" style="9"/>
    <col min="9473" max="9473" width="12" style="9" customWidth="1"/>
    <col min="9474" max="9474" width="13.7109375" style="9" customWidth="1"/>
    <col min="9475" max="9475" width="13.85546875" style="9" customWidth="1"/>
    <col min="9476" max="9476" width="14" style="9" customWidth="1"/>
    <col min="9477" max="9477" width="14.42578125" style="9" customWidth="1"/>
    <col min="9478" max="9478" width="13.85546875" style="9" customWidth="1"/>
    <col min="9479" max="9481" width="14.42578125" style="9" customWidth="1"/>
    <col min="9482" max="9482" width="13.7109375" style="9" customWidth="1"/>
    <col min="9483" max="9483" width="13.5703125" style="9" customWidth="1"/>
    <col min="9484" max="9484" width="14.42578125" style="9" customWidth="1"/>
    <col min="9485" max="9485" width="13.28515625" style="9" customWidth="1"/>
    <col min="9486" max="9486" width="14.42578125" style="9" customWidth="1"/>
    <col min="9487" max="9487" width="13" style="9" customWidth="1"/>
    <col min="9488" max="9498" width="14.42578125" style="9" customWidth="1"/>
    <col min="9499" max="9499" width="10.28515625" style="9" customWidth="1"/>
    <col min="9500" max="9500" width="13.7109375" style="9" customWidth="1"/>
    <col min="9501" max="9508" width="14.42578125" style="9" customWidth="1"/>
    <col min="9509" max="9509" width="13" style="9" customWidth="1"/>
    <col min="9510" max="9510" width="12.28515625" style="9" customWidth="1"/>
    <col min="9511" max="9511" width="13.7109375" style="9" customWidth="1"/>
    <col min="9512" max="9512" width="13.5703125" style="9" customWidth="1"/>
    <col min="9513" max="9513" width="14.42578125" style="9" customWidth="1"/>
    <col min="9514" max="9514" width="13.42578125" style="9" customWidth="1"/>
    <col min="9515" max="9517" width="14.42578125" style="9" customWidth="1"/>
    <col min="9518" max="9728" width="11" style="9"/>
    <col min="9729" max="9729" width="12" style="9" customWidth="1"/>
    <col min="9730" max="9730" width="13.7109375" style="9" customWidth="1"/>
    <col min="9731" max="9731" width="13.85546875" style="9" customWidth="1"/>
    <col min="9732" max="9732" width="14" style="9" customWidth="1"/>
    <col min="9733" max="9733" width="14.42578125" style="9" customWidth="1"/>
    <col min="9734" max="9734" width="13.85546875" style="9" customWidth="1"/>
    <col min="9735" max="9737" width="14.42578125" style="9" customWidth="1"/>
    <col min="9738" max="9738" width="13.7109375" style="9" customWidth="1"/>
    <col min="9739" max="9739" width="13.5703125" style="9" customWidth="1"/>
    <col min="9740" max="9740" width="14.42578125" style="9" customWidth="1"/>
    <col min="9741" max="9741" width="13.28515625" style="9" customWidth="1"/>
    <col min="9742" max="9742" width="14.42578125" style="9" customWidth="1"/>
    <col min="9743" max="9743" width="13" style="9" customWidth="1"/>
    <col min="9744" max="9754" width="14.42578125" style="9" customWidth="1"/>
    <col min="9755" max="9755" width="10.28515625" style="9" customWidth="1"/>
    <col min="9756" max="9756" width="13.7109375" style="9" customWidth="1"/>
    <col min="9757" max="9764" width="14.42578125" style="9" customWidth="1"/>
    <col min="9765" max="9765" width="13" style="9" customWidth="1"/>
    <col min="9766" max="9766" width="12.28515625" style="9" customWidth="1"/>
    <col min="9767" max="9767" width="13.7109375" style="9" customWidth="1"/>
    <col min="9768" max="9768" width="13.5703125" style="9" customWidth="1"/>
    <col min="9769" max="9769" width="14.42578125" style="9" customWidth="1"/>
    <col min="9770" max="9770" width="13.42578125" style="9" customWidth="1"/>
    <col min="9771" max="9773" width="14.42578125" style="9" customWidth="1"/>
    <col min="9774" max="9984" width="11" style="9"/>
    <col min="9985" max="9985" width="12" style="9" customWidth="1"/>
    <col min="9986" max="9986" width="13.7109375" style="9" customWidth="1"/>
    <col min="9987" max="9987" width="13.85546875" style="9" customWidth="1"/>
    <col min="9988" max="9988" width="14" style="9" customWidth="1"/>
    <col min="9989" max="9989" width="14.42578125" style="9" customWidth="1"/>
    <col min="9990" max="9990" width="13.85546875" style="9" customWidth="1"/>
    <col min="9991" max="9993" width="14.42578125" style="9" customWidth="1"/>
    <col min="9994" max="9994" width="13.7109375" style="9" customWidth="1"/>
    <col min="9995" max="9995" width="13.5703125" style="9" customWidth="1"/>
    <col min="9996" max="9996" width="14.42578125" style="9" customWidth="1"/>
    <col min="9997" max="9997" width="13.28515625" style="9" customWidth="1"/>
    <col min="9998" max="9998" width="14.42578125" style="9" customWidth="1"/>
    <col min="9999" max="9999" width="13" style="9" customWidth="1"/>
    <col min="10000" max="10010" width="14.42578125" style="9" customWidth="1"/>
    <col min="10011" max="10011" width="10.28515625" style="9" customWidth="1"/>
    <col min="10012" max="10012" width="13.7109375" style="9" customWidth="1"/>
    <col min="10013" max="10020" width="14.42578125" style="9" customWidth="1"/>
    <col min="10021" max="10021" width="13" style="9" customWidth="1"/>
    <col min="10022" max="10022" width="12.28515625" style="9" customWidth="1"/>
    <col min="10023" max="10023" width="13.7109375" style="9" customWidth="1"/>
    <col min="10024" max="10024" width="13.5703125" style="9" customWidth="1"/>
    <col min="10025" max="10025" width="14.42578125" style="9" customWidth="1"/>
    <col min="10026" max="10026" width="13.42578125" style="9" customWidth="1"/>
    <col min="10027" max="10029" width="14.42578125" style="9" customWidth="1"/>
    <col min="10030" max="10240" width="11" style="9"/>
    <col min="10241" max="10241" width="12" style="9" customWidth="1"/>
    <col min="10242" max="10242" width="13.7109375" style="9" customWidth="1"/>
    <col min="10243" max="10243" width="13.85546875" style="9" customWidth="1"/>
    <col min="10244" max="10244" width="14" style="9" customWidth="1"/>
    <col min="10245" max="10245" width="14.42578125" style="9" customWidth="1"/>
    <col min="10246" max="10246" width="13.85546875" style="9" customWidth="1"/>
    <col min="10247" max="10249" width="14.42578125" style="9" customWidth="1"/>
    <col min="10250" max="10250" width="13.7109375" style="9" customWidth="1"/>
    <col min="10251" max="10251" width="13.5703125" style="9" customWidth="1"/>
    <col min="10252" max="10252" width="14.42578125" style="9" customWidth="1"/>
    <col min="10253" max="10253" width="13.28515625" style="9" customWidth="1"/>
    <col min="10254" max="10254" width="14.42578125" style="9" customWidth="1"/>
    <col min="10255" max="10255" width="13" style="9" customWidth="1"/>
    <col min="10256" max="10266" width="14.42578125" style="9" customWidth="1"/>
    <col min="10267" max="10267" width="10.28515625" style="9" customWidth="1"/>
    <col min="10268" max="10268" width="13.7109375" style="9" customWidth="1"/>
    <col min="10269" max="10276" width="14.42578125" style="9" customWidth="1"/>
    <col min="10277" max="10277" width="13" style="9" customWidth="1"/>
    <col min="10278" max="10278" width="12.28515625" style="9" customWidth="1"/>
    <col min="10279" max="10279" width="13.7109375" style="9" customWidth="1"/>
    <col min="10280" max="10280" width="13.5703125" style="9" customWidth="1"/>
    <col min="10281" max="10281" width="14.42578125" style="9" customWidth="1"/>
    <col min="10282" max="10282" width="13.42578125" style="9" customWidth="1"/>
    <col min="10283" max="10285" width="14.42578125" style="9" customWidth="1"/>
    <col min="10286" max="10496" width="11" style="9"/>
    <col min="10497" max="10497" width="12" style="9" customWidth="1"/>
    <col min="10498" max="10498" width="13.7109375" style="9" customWidth="1"/>
    <col min="10499" max="10499" width="13.85546875" style="9" customWidth="1"/>
    <col min="10500" max="10500" width="14" style="9" customWidth="1"/>
    <col min="10501" max="10501" width="14.42578125" style="9" customWidth="1"/>
    <col min="10502" max="10502" width="13.85546875" style="9" customWidth="1"/>
    <col min="10503" max="10505" width="14.42578125" style="9" customWidth="1"/>
    <col min="10506" max="10506" width="13.7109375" style="9" customWidth="1"/>
    <col min="10507" max="10507" width="13.5703125" style="9" customWidth="1"/>
    <col min="10508" max="10508" width="14.42578125" style="9" customWidth="1"/>
    <col min="10509" max="10509" width="13.28515625" style="9" customWidth="1"/>
    <col min="10510" max="10510" width="14.42578125" style="9" customWidth="1"/>
    <col min="10511" max="10511" width="13" style="9" customWidth="1"/>
    <col min="10512" max="10522" width="14.42578125" style="9" customWidth="1"/>
    <col min="10523" max="10523" width="10.28515625" style="9" customWidth="1"/>
    <col min="10524" max="10524" width="13.7109375" style="9" customWidth="1"/>
    <col min="10525" max="10532" width="14.42578125" style="9" customWidth="1"/>
    <col min="10533" max="10533" width="13" style="9" customWidth="1"/>
    <col min="10534" max="10534" width="12.28515625" style="9" customWidth="1"/>
    <col min="10535" max="10535" width="13.7109375" style="9" customWidth="1"/>
    <col min="10536" max="10536" width="13.5703125" style="9" customWidth="1"/>
    <col min="10537" max="10537" width="14.42578125" style="9" customWidth="1"/>
    <col min="10538" max="10538" width="13.42578125" style="9" customWidth="1"/>
    <col min="10539" max="10541" width="14.42578125" style="9" customWidth="1"/>
    <col min="10542" max="10752" width="11" style="9"/>
    <col min="10753" max="10753" width="12" style="9" customWidth="1"/>
    <col min="10754" max="10754" width="13.7109375" style="9" customWidth="1"/>
    <col min="10755" max="10755" width="13.85546875" style="9" customWidth="1"/>
    <col min="10756" max="10756" width="14" style="9" customWidth="1"/>
    <col min="10757" max="10757" width="14.42578125" style="9" customWidth="1"/>
    <col min="10758" max="10758" width="13.85546875" style="9" customWidth="1"/>
    <col min="10759" max="10761" width="14.42578125" style="9" customWidth="1"/>
    <col min="10762" max="10762" width="13.7109375" style="9" customWidth="1"/>
    <col min="10763" max="10763" width="13.5703125" style="9" customWidth="1"/>
    <col min="10764" max="10764" width="14.42578125" style="9" customWidth="1"/>
    <col min="10765" max="10765" width="13.28515625" style="9" customWidth="1"/>
    <col min="10766" max="10766" width="14.42578125" style="9" customWidth="1"/>
    <col min="10767" max="10767" width="13" style="9" customWidth="1"/>
    <col min="10768" max="10778" width="14.42578125" style="9" customWidth="1"/>
    <col min="10779" max="10779" width="10.28515625" style="9" customWidth="1"/>
    <col min="10780" max="10780" width="13.7109375" style="9" customWidth="1"/>
    <col min="10781" max="10788" width="14.42578125" style="9" customWidth="1"/>
    <col min="10789" max="10789" width="13" style="9" customWidth="1"/>
    <col min="10790" max="10790" width="12.28515625" style="9" customWidth="1"/>
    <col min="10791" max="10791" width="13.7109375" style="9" customWidth="1"/>
    <col min="10792" max="10792" width="13.5703125" style="9" customWidth="1"/>
    <col min="10793" max="10793" width="14.42578125" style="9" customWidth="1"/>
    <col min="10794" max="10794" width="13.42578125" style="9" customWidth="1"/>
    <col min="10795" max="10797" width="14.42578125" style="9" customWidth="1"/>
    <col min="10798" max="11008" width="11" style="9"/>
    <col min="11009" max="11009" width="12" style="9" customWidth="1"/>
    <col min="11010" max="11010" width="13.7109375" style="9" customWidth="1"/>
    <col min="11011" max="11011" width="13.85546875" style="9" customWidth="1"/>
    <col min="11012" max="11012" width="14" style="9" customWidth="1"/>
    <col min="11013" max="11013" width="14.42578125" style="9" customWidth="1"/>
    <col min="11014" max="11014" width="13.85546875" style="9" customWidth="1"/>
    <col min="11015" max="11017" width="14.42578125" style="9" customWidth="1"/>
    <col min="11018" max="11018" width="13.7109375" style="9" customWidth="1"/>
    <col min="11019" max="11019" width="13.5703125" style="9" customWidth="1"/>
    <col min="11020" max="11020" width="14.42578125" style="9" customWidth="1"/>
    <col min="11021" max="11021" width="13.28515625" style="9" customWidth="1"/>
    <col min="11022" max="11022" width="14.42578125" style="9" customWidth="1"/>
    <col min="11023" max="11023" width="13" style="9" customWidth="1"/>
    <col min="11024" max="11034" width="14.42578125" style="9" customWidth="1"/>
    <col min="11035" max="11035" width="10.28515625" style="9" customWidth="1"/>
    <col min="11036" max="11036" width="13.7109375" style="9" customWidth="1"/>
    <col min="11037" max="11044" width="14.42578125" style="9" customWidth="1"/>
    <col min="11045" max="11045" width="13" style="9" customWidth="1"/>
    <col min="11046" max="11046" width="12.28515625" style="9" customWidth="1"/>
    <col min="11047" max="11047" width="13.7109375" style="9" customWidth="1"/>
    <col min="11048" max="11048" width="13.5703125" style="9" customWidth="1"/>
    <col min="11049" max="11049" width="14.42578125" style="9" customWidth="1"/>
    <col min="11050" max="11050" width="13.42578125" style="9" customWidth="1"/>
    <col min="11051" max="11053" width="14.42578125" style="9" customWidth="1"/>
    <col min="11054" max="11264" width="11" style="9"/>
    <col min="11265" max="11265" width="12" style="9" customWidth="1"/>
    <col min="11266" max="11266" width="13.7109375" style="9" customWidth="1"/>
    <col min="11267" max="11267" width="13.85546875" style="9" customWidth="1"/>
    <col min="11268" max="11268" width="14" style="9" customWidth="1"/>
    <col min="11269" max="11269" width="14.42578125" style="9" customWidth="1"/>
    <col min="11270" max="11270" width="13.85546875" style="9" customWidth="1"/>
    <col min="11271" max="11273" width="14.42578125" style="9" customWidth="1"/>
    <col min="11274" max="11274" width="13.7109375" style="9" customWidth="1"/>
    <col min="11275" max="11275" width="13.5703125" style="9" customWidth="1"/>
    <col min="11276" max="11276" width="14.42578125" style="9" customWidth="1"/>
    <col min="11277" max="11277" width="13.28515625" style="9" customWidth="1"/>
    <col min="11278" max="11278" width="14.42578125" style="9" customWidth="1"/>
    <col min="11279" max="11279" width="13" style="9" customWidth="1"/>
    <col min="11280" max="11290" width="14.42578125" style="9" customWidth="1"/>
    <col min="11291" max="11291" width="10.28515625" style="9" customWidth="1"/>
    <col min="11292" max="11292" width="13.7109375" style="9" customWidth="1"/>
    <col min="11293" max="11300" width="14.42578125" style="9" customWidth="1"/>
    <col min="11301" max="11301" width="13" style="9" customWidth="1"/>
    <col min="11302" max="11302" width="12.28515625" style="9" customWidth="1"/>
    <col min="11303" max="11303" width="13.7109375" style="9" customWidth="1"/>
    <col min="11304" max="11304" width="13.5703125" style="9" customWidth="1"/>
    <col min="11305" max="11305" width="14.42578125" style="9" customWidth="1"/>
    <col min="11306" max="11306" width="13.42578125" style="9" customWidth="1"/>
    <col min="11307" max="11309" width="14.42578125" style="9" customWidth="1"/>
    <col min="11310" max="11520" width="11" style="9"/>
    <col min="11521" max="11521" width="12" style="9" customWidth="1"/>
    <col min="11522" max="11522" width="13.7109375" style="9" customWidth="1"/>
    <col min="11523" max="11523" width="13.85546875" style="9" customWidth="1"/>
    <col min="11524" max="11524" width="14" style="9" customWidth="1"/>
    <col min="11525" max="11525" width="14.42578125" style="9" customWidth="1"/>
    <col min="11526" max="11526" width="13.85546875" style="9" customWidth="1"/>
    <col min="11527" max="11529" width="14.42578125" style="9" customWidth="1"/>
    <col min="11530" max="11530" width="13.7109375" style="9" customWidth="1"/>
    <col min="11531" max="11531" width="13.5703125" style="9" customWidth="1"/>
    <col min="11532" max="11532" width="14.42578125" style="9" customWidth="1"/>
    <col min="11533" max="11533" width="13.28515625" style="9" customWidth="1"/>
    <col min="11534" max="11534" width="14.42578125" style="9" customWidth="1"/>
    <col min="11535" max="11535" width="13" style="9" customWidth="1"/>
    <col min="11536" max="11546" width="14.42578125" style="9" customWidth="1"/>
    <col min="11547" max="11547" width="10.28515625" style="9" customWidth="1"/>
    <col min="11548" max="11548" width="13.7109375" style="9" customWidth="1"/>
    <col min="11549" max="11556" width="14.42578125" style="9" customWidth="1"/>
    <col min="11557" max="11557" width="13" style="9" customWidth="1"/>
    <col min="11558" max="11558" width="12.28515625" style="9" customWidth="1"/>
    <col min="11559" max="11559" width="13.7109375" style="9" customWidth="1"/>
    <col min="11560" max="11560" width="13.5703125" style="9" customWidth="1"/>
    <col min="11561" max="11561" width="14.42578125" style="9" customWidth="1"/>
    <col min="11562" max="11562" width="13.42578125" style="9" customWidth="1"/>
    <col min="11563" max="11565" width="14.42578125" style="9" customWidth="1"/>
    <col min="11566" max="11776" width="11" style="9"/>
    <col min="11777" max="11777" width="12" style="9" customWidth="1"/>
    <col min="11778" max="11778" width="13.7109375" style="9" customWidth="1"/>
    <col min="11779" max="11779" width="13.85546875" style="9" customWidth="1"/>
    <col min="11780" max="11780" width="14" style="9" customWidth="1"/>
    <col min="11781" max="11781" width="14.42578125" style="9" customWidth="1"/>
    <col min="11782" max="11782" width="13.85546875" style="9" customWidth="1"/>
    <col min="11783" max="11785" width="14.42578125" style="9" customWidth="1"/>
    <col min="11786" max="11786" width="13.7109375" style="9" customWidth="1"/>
    <col min="11787" max="11787" width="13.5703125" style="9" customWidth="1"/>
    <col min="11788" max="11788" width="14.42578125" style="9" customWidth="1"/>
    <col min="11789" max="11789" width="13.28515625" style="9" customWidth="1"/>
    <col min="11790" max="11790" width="14.42578125" style="9" customWidth="1"/>
    <col min="11791" max="11791" width="13" style="9" customWidth="1"/>
    <col min="11792" max="11802" width="14.42578125" style="9" customWidth="1"/>
    <col min="11803" max="11803" width="10.28515625" style="9" customWidth="1"/>
    <col min="11804" max="11804" width="13.7109375" style="9" customWidth="1"/>
    <col min="11805" max="11812" width="14.42578125" style="9" customWidth="1"/>
    <col min="11813" max="11813" width="13" style="9" customWidth="1"/>
    <col min="11814" max="11814" width="12.28515625" style="9" customWidth="1"/>
    <col min="11815" max="11815" width="13.7109375" style="9" customWidth="1"/>
    <col min="11816" max="11816" width="13.5703125" style="9" customWidth="1"/>
    <col min="11817" max="11817" width="14.42578125" style="9" customWidth="1"/>
    <col min="11818" max="11818" width="13.42578125" style="9" customWidth="1"/>
    <col min="11819" max="11821" width="14.42578125" style="9" customWidth="1"/>
    <col min="11822" max="12032" width="11" style="9"/>
    <col min="12033" max="12033" width="12" style="9" customWidth="1"/>
    <col min="12034" max="12034" width="13.7109375" style="9" customWidth="1"/>
    <col min="12035" max="12035" width="13.85546875" style="9" customWidth="1"/>
    <col min="12036" max="12036" width="14" style="9" customWidth="1"/>
    <col min="12037" max="12037" width="14.42578125" style="9" customWidth="1"/>
    <col min="12038" max="12038" width="13.85546875" style="9" customWidth="1"/>
    <col min="12039" max="12041" width="14.42578125" style="9" customWidth="1"/>
    <col min="12042" max="12042" width="13.7109375" style="9" customWidth="1"/>
    <col min="12043" max="12043" width="13.5703125" style="9" customWidth="1"/>
    <col min="12044" max="12044" width="14.42578125" style="9" customWidth="1"/>
    <col min="12045" max="12045" width="13.28515625" style="9" customWidth="1"/>
    <col min="12046" max="12046" width="14.42578125" style="9" customWidth="1"/>
    <col min="12047" max="12047" width="13" style="9" customWidth="1"/>
    <col min="12048" max="12058" width="14.42578125" style="9" customWidth="1"/>
    <col min="12059" max="12059" width="10.28515625" style="9" customWidth="1"/>
    <col min="12060" max="12060" width="13.7109375" style="9" customWidth="1"/>
    <col min="12061" max="12068" width="14.42578125" style="9" customWidth="1"/>
    <col min="12069" max="12069" width="13" style="9" customWidth="1"/>
    <col min="12070" max="12070" width="12.28515625" style="9" customWidth="1"/>
    <col min="12071" max="12071" width="13.7109375" style="9" customWidth="1"/>
    <col min="12072" max="12072" width="13.5703125" style="9" customWidth="1"/>
    <col min="12073" max="12073" width="14.42578125" style="9" customWidth="1"/>
    <col min="12074" max="12074" width="13.42578125" style="9" customWidth="1"/>
    <col min="12075" max="12077" width="14.42578125" style="9" customWidth="1"/>
    <col min="12078" max="12288" width="11" style="9"/>
    <col min="12289" max="12289" width="12" style="9" customWidth="1"/>
    <col min="12290" max="12290" width="13.7109375" style="9" customWidth="1"/>
    <col min="12291" max="12291" width="13.85546875" style="9" customWidth="1"/>
    <col min="12292" max="12292" width="14" style="9" customWidth="1"/>
    <col min="12293" max="12293" width="14.42578125" style="9" customWidth="1"/>
    <col min="12294" max="12294" width="13.85546875" style="9" customWidth="1"/>
    <col min="12295" max="12297" width="14.42578125" style="9" customWidth="1"/>
    <col min="12298" max="12298" width="13.7109375" style="9" customWidth="1"/>
    <col min="12299" max="12299" width="13.5703125" style="9" customWidth="1"/>
    <col min="12300" max="12300" width="14.42578125" style="9" customWidth="1"/>
    <col min="12301" max="12301" width="13.28515625" style="9" customWidth="1"/>
    <col min="12302" max="12302" width="14.42578125" style="9" customWidth="1"/>
    <col min="12303" max="12303" width="13" style="9" customWidth="1"/>
    <col min="12304" max="12314" width="14.42578125" style="9" customWidth="1"/>
    <col min="12315" max="12315" width="10.28515625" style="9" customWidth="1"/>
    <col min="12316" max="12316" width="13.7109375" style="9" customWidth="1"/>
    <col min="12317" max="12324" width="14.42578125" style="9" customWidth="1"/>
    <col min="12325" max="12325" width="13" style="9" customWidth="1"/>
    <col min="12326" max="12326" width="12.28515625" style="9" customWidth="1"/>
    <col min="12327" max="12327" width="13.7109375" style="9" customWidth="1"/>
    <col min="12328" max="12328" width="13.5703125" style="9" customWidth="1"/>
    <col min="12329" max="12329" width="14.42578125" style="9" customWidth="1"/>
    <col min="12330" max="12330" width="13.42578125" style="9" customWidth="1"/>
    <col min="12331" max="12333" width="14.42578125" style="9" customWidth="1"/>
    <col min="12334" max="12544" width="11" style="9"/>
    <col min="12545" max="12545" width="12" style="9" customWidth="1"/>
    <col min="12546" max="12546" width="13.7109375" style="9" customWidth="1"/>
    <col min="12547" max="12547" width="13.85546875" style="9" customWidth="1"/>
    <col min="12548" max="12548" width="14" style="9" customWidth="1"/>
    <col min="12549" max="12549" width="14.42578125" style="9" customWidth="1"/>
    <col min="12550" max="12550" width="13.85546875" style="9" customWidth="1"/>
    <col min="12551" max="12553" width="14.42578125" style="9" customWidth="1"/>
    <col min="12554" max="12554" width="13.7109375" style="9" customWidth="1"/>
    <col min="12555" max="12555" width="13.5703125" style="9" customWidth="1"/>
    <col min="12556" max="12556" width="14.42578125" style="9" customWidth="1"/>
    <col min="12557" max="12557" width="13.28515625" style="9" customWidth="1"/>
    <col min="12558" max="12558" width="14.42578125" style="9" customWidth="1"/>
    <col min="12559" max="12559" width="13" style="9" customWidth="1"/>
    <col min="12560" max="12570" width="14.42578125" style="9" customWidth="1"/>
    <col min="12571" max="12571" width="10.28515625" style="9" customWidth="1"/>
    <col min="12572" max="12572" width="13.7109375" style="9" customWidth="1"/>
    <col min="12573" max="12580" width="14.42578125" style="9" customWidth="1"/>
    <col min="12581" max="12581" width="13" style="9" customWidth="1"/>
    <col min="12582" max="12582" width="12.28515625" style="9" customWidth="1"/>
    <col min="12583" max="12583" width="13.7109375" style="9" customWidth="1"/>
    <col min="12584" max="12584" width="13.5703125" style="9" customWidth="1"/>
    <col min="12585" max="12585" width="14.42578125" style="9" customWidth="1"/>
    <col min="12586" max="12586" width="13.42578125" style="9" customWidth="1"/>
    <col min="12587" max="12589" width="14.42578125" style="9" customWidth="1"/>
    <col min="12590" max="12800" width="11" style="9"/>
    <col min="12801" max="12801" width="12" style="9" customWidth="1"/>
    <col min="12802" max="12802" width="13.7109375" style="9" customWidth="1"/>
    <col min="12803" max="12803" width="13.85546875" style="9" customWidth="1"/>
    <col min="12804" max="12804" width="14" style="9" customWidth="1"/>
    <col min="12805" max="12805" width="14.42578125" style="9" customWidth="1"/>
    <col min="12806" max="12806" width="13.85546875" style="9" customWidth="1"/>
    <col min="12807" max="12809" width="14.42578125" style="9" customWidth="1"/>
    <col min="12810" max="12810" width="13.7109375" style="9" customWidth="1"/>
    <col min="12811" max="12811" width="13.5703125" style="9" customWidth="1"/>
    <col min="12812" max="12812" width="14.42578125" style="9" customWidth="1"/>
    <col min="12813" max="12813" width="13.28515625" style="9" customWidth="1"/>
    <col min="12814" max="12814" width="14.42578125" style="9" customWidth="1"/>
    <col min="12815" max="12815" width="13" style="9" customWidth="1"/>
    <col min="12816" max="12826" width="14.42578125" style="9" customWidth="1"/>
    <col min="12827" max="12827" width="10.28515625" style="9" customWidth="1"/>
    <col min="12828" max="12828" width="13.7109375" style="9" customWidth="1"/>
    <col min="12829" max="12836" width="14.42578125" style="9" customWidth="1"/>
    <col min="12837" max="12837" width="13" style="9" customWidth="1"/>
    <col min="12838" max="12838" width="12.28515625" style="9" customWidth="1"/>
    <col min="12839" max="12839" width="13.7109375" style="9" customWidth="1"/>
    <col min="12840" max="12840" width="13.5703125" style="9" customWidth="1"/>
    <col min="12841" max="12841" width="14.42578125" style="9" customWidth="1"/>
    <col min="12842" max="12842" width="13.42578125" style="9" customWidth="1"/>
    <col min="12843" max="12845" width="14.42578125" style="9" customWidth="1"/>
    <col min="12846" max="13056" width="11" style="9"/>
    <col min="13057" max="13057" width="12" style="9" customWidth="1"/>
    <col min="13058" max="13058" width="13.7109375" style="9" customWidth="1"/>
    <col min="13059" max="13059" width="13.85546875" style="9" customWidth="1"/>
    <col min="13060" max="13060" width="14" style="9" customWidth="1"/>
    <col min="13061" max="13061" width="14.42578125" style="9" customWidth="1"/>
    <col min="13062" max="13062" width="13.85546875" style="9" customWidth="1"/>
    <col min="13063" max="13065" width="14.42578125" style="9" customWidth="1"/>
    <col min="13066" max="13066" width="13.7109375" style="9" customWidth="1"/>
    <col min="13067" max="13067" width="13.5703125" style="9" customWidth="1"/>
    <col min="13068" max="13068" width="14.42578125" style="9" customWidth="1"/>
    <col min="13069" max="13069" width="13.28515625" style="9" customWidth="1"/>
    <col min="13070" max="13070" width="14.42578125" style="9" customWidth="1"/>
    <col min="13071" max="13071" width="13" style="9" customWidth="1"/>
    <col min="13072" max="13082" width="14.42578125" style="9" customWidth="1"/>
    <col min="13083" max="13083" width="10.28515625" style="9" customWidth="1"/>
    <col min="13084" max="13084" width="13.7109375" style="9" customWidth="1"/>
    <col min="13085" max="13092" width="14.42578125" style="9" customWidth="1"/>
    <col min="13093" max="13093" width="13" style="9" customWidth="1"/>
    <col min="13094" max="13094" width="12.28515625" style="9" customWidth="1"/>
    <col min="13095" max="13095" width="13.7109375" style="9" customWidth="1"/>
    <col min="13096" max="13096" width="13.5703125" style="9" customWidth="1"/>
    <col min="13097" max="13097" width="14.42578125" style="9" customWidth="1"/>
    <col min="13098" max="13098" width="13.42578125" style="9" customWidth="1"/>
    <col min="13099" max="13101" width="14.42578125" style="9" customWidth="1"/>
    <col min="13102" max="13312" width="11" style="9"/>
    <col min="13313" max="13313" width="12" style="9" customWidth="1"/>
    <col min="13314" max="13314" width="13.7109375" style="9" customWidth="1"/>
    <col min="13315" max="13315" width="13.85546875" style="9" customWidth="1"/>
    <col min="13316" max="13316" width="14" style="9" customWidth="1"/>
    <col min="13317" max="13317" width="14.42578125" style="9" customWidth="1"/>
    <col min="13318" max="13318" width="13.85546875" style="9" customWidth="1"/>
    <col min="13319" max="13321" width="14.42578125" style="9" customWidth="1"/>
    <col min="13322" max="13322" width="13.7109375" style="9" customWidth="1"/>
    <col min="13323" max="13323" width="13.5703125" style="9" customWidth="1"/>
    <col min="13324" max="13324" width="14.42578125" style="9" customWidth="1"/>
    <col min="13325" max="13325" width="13.28515625" style="9" customWidth="1"/>
    <col min="13326" max="13326" width="14.42578125" style="9" customWidth="1"/>
    <col min="13327" max="13327" width="13" style="9" customWidth="1"/>
    <col min="13328" max="13338" width="14.42578125" style="9" customWidth="1"/>
    <col min="13339" max="13339" width="10.28515625" style="9" customWidth="1"/>
    <col min="13340" max="13340" width="13.7109375" style="9" customWidth="1"/>
    <col min="13341" max="13348" width="14.42578125" style="9" customWidth="1"/>
    <col min="13349" max="13349" width="13" style="9" customWidth="1"/>
    <col min="13350" max="13350" width="12.28515625" style="9" customWidth="1"/>
    <col min="13351" max="13351" width="13.7109375" style="9" customWidth="1"/>
    <col min="13352" max="13352" width="13.5703125" style="9" customWidth="1"/>
    <col min="13353" max="13353" width="14.42578125" style="9" customWidth="1"/>
    <col min="13354" max="13354" width="13.42578125" style="9" customWidth="1"/>
    <col min="13355" max="13357" width="14.42578125" style="9" customWidth="1"/>
    <col min="13358" max="13568" width="11" style="9"/>
    <col min="13569" max="13569" width="12" style="9" customWidth="1"/>
    <col min="13570" max="13570" width="13.7109375" style="9" customWidth="1"/>
    <col min="13571" max="13571" width="13.85546875" style="9" customWidth="1"/>
    <col min="13572" max="13572" width="14" style="9" customWidth="1"/>
    <col min="13573" max="13573" width="14.42578125" style="9" customWidth="1"/>
    <col min="13574" max="13574" width="13.85546875" style="9" customWidth="1"/>
    <col min="13575" max="13577" width="14.42578125" style="9" customWidth="1"/>
    <col min="13578" max="13578" width="13.7109375" style="9" customWidth="1"/>
    <col min="13579" max="13579" width="13.5703125" style="9" customWidth="1"/>
    <col min="13580" max="13580" width="14.42578125" style="9" customWidth="1"/>
    <col min="13581" max="13581" width="13.28515625" style="9" customWidth="1"/>
    <col min="13582" max="13582" width="14.42578125" style="9" customWidth="1"/>
    <col min="13583" max="13583" width="13" style="9" customWidth="1"/>
    <col min="13584" max="13594" width="14.42578125" style="9" customWidth="1"/>
    <col min="13595" max="13595" width="10.28515625" style="9" customWidth="1"/>
    <col min="13596" max="13596" width="13.7109375" style="9" customWidth="1"/>
    <col min="13597" max="13604" width="14.42578125" style="9" customWidth="1"/>
    <col min="13605" max="13605" width="13" style="9" customWidth="1"/>
    <col min="13606" max="13606" width="12.28515625" style="9" customWidth="1"/>
    <col min="13607" max="13607" width="13.7109375" style="9" customWidth="1"/>
    <col min="13608" max="13608" width="13.5703125" style="9" customWidth="1"/>
    <col min="13609" max="13609" width="14.42578125" style="9" customWidth="1"/>
    <col min="13610" max="13610" width="13.42578125" style="9" customWidth="1"/>
    <col min="13611" max="13613" width="14.42578125" style="9" customWidth="1"/>
    <col min="13614" max="13824" width="11" style="9"/>
    <col min="13825" max="13825" width="12" style="9" customWidth="1"/>
    <col min="13826" max="13826" width="13.7109375" style="9" customWidth="1"/>
    <col min="13827" max="13827" width="13.85546875" style="9" customWidth="1"/>
    <col min="13828" max="13828" width="14" style="9" customWidth="1"/>
    <col min="13829" max="13829" width="14.42578125" style="9" customWidth="1"/>
    <col min="13830" max="13830" width="13.85546875" style="9" customWidth="1"/>
    <col min="13831" max="13833" width="14.42578125" style="9" customWidth="1"/>
    <col min="13834" max="13834" width="13.7109375" style="9" customWidth="1"/>
    <col min="13835" max="13835" width="13.5703125" style="9" customWidth="1"/>
    <col min="13836" max="13836" width="14.42578125" style="9" customWidth="1"/>
    <col min="13837" max="13837" width="13.28515625" style="9" customWidth="1"/>
    <col min="13838" max="13838" width="14.42578125" style="9" customWidth="1"/>
    <col min="13839" max="13839" width="13" style="9" customWidth="1"/>
    <col min="13840" max="13850" width="14.42578125" style="9" customWidth="1"/>
    <col min="13851" max="13851" width="10.28515625" style="9" customWidth="1"/>
    <col min="13852" max="13852" width="13.7109375" style="9" customWidth="1"/>
    <col min="13853" max="13860" width="14.42578125" style="9" customWidth="1"/>
    <col min="13861" max="13861" width="13" style="9" customWidth="1"/>
    <col min="13862" max="13862" width="12.28515625" style="9" customWidth="1"/>
    <col min="13863" max="13863" width="13.7109375" style="9" customWidth="1"/>
    <col min="13864" max="13864" width="13.5703125" style="9" customWidth="1"/>
    <col min="13865" max="13865" width="14.42578125" style="9" customWidth="1"/>
    <col min="13866" max="13866" width="13.42578125" style="9" customWidth="1"/>
    <col min="13867" max="13869" width="14.42578125" style="9" customWidth="1"/>
    <col min="13870" max="14080" width="11" style="9"/>
    <col min="14081" max="14081" width="12" style="9" customWidth="1"/>
    <col min="14082" max="14082" width="13.7109375" style="9" customWidth="1"/>
    <col min="14083" max="14083" width="13.85546875" style="9" customWidth="1"/>
    <col min="14084" max="14084" width="14" style="9" customWidth="1"/>
    <col min="14085" max="14085" width="14.42578125" style="9" customWidth="1"/>
    <col min="14086" max="14086" width="13.85546875" style="9" customWidth="1"/>
    <col min="14087" max="14089" width="14.42578125" style="9" customWidth="1"/>
    <col min="14090" max="14090" width="13.7109375" style="9" customWidth="1"/>
    <col min="14091" max="14091" width="13.5703125" style="9" customWidth="1"/>
    <col min="14092" max="14092" width="14.42578125" style="9" customWidth="1"/>
    <col min="14093" max="14093" width="13.28515625" style="9" customWidth="1"/>
    <col min="14094" max="14094" width="14.42578125" style="9" customWidth="1"/>
    <col min="14095" max="14095" width="13" style="9" customWidth="1"/>
    <col min="14096" max="14106" width="14.42578125" style="9" customWidth="1"/>
    <col min="14107" max="14107" width="10.28515625" style="9" customWidth="1"/>
    <col min="14108" max="14108" width="13.7109375" style="9" customWidth="1"/>
    <col min="14109" max="14116" width="14.42578125" style="9" customWidth="1"/>
    <col min="14117" max="14117" width="13" style="9" customWidth="1"/>
    <col min="14118" max="14118" width="12.28515625" style="9" customWidth="1"/>
    <col min="14119" max="14119" width="13.7109375" style="9" customWidth="1"/>
    <col min="14120" max="14120" width="13.5703125" style="9" customWidth="1"/>
    <col min="14121" max="14121" width="14.42578125" style="9" customWidth="1"/>
    <col min="14122" max="14122" width="13.42578125" style="9" customWidth="1"/>
    <col min="14123" max="14125" width="14.42578125" style="9" customWidth="1"/>
    <col min="14126" max="14336" width="11" style="9"/>
    <col min="14337" max="14337" width="12" style="9" customWidth="1"/>
    <col min="14338" max="14338" width="13.7109375" style="9" customWidth="1"/>
    <col min="14339" max="14339" width="13.85546875" style="9" customWidth="1"/>
    <col min="14340" max="14340" width="14" style="9" customWidth="1"/>
    <col min="14341" max="14341" width="14.42578125" style="9" customWidth="1"/>
    <col min="14342" max="14342" width="13.85546875" style="9" customWidth="1"/>
    <col min="14343" max="14345" width="14.42578125" style="9" customWidth="1"/>
    <col min="14346" max="14346" width="13.7109375" style="9" customWidth="1"/>
    <col min="14347" max="14347" width="13.5703125" style="9" customWidth="1"/>
    <col min="14348" max="14348" width="14.42578125" style="9" customWidth="1"/>
    <col min="14349" max="14349" width="13.28515625" style="9" customWidth="1"/>
    <col min="14350" max="14350" width="14.42578125" style="9" customWidth="1"/>
    <col min="14351" max="14351" width="13" style="9" customWidth="1"/>
    <col min="14352" max="14362" width="14.42578125" style="9" customWidth="1"/>
    <col min="14363" max="14363" width="10.28515625" style="9" customWidth="1"/>
    <col min="14364" max="14364" width="13.7109375" style="9" customWidth="1"/>
    <col min="14365" max="14372" width="14.42578125" style="9" customWidth="1"/>
    <col min="14373" max="14373" width="13" style="9" customWidth="1"/>
    <col min="14374" max="14374" width="12.28515625" style="9" customWidth="1"/>
    <col min="14375" max="14375" width="13.7109375" style="9" customWidth="1"/>
    <col min="14376" max="14376" width="13.5703125" style="9" customWidth="1"/>
    <col min="14377" max="14377" width="14.42578125" style="9" customWidth="1"/>
    <col min="14378" max="14378" width="13.42578125" style="9" customWidth="1"/>
    <col min="14379" max="14381" width="14.42578125" style="9" customWidth="1"/>
    <col min="14382" max="14592" width="11" style="9"/>
    <col min="14593" max="14593" width="12" style="9" customWidth="1"/>
    <col min="14594" max="14594" width="13.7109375" style="9" customWidth="1"/>
    <col min="14595" max="14595" width="13.85546875" style="9" customWidth="1"/>
    <col min="14596" max="14596" width="14" style="9" customWidth="1"/>
    <col min="14597" max="14597" width="14.42578125" style="9" customWidth="1"/>
    <col min="14598" max="14598" width="13.85546875" style="9" customWidth="1"/>
    <col min="14599" max="14601" width="14.42578125" style="9" customWidth="1"/>
    <col min="14602" max="14602" width="13.7109375" style="9" customWidth="1"/>
    <col min="14603" max="14603" width="13.5703125" style="9" customWidth="1"/>
    <col min="14604" max="14604" width="14.42578125" style="9" customWidth="1"/>
    <col min="14605" max="14605" width="13.28515625" style="9" customWidth="1"/>
    <col min="14606" max="14606" width="14.42578125" style="9" customWidth="1"/>
    <col min="14607" max="14607" width="13" style="9" customWidth="1"/>
    <col min="14608" max="14618" width="14.42578125" style="9" customWidth="1"/>
    <col min="14619" max="14619" width="10.28515625" style="9" customWidth="1"/>
    <col min="14620" max="14620" width="13.7109375" style="9" customWidth="1"/>
    <col min="14621" max="14628" width="14.42578125" style="9" customWidth="1"/>
    <col min="14629" max="14629" width="13" style="9" customWidth="1"/>
    <col min="14630" max="14630" width="12.28515625" style="9" customWidth="1"/>
    <col min="14631" max="14631" width="13.7109375" style="9" customWidth="1"/>
    <col min="14632" max="14632" width="13.5703125" style="9" customWidth="1"/>
    <col min="14633" max="14633" width="14.42578125" style="9" customWidth="1"/>
    <col min="14634" max="14634" width="13.42578125" style="9" customWidth="1"/>
    <col min="14635" max="14637" width="14.42578125" style="9" customWidth="1"/>
    <col min="14638" max="14848" width="11" style="9"/>
    <col min="14849" max="14849" width="12" style="9" customWidth="1"/>
    <col min="14850" max="14850" width="13.7109375" style="9" customWidth="1"/>
    <col min="14851" max="14851" width="13.85546875" style="9" customWidth="1"/>
    <col min="14852" max="14852" width="14" style="9" customWidth="1"/>
    <col min="14853" max="14853" width="14.42578125" style="9" customWidth="1"/>
    <col min="14854" max="14854" width="13.85546875" style="9" customWidth="1"/>
    <col min="14855" max="14857" width="14.42578125" style="9" customWidth="1"/>
    <col min="14858" max="14858" width="13.7109375" style="9" customWidth="1"/>
    <col min="14859" max="14859" width="13.5703125" style="9" customWidth="1"/>
    <col min="14860" max="14860" width="14.42578125" style="9" customWidth="1"/>
    <col min="14861" max="14861" width="13.28515625" style="9" customWidth="1"/>
    <col min="14862" max="14862" width="14.42578125" style="9" customWidth="1"/>
    <col min="14863" max="14863" width="13" style="9" customWidth="1"/>
    <col min="14864" max="14874" width="14.42578125" style="9" customWidth="1"/>
    <col min="14875" max="14875" width="10.28515625" style="9" customWidth="1"/>
    <col min="14876" max="14876" width="13.7109375" style="9" customWidth="1"/>
    <col min="14877" max="14884" width="14.42578125" style="9" customWidth="1"/>
    <col min="14885" max="14885" width="13" style="9" customWidth="1"/>
    <col min="14886" max="14886" width="12.28515625" style="9" customWidth="1"/>
    <col min="14887" max="14887" width="13.7109375" style="9" customWidth="1"/>
    <col min="14888" max="14888" width="13.5703125" style="9" customWidth="1"/>
    <col min="14889" max="14889" width="14.42578125" style="9" customWidth="1"/>
    <col min="14890" max="14890" width="13.42578125" style="9" customWidth="1"/>
    <col min="14891" max="14893" width="14.42578125" style="9" customWidth="1"/>
    <col min="14894" max="15104" width="11" style="9"/>
    <col min="15105" max="15105" width="12" style="9" customWidth="1"/>
    <col min="15106" max="15106" width="13.7109375" style="9" customWidth="1"/>
    <col min="15107" max="15107" width="13.85546875" style="9" customWidth="1"/>
    <col min="15108" max="15108" width="14" style="9" customWidth="1"/>
    <col min="15109" max="15109" width="14.42578125" style="9" customWidth="1"/>
    <col min="15110" max="15110" width="13.85546875" style="9" customWidth="1"/>
    <col min="15111" max="15113" width="14.42578125" style="9" customWidth="1"/>
    <col min="15114" max="15114" width="13.7109375" style="9" customWidth="1"/>
    <col min="15115" max="15115" width="13.5703125" style="9" customWidth="1"/>
    <col min="15116" max="15116" width="14.42578125" style="9" customWidth="1"/>
    <col min="15117" max="15117" width="13.28515625" style="9" customWidth="1"/>
    <col min="15118" max="15118" width="14.42578125" style="9" customWidth="1"/>
    <col min="15119" max="15119" width="13" style="9" customWidth="1"/>
    <col min="15120" max="15130" width="14.42578125" style="9" customWidth="1"/>
    <col min="15131" max="15131" width="10.28515625" style="9" customWidth="1"/>
    <col min="15132" max="15132" width="13.7109375" style="9" customWidth="1"/>
    <col min="15133" max="15140" width="14.42578125" style="9" customWidth="1"/>
    <col min="15141" max="15141" width="13" style="9" customWidth="1"/>
    <col min="15142" max="15142" width="12.28515625" style="9" customWidth="1"/>
    <col min="15143" max="15143" width="13.7109375" style="9" customWidth="1"/>
    <col min="15144" max="15144" width="13.5703125" style="9" customWidth="1"/>
    <col min="15145" max="15145" width="14.42578125" style="9" customWidth="1"/>
    <col min="15146" max="15146" width="13.42578125" style="9" customWidth="1"/>
    <col min="15147" max="15149" width="14.42578125" style="9" customWidth="1"/>
    <col min="15150" max="15360" width="11" style="9"/>
    <col min="15361" max="15361" width="12" style="9" customWidth="1"/>
    <col min="15362" max="15362" width="13.7109375" style="9" customWidth="1"/>
    <col min="15363" max="15363" width="13.85546875" style="9" customWidth="1"/>
    <col min="15364" max="15364" width="14" style="9" customWidth="1"/>
    <col min="15365" max="15365" width="14.42578125" style="9" customWidth="1"/>
    <col min="15366" max="15366" width="13.85546875" style="9" customWidth="1"/>
    <col min="15367" max="15369" width="14.42578125" style="9" customWidth="1"/>
    <col min="15370" max="15370" width="13.7109375" style="9" customWidth="1"/>
    <col min="15371" max="15371" width="13.5703125" style="9" customWidth="1"/>
    <col min="15372" max="15372" width="14.42578125" style="9" customWidth="1"/>
    <col min="15373" max="15373" width="13.28515625" style="9" customWidth="1"/>
    <col min="15374" max="15374" width="14.42578125" style="9" customWidth="1"/>
    <col min="15375" max="15375" width="13" style="9" customWidth="1"/>
    <col min="15376" max="15386" width="14.42578125" style="9" customWidth="1"/>
    <col min="15387" max="15387" width="10.28515625" style="9" customWidth="1"/>
    <col min="15388" max="15388" width="13.7109375" style="9" customWidth="1"/>
    <col min="15389" max="15396" width="14.42578125" style="9" customWidth="1"/>
    <col min="15397" max="15397" width="13" style="9" customWidth="1"/>
    <col min="15398" max="15398" width="12.28515625" style="9" customWidth="1"/>
    <col min="15399" max="15399" width="13.7109375" style="9" customWidth="1"/>
    <col min="15400" max="15400" width="13.5703125" style="9" customWidth="1"/>
    <col min="15401" max="15401" width="14.42578125" style="9" customWidth="1"/>
    <col min="15402" max="15402" width="13.42578125" style="9" customWidth="1"/>
    <col min="15403" max="15405" width="14.42578125" style="9" customWidth="1"/>
    <col min="15406" max="15616" width="11" style="9"/>
    <col min="15617" max="15617" width="12" style="9" customWidth="1"/>
    <col min="15618" max="15618" width="13.7109375" style="9" customWidth="1"/>
    <col min="15619" max="15619" width="13.85546875" style="9" customWidth="1"/>
    <col min="15620" max="15620" width="14" style="9" customWidth="1"/>
    <col min="15621" max="15621" width="14.42578125" style="9" customWidth="1"/>
    <col min="15622" max="15622" width="13.85546875" style="9" customWidth="1"/>
    <col min="15623" max="15625" width="14.42578125" style="9" customWidth="1"/>
    <col min="15626" max="15626" width="13.7109375" style="9" customWidth="1"/>
    <col min="15627" max="15627" width="13.5703125" style="9" customWidth="1"/>
    <col min="15628" max="15628" width="14.42578125" style="9" customWidth="1"/>
    <col min="15629" max="15629" width="13.28515625" style="9" customWidth="1"/>
    <col min="15630" max="15630" width="14.42578125" style="9" customWidth="1"/>
    <col min="15631" max="15631" width="13" style="9" customWidth="1"/>
    <col min="15632" max="15642" width="14.42578125" style="9" customWidth="1"/>
    <col min="15643" max="15643" width="10.28515625" style="9" customWidth="1"/>
    <col min="15644" max="15644" width="13.7109375" style="9" customWidth="1"/>
    <col min="15645" max="15652" width="14.42578125" style="9" customWidth="1"/>
    <col min="15653" max="15653" width="13" style="9" customWidth="1"/>
    <col min="15654" max="15654" width="12.28515625" style="9" customWidth="1"/>
    <col min="15655" max="15655" width="13.7109375" style="9" customWidth="1"/>
    <col min="15656" max="15656" width="13.5703125" style="9" customWidth="1"/>
    <col min="15657" max="15657" width="14.42578125" style="9" customWidth="1"/>
    <col min="15658" max="15658" width="13.42578125" style="9" customWidth="1"/>
    <col min="15659" max="15661" width="14.42578125" style="9" customWidth="1"/>
    <col min="15662" max="15872" width="11" style="9"/>
    <col min="15873" max="15873" width="12" style="9" customWidth="1"/>
    <col min="15874" max="15874" width="13.7109375" style="9" customWidth="1"/>
    <col min="15875" max="15875" width="13.85546875" style="9" customWidth="1"/>
    <col min="15876" max="15876" width="14" style="9" customWidth="1"/>
    <col min="15877" max="15877" width="14.42578125" style="9" customWidth="1"/>
    <col min="15878" max="15878" width="13.85546875" style="9" customWidth="1"/>
    <col min="15879" max="15881" width="14.42578125" style="9" customWidth="1"/>
    <col min="15882" max="15882" width="13.7109375" style="9" customWidth="1"/>
    <col min="15883" max="15883" width="13.5703125" style="9" customWidth="1"/>
    <col min="15884" max="15884" width="14.42578125" style="9" customWidth="1"/>
    <col min="15885" max="15885" width="13.28515625" style="9" customWidth="1"/>
    <col min="15886" max="15886" width="14.42578125" style="9" customWidth="1"/>
    <col min="15887" max="15887" width="13" style="9" customWidth="1"/>
    <col min="15888" max="15898" width="14.42578125" style="9" customWidth="1"/>
    <col min="15899" max="15899" width="10.28515625" style="9" customWidth="1"/>
    <col min="15900" max="15900" width="13.7109375" style="9" customWidth="1"/>
    <col min="15901" max="15908" width="14.42578125" style="9" customWidth="1"/>
    <col min="15909" max="15909" width="13" style="9" customWidth="1"/>
    <col min="15910" max="15910" width="12.28515625" style="9" customWidth="1"/>
    <col min="15911" max="15911" width="13.7109375" style="9" customWidth="1"/>
    <col min="15912" max="15912" width="13.5703125" style="9" customWidth="1"/>
    <col min="15913" max="15913" width="14.42578125" style="9" customWidth="1"/>
    <col min="15914" max="15914" width="13.42578125" style="9" customWidth="1"/>
    <col min="15915" max="15917" width="14.42578125" style="9" customWidth="1"/>
    <col min="15918" max="16128" width="11" style="9"/>
    <col min="16129" max="16129" width="12" style="9" customWidth="1"/>
    <col min="16130" max="16130" width="13.7109375" style="9" customWidth="1"/>
    <col min="16131" max="16131" width="13.85546875" style="9" customWidth="1"/>
    <col min="16132" max="16132" width="14" style="9" customWidth="1"/>
    <col min="16133" max="16133" width="14.42578125" style="9" customWidth="1"/>
    <col min="16134" max="16134" width="13.85546875" style="9" customWidth="1"/>
    <col min="16135" max="16137" width="14.42578125" style="9" customWidth="1"/>
    <col min="16138" max="16138" width="13.7109375" style="9" customWidth="1"/>
    <col min="16139" max="16139" width="13.5703125" style="9" customWidth="1"/>
    <col min="16140" max="16140" width="14.42578125" style="9" customWidth="1"/>
    <col min="16141" max="16141" width="13.28515625" style="9" customWidth="1"/>
    <col min="16142" max="16142" width="14.42578125" style="9" customWidth="1"/>
    <col min="16143" max="16143" width="13" style="9" customWidth="1"/>
    <col min="16144" max="16154" width="14.42578125" style="9" customWidth="1"/>
    <col min="16155" max="16155" width="10.28515625" style="9" customWidth="1"/>
    <col min="16156" max="16156" width="13.7109375" style="9" customWidth="1"/>
    <col min="16157" max="16164" width="14.42578125" style="9" customWidth="1"/>
    <col min="16165" max="16165" width="13" style="9" customWidth="1"/>
    <col min="16166" max="16166" width="12.28515625" style="9" customWidth="1"/>
    <col min="16167" max="16167" width="13.7109375" style="9" customWidth="1"/>
    <col min="16168" max="16168" width="13.5703125" style="9" customWidth="1"/>
    <col min="16169" max="16169" width="14.42578125" style="9" customWidth="1"/>
    <col min="16170" max="16170" width="13.42578125" style="9" customWidth="1"/>
    <col min="16171" max="16173" width="14.42578125" style="9" customWidth="1"/>
    <col min="16174" max="16384" width="11" style="9"/>
  </cols>
  <sheetData>
    <row r="1" spans="1:47" s="7" customFormat="1" ht="13.5" x14ac:dyDescent="0.25">
      <c r="A1" s="1" t="s">
        <v>0</v>
      </c>
      <c r="B1" s="2"/>
      <c r="C1" s="2"/>
      <c r="D1" s="2"/>
      <c r="E1" s="2"/>
      <c r="F1" s="2"/>
      <c r="G1" s="3"/>
      <c r="H1" s="2"/>
      <c r="I1" s="1"/>
      <c r="J1" s="2"/>
      <c r="K1" s="2"/>
      <c r="L1" s="2"/>
      <c r="M1" s="2"/>
      <c r="N1" s="2"/>
      <c r="O1" s="2"/>
      <c r="P1" s="4"/>
      <c r="Q1" s="2"/>
      <c r="R1" s="1" t="s">
        <v>1</v>
      </c>
      <c r="S1" s="2"/>
      <c r="T1" s="2"/>
      <c r="U1" s="2"/>
      <c r="V1" s="2"/>
      <c r="W1" s="2"/>
      <c r="X1" s="2"/>
      <c r="Y1" s="4"/>
      <c r="Z1" s="2"/>
      <c r="AA1" s="1" t="s">
        <v>2</v>
      </c>
      <c r="AB1" s="2"/>
      <c r="AC1" s="2"/>
      <c r="AD1" s="2"/>
      <c r="AE1" s="2"/>
      <c r="AF1" s="2"/>
      <c r="AG1" s="2"/>
      <c r="AH1" s="4"/>
      <c r="AI1" s="2"/>
      <c r="AJ1" s="1" t="s">
        <v>3</v>
      </c>
      <c r="AK1" s="2"/>
      <c r="AL1" s="2"/>
      <c r="AM1" s="2"/>
      <c r="AN1" s="2"/>
      <c r="AO1" s="2"/>
      <c r="AP1" s="2"/>
      <c r="AQ1" s="2"/>
      <c r="AR1" s="4"/>
      <c r="AS1" s="5"/>
      <c r="AT1" s="6"/>
    </row>
    <row r="2" spans="1:47" x14ac:dyDescent="0.25">
      <c r="A2" s="8" t="s">
        <v>4</v>
      </c>
      <c r="B2" s="2"/>
      <c r="C2" s="2"/>
      <c r="D2" s="2"/>
      <c r="E2" s="2"/>
      <c r="F2" s="2"/>
      <c r="G2" s="2"/>
      <c r="H2" s="2"/>
      <c r="I2" s="1" t="s">
        <v>5</v>
      </c>
      <c r="J2" s="2"/>
      <c r="K2" s="2"/>
      <c r="L2" s="2"/>
      <c r="M2" s="2"/>
      <c r="N2" s="2"/>
      <c r="O2" s="2"/>
      <c r="P2" s="2"/>
      <c r="Q2" s="2"/>
      <c r="R2" s="8" t="s">
        <v>6</v>
      </c>
      <c r="S2" s="2"/>
      <c r="T2" s="2"/>
      <c r="U2" s="2"/>
      <c r="V2" s="2"/>
      <c r="W2" s="2"/>
      <c r="X2" s="2"/>
      <c r="Y2" s="2"/>
      <c r="Z2" s="2"/>
      <c r="AA2" s="8" t="s">
        <v>7</v>
      </c>
      <c r="AB2" s="2"/>
      <c r="AC2" s="2"/>
      <c r="AD2" s="2"/>
      <c r="AE2" s="2"/>
      <c r="AF2" s="2"/>
      <c r="AG2" s="2"/>
      <c r="AH2" s="2"/>
      <c r="AI2" s="2"/>
      <c r="AJ2" s="8" t="s">
        <v>7</v>
      </c>
      <c r="AK2" s="2"/>
      <c r="AL2" s="2"/>
      <c r="AM2" s="2"/>
      <c r="AN2" s="2"/>
      <c r="AO2" s="2"/>
      <c r="AP2" s="2"/>
      <c r="AQ2" s="2"/>
      <c r="AR2" s="2"/>
      <c r="AS2" s="6"/>
      <c r="AT2" s="6" t="s">
        <v>8</v>
      </c>
      <c r="AU2" s="7"/>
    </row>
    <row r="3" spans="1:47" x14ac:dyDescent="0.25">
      <c r="A3" s="8" t="s">
        <v>9</v>
      </c>
      <c r="B3" s="2"/>
      <c r="C3" s="2"/>
      <c r="D3" s="2"/>
      <c r="E3" s="2"/>
      <c r="F3" s="2"/>
      <c r="G3" s="2"/>
      <c r="H3" s="2"/>
      <c r="I3" s="8" t="s">
        <v>10</v>
      </c>
      <c r="J3" s="2"/>
      <c r="K3" s="2"/>
      <c r="L3" s="2"/>
      <c r="M3" s="2"/>
      <c r="N3" s="2"/>
      <c r="O3" s="2"/>
      <c r="P3" s="2"/>
      <c r="Q3" s="2"/>
      <c r="R3" s="8" t="s">
        <v>9</v>
      </c>
      <c r="S3" s="2"/>
      <c r="T3" s="2"/>
      <c r="U3" s="2"/>
      <c r="V3" s="2"/>
      <c r="W3" s="2"/>
      <c r="X3" s="2"/>
      <c r="Y3" s="2"/>
      <c r="Z3" s="2"/>
      <c r="AA3" s="8" t="s">
        <v>9</v>
      </c>
      <c r="AB3" s="2"/>
      <c r="AC3" s="2"/>
      <c r="AD3" s="2"/>
      <c r="AE3" s="2"/>
      <c r="AF3" s="2"/>
      <c r="AG3" s="2"/>
      <c r="AH3" s="2"/>
      <c r="AI3" s="2"/>
      <c r="AJ3" s="8" t="s">
        <v>9</v>
      </c>
      <c r="AK3" s="2"/>
      <c r="AL3" s="2"/>
      <c r="AM3" s="2"/>
      <c r="AN3" s="2"/>
      <c r="AO3" s="2"/>
      <c r="AP3" s="2"/>
      <c r="AQ3" s="2"/>
      <c r="AR3" s="2"/>
      <c r="AS3" s="6"/>
      <c r="AT3" s="6" t="s">
        <v>11</v>
      </c>
      <c r="AU3" s="7"/>
    </row>
    <row r="4" spans="1:47" x14ac:dyDescent="0.25">
      <c r="A4" s="8" t="s">
        <v>12</v>
      </c>
      <c r="B4" s="2"/>
      <c r="C4" s="2"/>
      <c r="D4" s="2"/>
      <c r="E4" s="2"/>
      <c r="F4" s="2"/>
      <c r="G4" s="2"/>
      <c r="H4" s="2"/>
      <c r="I4" s="8" t="s">
        <v>9</v>
      </c>
      <c r="J4" s="2"/>
      <c r="K4" s="2"/>
      <c r="L4" s="2"/>
      <c r="M4" s="2"/>
      <c r="N4" s="2"/>
      <c r="O4" s="2"/>
      <c r="P4" s="2"/>
      <c r="Q4" s="2"/>
      <c r="R4" s="8" t="s">
        <v>12</v>
      </c>
      <c r="S4" s="2"/>
      <c r="T4" s="2"/>
      <c r="U4" s="2"/>
      <c r="V4" s="2"/>
      <c r="W4" s="2"/>
      <c r="X4" s="2"/>
      <c r="Y4" s="2"/>
      <c r="Z4" s="2"/>
      <c r="AA4" s="8" t="s">
        <v>12</v>
      </c>
      <c r="AB4" s="2"/>
      <c r="AC4" s="2"/>
      <c r="AD4" s="2"/>
      <c r="AE4" s="2"/>
      <c r="AF4" s="2"/>
      <c r="AG4" s="2"/>
      <c r="AH4" s="2"/>
      <c r="AI4" s="2"/>
      <c r="AJ4" s="8" t="s">
        <v>13</v>
      </c>
      <c r="AK4" s="2"/>
      <c r="AL4" s="2"/>
      <c r="AM4" s="2"/>
      <c r="AN4" s="2"/>
      <c r="AO4" s="2"/>
      <c r="AP4" s="2"/>
      <c r="AQ4" s="2"/>
      <c r="AR4" s="2"/>
      <c r="AS4" s="6"/>
      <c r="AT4" s="6"/>
      <c r="AU4" s="7"/>
    </row>
    <row r="5" spans="1:47" ht="16.5" thickBot="1" x14ac:dyDescent="0.3">
      <c r="A5" s="10" t="s">
        <v>14</v>
      </c>
      <c r="B5" s="11"/>
      <c r="C5" s="11"/>
      <c r="D5" s="11"/>
      <c r="E5" s="11"/>
      <c r="F5" s="11"/>
      <c r="G5" s="11"/>
      <c r="H5" s="11"/>
      <c r="I5" s="10" t="s">
        <v>14</v>
      </c>
      <c r="J5" s="11"/>
      <c r="K5" s="11"/>
      <c r="L5" s="11"/>
      <c r="M5" s="11"/>
      <c r="N5" s="11"/>
      <c r="O5" s="11"/>
      <c r="P5" s="11"/>
      <c r="Q5" s="11"/>
      <c r="R5" s="10" t="s">
        <v>14</v>
      </c>
      <c r="S5" s="11"/>
      <c r="T5" s="11"/>
      <c r="U5" s="11"/>
      <c r="V5" s="11"/>
      <c r="W5" s="11"/>
      <c r="X5" s="11"/>
      <c r="Y5" s="11"/>
      <c r="Z5" s="11"/>
      <c r="AA5" s="10" t="s">
        <v>14</v>
      </c>
      <c r="AB5" s="11"/>
      <c r="AC5" s="11"/>
      <c r="AD5" s="11"/>
      <c r="AE5" s="11"/>
      <c r="AF5" s="11"/>
      <c r="AG5" s="11"/>
      <c r="AH5" s="11"/>
      <c r="AI5" s="11"/>
      <c r="AJ5" s="10" t="s">
        <v>14</v>
      </c>
      <c r="AK5" s="11"/>
      <c r="AL5" s="11"/>
      <c r="AM5" s="11"/>
      <c r="AN5" s="11"/>
      <c r="AO5" s="11"/>
      <c r="AP5" s="11"/>
      <c r="AQ5" s="11"/>
      <c r="AR5" s="11"/>
      <c r="AS5" s="12"/>
      <c r="AT5" s="12"/>
      <c r="AU5" s="7"/>
    </row>
    <row r="6" spans="1:47" s="23" customFormat="1" x14ac:dyDescent="0.25">
      <c r="A6" s="13" t="s">
        <v>15</v>
      </c>
      <c r="B6" s="14"/>
      <c r="C6" s="15" t="s">
        <v>16</v>
      </c>
      <c r="D6" s="14"/>
      <c r="E6" s="14"/>
      <c r="F6" s="14"/>
      <c r="G6" s="15" t="s">
        <v>17</v>
      </c>
      <c r="H6" s="16" t="s">
        <v>18</v>
      </c>
      <c r="I6" s="13" t="s">
        <v>15</v>
      </c>
      <c r="J6" s="14"/>
      <c r="K6" s="14"/>
      <c r="L6" s="15" t="s">
        <v>16</v>
      </c>
      <c r="M6" s="14"/>
      <c r="N6" s="14"/>
      <c r="O6" s="14"/>
      <c r="P6" s="15" t="s">
        <v>17</v>
      </c>
      <c r="Q6" s="16" t="s">
        <v>18</v>
      </c>
      <c r="R6" s="13" t="s">
        <v>15</v>
      </c>
      <c r="S6" s="14"/>
      <c r="T6" s="14"/>
      <c r="U6" s="15" t="s">
        <v>16</v>
      </c>
      <c r="V6" s="14"/>
      <c r="W6" s="14"/>
      <c r="X6" s="14"/>
      <c r="Y6" s="15" t="s">
        <v>17</v>
      </c>
      <c r="Z6" s="16" t="s">
        <v>18</v>
      </c>
      <c r="AA6" s="13" t="s">
        <v>15</v>
      </c>
      <c r="AB6" s="14"/>
      <c r="AC6" s="14"/>
      <c r="AD6" s="15" t="s">
        <v>16</v>
      </c>
      <c r="AE6" s="14"/>
      <c r="AF6" s="14"/>
      <c r="AG6" s="14"/>
      <c r="AH6" s="15" t="s">
        <v>17</v>
      </c>
      <c r="AI6" s="16" t="s">
        <v>18</v>
      </c>
      <c r="AJ6" s="17" t="s">
        <v>15</v>
      </c>
      <c r="AK6" s="18" t="s">
        <v>19</v>
      </c>
      <c r="AL6" s="18" t="s">
        <v>20</v>
      </c>
      <c r="AM6" s="19" t="s">
        <v>16</v>
      </c>
      <c r="AN6" s="15"/>
      <c r="AO6" s="14"/>
      <c r="AP6" s="14"/>
      <c r="AQ6" s="14" t="s">
        <v>17</v>
      </c>
      <c r="AR6" s="16" t="s">
        <v>18</v>
      </c>
      <c r="AS6" s="20"/>
      <c r="AT6" s="21" t="s">
        <v>15</v>
      </c>
      <c r="AU6" s="22" t="s">
        <v>21</v>
      </c>
    </row>
    <row r="7" spans="1:47" s="23" customFormat="1" ht="14.25" customHeight="1" thickBot="1" x14ac:dyDescent="0.3">
      <c r="A7" s="24" t="s">
        <v>22</v>
      </c>
      <c r="B7" s="25" t="s">
        <v>19</v>
      </c>
      <c r="C7" s="25" t="s">
        <v>23</v>
      </c>
      <c r="D7" s="25" t="s">
        <v>24</v>
      </c>
      <c r="E7" s="25" t="s">
        <v>25</v>
      </c>
      <c r="F7" s="25" t="s">
        <v>26</v>
      </c>
      <c r="G7" s="25" t="s">
        <v>27</v>
      </c>
      <c r="H7" s="26" t="s">
        <v>28</v>
      </c>
      <c r="I7" s="24" t="s">
        <v>22</v>
      </c>
      <c r="J7" s="25" t="s">
        <v>19</v>
      </c>
      <c r="K7" s="25" t="s">
        <v>20</v>
      </c>
      <c r="L7" s="25" t="s">
        <v>23</v>
      </c>
      <c r="M7" s="25" t="s">
        <v>24</v>
      </c>
      <c r="N7" s="25" t="s">
        <v>25</v>
      </c>
      <c r="O7" s="25" t="s">
        <v>26</v>
      </c>
      <c r="P7" s="25" t="s">
        <v>27</v>
      </c>
      <c r="Q7" s="26" t="s">
        <v>28</v>
      </c>
      <c r="R7" s="24" t="s">
        <v>22</v>
      </c>
      <c r="S7" s="25" t="s">
        <v>19</v>
      </c>
      <c r="T7" s="25" t="s">
        <v>20</v>
      </c>
      <c r="U7" s="25" t="s">
        <v>23</v>
      </c>
      <c r="V7" s="25" t="s">
        <v>24</v>
      </c>
      <c r="W7" s="25" t="s">
        <v>25</v>
      </c>
      <c r="X7" s="25" t="s">
        <v>26</v>
      </c>
      <c r="Y7" s="25" t="s">
        <v>27</v>
      </c>
      <c r="Z7" s="26" t="s">
        <v>28</v>
      </c>
      <c r="AA7" s="24" t="s">
        <v>22</v>
      </c>
      <c r="AB7" s="25" t="s">
        <v>19</v>
      </c>
      <c r="AC7" s="25" t="s">
        <v>20</v>
      </c>
      <c r="AD7" s="25" t="s">
        <v>23</v>
      </c>
      <c r="AE7" s="25" t="s">
        <v>24</v>
      </c>
      <c r="AF7" s="25" t="s">
        <v>25</v>
      </c>
      <c r="AG7" s="25" t="s">
        <v>26</v>
      </c>
      <c r="AH7" s="25" t="s">
        <v>27</v>
      </c>
      <c r="AI7" s="26" t="s">
        <v>28</v>
      </c>
      <c r="AJ7" s="27" t="s">
        <v>22</v>
      </c>
      <c r="AK7" s="28"/>
      <c r="AL7" s="28"/>
      <c r="AM7" s="29" t="s">
        <v>23</v>
      </c>
      <c r="AN7" s="25" t="s">
        <v>24</v>
      </c>
      <c r="AO7" s="25" t="s">
        <v>25</v>
      </c>
      <c r="AP7" s="25" t="s">
        <v>26</v>
      </c>
      <c r="AQ7" s="25" t="s">
        <v>27</v>
      </c>
      <c r="AR7" s="26" t="s">
        <v>28</v>
      </c>
      <c r="AS7" s="20"/>
      <c r="AT7" s="30" t="s">
        <v>22</v>
      </c>
      <c r="AU7" s="22" t="s">
        <v>29</v>
      </c>
    </row>
    <row r="8" spans="1:47" ht="6" hidden="1" customHeight="1" thickTop="1" thickBot="1" x14ac:dyDescent="0.3">
      <c r="A8" s="31" t="s">
        <v>30</v>
      </c>
      <c r="B8" s="32"/>
      <c r="C8" s="32"/>
      <c r="D8" s="32"/>
      <c r="E8" s="32"/>
      <c r="F8" s="32"/>
      <c r="G8" s="32"/>
      <c r="H8" s="33"/>
      <c r="I8" s="31"/>
      <c r="J8" s="32"/>
      <c r="K8" s="32"/>
      <c r="L8" s="32"/>
      <c r="M8" s="32"/>
      <c r="N8" s="32"/>
      <c r="O8" s="32"/>
      <c r="P8" s="32"/>
      <c r="Q8" s="33"/>
      <c r="R8" s="31"/>
      <c r="S8" s="32"/>
      <c r="T8" s="32"/>
      <c r="U8" s="32"/>
      <c r="V8" s="32"/>
      <c r="W8" s="32"/>
      <c r="X8" s="32"/>
      <c r="Y8" s="32"/>
      <c r="Z8" s="33"/>
      <c r="AA8" s="31"/>
      <c r="AB8" s="32"/>
      <c r="AC8" s="32"/>
      <c r="AD8" s="32"/>
      <c r="AE8" s="32"/>
      <c r="AF8" s="32"/>
      <c r="AG8" s="32"/>
      <c r="AH8" s="32"/>
      <c r="AI8" s="33"/>
      <c r="AJ8" s="31"/>
      <c r="AK8" s="32"/>
      <c r="AL8" s="32"/>
      <c r="AM8" s="32"/>
      <c r="AN8" s="32"/>
      <c r="AO8" s="32"/>
      <c r="AP8" s="32"/>
      <c r="AQ8" s="32"/>
      <c r="AR8" s="33"/>
      <c r="AS8" s="22"/>
      <c r="AT8" s="34" t="s">
        <v>31</v>
      </c>
      <c r="AU8" s="35"/>
    </row>
    <row r="9" spans="1:47" ht="16.5" hidden="1" customHeight="1" thickBot="1" x14ac:dyDescent="0.3">
      <c r="A9" s="17">
        <v>2013</v>
      </c>
      <c r="B9" s="36"/>
      <c r="C9" s="36"/>
      <c r="D9" s="36"/>
      <c r="E9" s="36"/>
      <c r="F9" s="36"/>
      <c r="G9" s="36"/>
      <c r="H9" s="37"/>
      <c r="I9" s="17">
        <v>2013</v>
      </c>
      <c r="J9" s="36"/>
      <c r="K9" s="36"/>
      <c r="L9" s="36"/>
      <c r="M9" s="36"/>
      <c r="N9" s="36"/>
      <c r="O9" s="36"/>
      <c r="P9" s="36"/>
      <c r="Q9" s="37"/>
      <c r="R9" s="17">
        <v>2013</v>
      </c>
      <c r="S9" s="36"/>
      <c r="T9" s="36"/>
      <c r="U9" s="36"/>
      <c r="V9" s="36"/>
      <c r="W9" s="36"/>
      <c r="X9" s="36"/>
      <c r="Y9" s="36"/>
      <c r="Z9" s="37"/>
      <c r="AA9" s="17">
        <v>2013</v>
      </c>
      <c r="AB9" s="36"/>
      <c r="AC9" s="36"/>
      <c r="AD9" s="36"/>
      <c r="AE9" s="36"/>
      <c r="AF9" s="36"/>
      <c r="AG9" s="36"/>
      <c r="AH9" s="36"/>
      <c r="AI9" s="37"/>
      <c r="AJ9" s="17">
        <v>2013</v>
      </c>
      <c r="AK9" s="36"/>
      <c r="AL9" s="36"/>
      <c r="AM9" s="36"/>
      <c r="AN9" s="36"/>
      <c r="AO9" s="36"/>
      <c r="AP9" s="36"/>
      <c r="AQ9" s="36"/>
      <c r="AR9" s="37"/>
      <c r="AS9" s="38"/>
      <c r="AT9" s="39">
        <v>1997</v>
      </c>
      <c r="AU9" s="35">
        <v>959.3</v>
      </c>
    </row>
    <row r="10" spans="1:47" ht="16.5" hidden="1" customHeight="1" thickBot="1" x14ac:dyDescent="0.3">
      <c r="A10" s="40" t="s">
        <v>32</v>
      </c>
      <c r="B10" s="41">
        <v>5055.6039573907683</v>
      </c>
      <c r="C10" s="41">
        <v>6555.682982461306</v>
      </c>
      <c r="D10" s="41">
        <v>6181.8270676333386</v>
      </c>
      <c r="E10" s="41">
        <v>2760.2028200809391</v>
      </c>
      <c r="F10" s="41">
        <v>2496.837739939886</v>
      </c>
      <c r="G10" s="41">
        <v>6450.844583695196</v>
      </c>
      <c r="H10" s="42">
        <v>1157.0084534355788</v>
      </c>
      <c r="I10" s="40" t="s">
        <v>32</v>
      </c>
      <c r="J10" s="41">
        <v>155.52388944913693</v>
      </c>
      <c r="K10" s="41">
        <v>115.18362416964263</v>
      </c>
      <c r="L10" s="41">
        <v>338.38168878046991</v>
      </c>
      <c r="M10" s="41">
        <v>107.25461360348667</v>
      </c>
      <c r="N10" s="41">
        <v>140.805274948071</v>
      </c>
      <c r="O10" s="41">
        <v>153.57347515216713</v>
      </c>
      <c r="P10" s="41">
        <v>90.698646219362416</v>
      </c>
      <c r="Q10" s="42">
        <v>106.68380127713502</v>
      </c>
      <c r="R10" s="40" t="s">
        <v>32</v>
      </c>
      <c r="S10" s="41">
        <v>9816.9120839164061</v>
      </c>
      <c r="T10" s="41">
        <v>3681.6113730372726</v>
      </c>
      <c r="U10" s="41">
        <v>34959.627842803318</v>
      </c>
      <c r="V10" s="41">
        <v>3221.8167965463999</v>
      </c>
      <c r="W10" s="41">
        <v>4975.3824497432779</v>
      </c>
      <c r="X10" s="41">
        <v>1905.5056956783383</v>
      </c>
      <c r="Y10" s="41">
        <v>4806.1189049918958</v>
      </c>
      <c r="Z10" s="42">
        <v>906.22963680866405</v>
      </c>
      <c r="AA10" s="40" t="s">
        <v>32</v>
      </c>
      <c r="AB10" s="41">
        <v>6312.1570060315162</v>
      </c>
      <c r="AC10" s="41">
        <v>3196.2975636319529</v>
      </c>
      <c r="AD10" s="41">
        <v>10331.418336730358</v>
      </c>
      <c r="AE10" s="41">
        <v>3003.8957656938164</v>
      </c>
      <c r="AF10" s="41">
        <v>3533.5199278423338</v>
      </c>
      <c r="AG10" s="41">
        <v>1240.7778711722726</v>
      </c>
      <c r="AH10" s="41">
        <v>5298.997399991933</v>
      </c>
      <c r="AI10" s="42">
        <v>849.45383081591751</v>
      </c>
      <c r="AJ10" s="40" t="s">
        <v>32</v>
      </c>
      <c r="AK10" s="41">
        <v>301.48313846618964</v>
      </c>
      <c r="AL10" s="41">
        <v>152.66252408405086</v>
      </c>
      <c r="AM10" s="41">
        <v>493.45230512934705</v>
      </c>
      <c r="AN10" s="41">
        <v>143.47297163256712</v>
      </c>
      <c r="AO10" s="41">
        <v>168.76903991152275</v>
      </c>
      <c r="AP10" s="41">
        <v>59.262405289185963</v>
      </c>
      <c r="AQ10" s="41">
        <v>253.09230511015755</v>
      </c>
      <c r="AR10" s="42">
        <v>40.571868958867881</v>
      </c>
      <c r="AS10" s="43"/>
      <c r="AT10" s="44" t="s">
        <v>33</v>
      </c>
      <c r="AU10" s="35">
        <v>941</v>
      </c>
    </row>
    <row r="11" spans="1:47" ht="16.5" hidden="1" customHeight="1" thickBot="1" x14ac:dyDescent="0.3">
      <c r="A11" s="40" t="s">
        <v>34</v>
      </c>
      <c r="B11" s="41">
        <v>4804.334083025552</v>
      </c>
      <c r="C11" s="41">
        <v>6682.7717825280006</v>
      </c>
      <c r="D11" s="41">
        <v>5675.6313539284938</v>
      </c>
      <c r="E11" s="41">
        <v>2934.1622660087482</v>
      </c>
      <c r="F11" s="41">
        <v>2537.4003661147203</v>
      </c>
      <c r="G11" s="41">
        <v>5830.7512685389474</v>
      </c>
      <c r="H11" s="42">
        <v>1107.8010432693391</v>
      </c>
      <c r="I11" s="40" t="s">
        <v>34</v>
      </c>
      <c r="J11" s="41">
        <v>155.00905992295807</v>
      </c>
      <c r="K11" s="41">
        <v>105.06022011265743</v>
      </c>
      <c r="L11" s="41">
        <v>338.29914891830379</v>
      </c>
      <c r="M11" s="41">
        <v>109.32510957901857</v>
      </c>
      <c r="N11" s="41">
        <v>137.16032472065118</v>
      </c>
      <c r="O11" s="41">
        <v>159.97236995017408</v>
      </c>
      <c r="P11" s="41">
        <v>90.105844610085555</v>
      </c>
      <c r="Q11" s="42">
        <v>101.31205100159448</v>
      </c>
      <c r="R11" s="40" t="s">
        <v>34</v>
      </c>
      <c r="S11" s="41">
        <v>10052.308102844754</v>
      </c>
      <c r="T11" s="41">
        <v>3505.2024549270704</v>
      </c>
      <c r="U11" s="41">
        <v>35717.456688777842</v>
      </c>
      <c r="V11" s="41">
        <v>3171.9578656104177</v>
      </c>
      <c r="W11" s="41">
        <v>4987.2894854634696</v>
      </c>
      <c r="X11" s="41">
        <v>2036.8484387731592</v>
      </c>
      <c r="Y11" s="41">
        <v>5197.8683643710847</v>
      </c>
      <c r="Z11" s="42">
        <v>947.95689399990249</v>
      </c>
      <c r="AA11" s="40" t="s">
        <v>34</v>
      </c>
      <c r="AB11" s="41">
        <v>6484.9810119749836</v>
      </c>
      <c r="AC11" s="41">
        <v>3336.3745584850258</v>
      </c>
      <c r="AD11" s="41">
        <v>10557.950501200725</v>
      </c>
      <c r="AE11" s="41">
        <v>2901.3992099571356</v>
      </c>
      <c r="AF11" s="41">
        <v>3636.1021276530792</v>
      </c>
      <c r="AG11" s="41">
        <v>1273.2501490148377</v>
      </c>
      <c r="AH11" s="41">
        <v>5768.6250951464772</v>
      </c>
      <c r="AI11" s="42">
        <v>935.68029136532152</v>
      </c>
      <c r="AJ11" s="40" t="s">
        <v>34</v>
      </c>
      <c r="AK11" s="41">
        <v>308.52975292828972</v>
      </c>
      <c r="AL11" s="41">
        <v>158.73150843538471</v>
      </c>
      <c r="AM11" s="41">
        <v>502.305535444047</v>
      </c>
      <c r="AN11" s="41">
        <v>138.03710137954423</v>
      </c>
      <c r="AO11" s="41">
        <v>172.99136096085158</v>
      </c>
      <c r="AP11" s="41">
        <v>60.576207265072455</v>
      </c>
      <c r="AQ11" s="41">
        <v>274.44837109853665</v>
      </c>
      <c r="AR11" s="42">
        <v>44.515968293775231</v>
      </c>
      <c r="AS11" s="43"/>
      <c r="AT11" s="44" t="s">
        <v>35</v>
      </c>
      <c r="AU11" s="35">
        <v>950.9</v>
      </c>
    </row>
    <row r="12" spans="1:47" ht="16.5" hidden="1" customHeight="1" thickBot="1" x14ac:dyDescent="0.3">
      <c r="A12" s="40" t="s">
        <v>36</v>
      </c>
      <c r="B12" s="41">
        <v>4724.3429059502123</v>
      </c>
      <c r="C12" s="41">
        <v>7225.7876961797692</v>
      </c>
      <c r="D12" s="41">
        <v>5833.1571463195469</v>
      </c>
      <c r="E12" s="41">
        <v>2334.3198874302611</v>
      </c>
      <c r="F12" s="41">
        <v>2380.3513366032607</v>
      </c>
      <c r="G12" s="41">
        <v>5467.7943830291642</v>
      </c>
      <c r="H12" s="42">
        <v>1076.7042707072769</v>
      </c>
      <c r="I12" s="40" t="s">
        <v>36</v>
      </c>
      <c r="J12" s="41">
        <v>155.53853876922977</v>
      </c>
      <c r="K12" s="41">
        <v>115.24117817800688</v>
      </c>
      <c r="L12" s="41">
        <v>342.66316046474736</v>
      </c>
      <c r="M12" s="41">
        <v>110.56559587607696</v>
      </c>
      <c r="N12" s="41">
        <v>133.0909957149774</v>
      </c>
      <c r="O12" s="41">
        <v>157.15347356338688</v>
      </c>
      <c r="P12" s="41">
        <v>89.459865209388241</v>
      </c>
      <c r="Q12" s="42">
        <v>100.91871161545254</v>
      </c>
      <c r="R12" s="40" t="s">
        <v>36</v>
      </c>
      <c r="S12" s="41">
        <v>9974.8524783932517</v>
      </c>
      <c r="T12" s="41">
        <v>3815.1844182171262</v>
      </c>
      <c r="U12" s="41">
        <v>35656.117823854227</v>
      </c>
      <c r="V12" s="41">
        <v>2957.3883547391979</v>
      </c>
      <c r="W12" s="41">
        <v>5074.9478470573304</v>
      </c>
      <c r="X12" s="41">
        <v>1938.9793141432644</v>
      </c>
      <c r="Y12" s="41">
        <v>4895.43749084512</v>
      </c>
      <c r="Z12" s="42">
        <v>928.23653507718529</v>
      </c>
      <c r="AA12" s="40" t="s">
        <v>36</v>
      </c>
      <c r="AB12" s="41">
        <v>6413.106717681585</v>
      </c>
      <c r="AC12" s="41">
        <v>3310.6086544203977</v>
      </c>
      <c r="AD12" s="41">
        <v>10405.58832630112</v>
      </c>
      <c r="AE12" s="41">
        <v>2674.781726907047</v>
      </c>
      <c r="AF12" s="41">
        <v>3813.1413923190153</v>
      </c>
      <c r="AG12" s="41">
        <v>1233.8125719895011</v>
      </c>
      <c r="AH12" s="41">
        <v>5472.2164843272931</v>
      </c>
      <c r="AI12" s="42">
        <v>919.78635103289901</v>
      </c>
      <c r="AJ12" s="40" t="s">
        <v>36</v>
      </c>
      <c r="AK12" s="41">
        <v>301.31233858929426</v>
      </c>
      <c r="AL12" s="41">
        <v>155.54508598259923</v>
      </c>
      <c r="AM12" s="41">
        <v>488.89442995714114</v>
      </c>
      <c r="AN12" s="41">
        <v>125.67149945099186</v>
      </c>
      <c r="AO12" s="41">
        <v>179.15600049559725</v>
      </c>
      <c r="AP12" s="41">
        <v>57.969244519515087</v>
      </c>
      <c r="AQ12" s="41">
        <v>257.10570847254212</v>
      </c>
      <c r="AR12" s="42">
        <v>43.215088822415055</v>
      </c>
      <c r="AS12" s="43"/>
      <c r="AT12" s="44" t="s">
        <v>37</v>
      </c>
      <c r="AU12" s="35">
        <v>966.6</v>
      </c>
    </row>
    <row r="13" spans="1:47" ht="16.5" hidden="1" customHeight="1" thickBot="1" x14ac:dyDescent="0.3">
      <c r="A13" s="40" t="s">
        <v>38</v>
      </c>
      <c r="B13" s="41">
        <v>5153.483762322423</v>
      </c>
      <c r="C13" s="41">
        <v>7214.7181458240721</v>
      </c>
      <c r="D13" s="41">
        <v>6047.3504058014096</v>
      </c>
      <c r="E13" s="41">
        <v>2443.5608015832086</v>
      </c>
      <c r="F13" s="41">
        <v>2530.2489525799328</v>
      </c>
      <c r="G13" s="41">
        <v>6474.416150834476</v>
      </c>
      <c r="H13" s="42">
        <v>1157.06010412516</v>
      </c>
      <c r="I13" s="40" t="s">
        <v>38</v>
      </c>
      <c r="J13" s="41">
        <v>155.07937733337155</v>
      </c>
      <c r="K13" s="41">
        <v>114.29433727412155</v>
      </c>
      <c r="L13" s="41">
        <v>340.95115678203445</v>
      </c>
      <c r="M13" s="41">
        <v>109.78916642611777</v>
      </c>
      <c r="N13" s="41">
        <v>134.71089585756474</v>
      </c>
      <c r="O13" s="41">
        <v>153.63599841282917</v>
      </c>
      <c r="P13" s="41">
        <v>89.229891262834528</v>
      </c>
      <c r="Q13" s="42">
        <v>105.27023147499992</v>
      </c>
      <c r="R13" s="40" t="s">
        <v>38</v>
      </c>
      <c r="S13" s="41">
        <v>10847.429797138579</v>
      </c>
      <c r="T13" s="41">
        <v>4059.6472718512268</v>
      </c>
      <c r="U13" s="41">
        <v>37827.912552218615</v>
      </c>
      <c r="V13" s="41">
        <v>3105.6725490883755</v>
      </c>
      <c r="W13" s="41">
        <v>5522.386231064017</v>
      </c>
      <c r="X13" s="41">
        <v>1807.7796728479491</v>
      </c>
      <c r="Y13" s="41">
        <v>6523.7498667927612</v>
      </c>
      <c r="Z13" s="42">
        <v>958.59416190428965</v>
      </c>
      <c r="AA13" s="40" t="s">
        <v>38</v>
      </c>
      <c r="AB13" s="41">
        <v>6994.7597054249445</v>
      </c>
      <c r="AC13" s="41">
        <v>3551.923366172236</v>
      </c>
      <c r="AD13" s="41">
        <v>11094.818656503781</v>
      </c>
      <c r="AE13" s="41">
        <v>2828.7604780917313</v>
      </c>
      <c r="AF13" s="41">
        <v>4099.4354583634113</v>
      </c>
      <c r="AG13" s="41">
        <v>1176.6641226819359</v>
      </c>
      <c r="AH13" s="41">
        <v>7311.1709254205853</v>
      </c>
      <c r="AI13" s="42">
        <v>910.6032621690789</v>
      </c>
      <c r="AJ13" s="40" t="s">
        <v>38</v>
      </c>
      <c r="AK13" s="41">
        <v>329.61679939532996</v>
      </c>
      <c r="AL13" s="41">
        <v>167.3786750311321</v>
      </c>
      <c r="AM13" s="41">
        <v>522.82548213801715</v>
      </c>
      <c r="AN13" s="41">
        <v>133.3007872052346</v>
      </c>
      <c r="AO13" s="41">
        <v>193.17930165141888</v>
      </c>
      <c r="AP13" s="41">
        <v>55.44840400749279</v>
      </c>
      <c r="AQ13" s="41">
        <v>344.52716916069119</v>
      </c>
      <c r="AR13" s="42">
        <v>42.910713939512476</v>
      </c>
      <c r="AS13" s="43"/>
      <c r="AT13" s="44" t="s">
        <v>39</v>
      </c>
      <c r="AU13" s="35">
        <v>978.7</v>
      </c>
    </row>
    <row r="14" spans="1:47" ht="16.5" hidden="1" customHeight="1" thickBot="1" x14ac:dyDescent="0.3">
      <c r="A14" s="45"/>
      <c r="B14" s="46"/>
      <c r="C14" s="46"/>
      <c r="D14" s="46"/>
      <c r="E14" s="46"/>
      <c r="F14" s="46"/>
      <c r="G14" s="46"/>
      <c r="H14" s="47"/>
      <c r="I14" s="45"/>
      <c r="J14" s="46"/>
      <c r="K14" s="46"/>
      <c r="L14" s="46"/>
      <c r="M14" s="46"/>
      <c r="N14" s="46"/>
      <c r="O14" s="46"/>
      <c r="P14" s="46"/>
      <c r="Q14" s="47"/>
      <c r="R14" s="45"/>
      <c r="S14" s="46"/>
      <c r="T14" s="46"/>
      <c r="U14" s="46"/>
      <c r="V14" s="46"/>
      <c r="W14" s="46"/>
      <c r="X14" s="46"/>
      <c r="Y14" s="46"/>
      <c r="Z14" s="47"/>
      <c r="AA14" s="45"/>
      <c r="AB14" s="46"/>
      <c r="AC14" s="48"/>
      <c r="AD14" s="48"/>
      <c r="AE14" s="48"/>
      <c r="AF14" s="48"/>
      <c r="AG14" s="48"/>
      <c r="AH14" s="48"/>
      <c r="AI14" s="49"/>
      <c r="AJ14" s="45"/>
      <c r="AK14" s="46"/>
      <c r="AL14" s="46"/>
      <c r="AM14" s="46"/>
      <c r="AN14" s="46"/>
      <c r="AO14" s="46"/>
      <c r="AP14" s="46"/>
      <c r="AQ14" s="46"/>
      <c r="AR14" s="47"/>
      <c r="AS14" s="38"/>
      <c r="AT14" s="39">
        <v>1998</v>
      </c>
      <c r="AU14" s="35">
        <v>1045.125</v>
      </c>
    </row>
    <row r="15" spans="1:47" ht="16.5" hidden="1" customHeight="1" thickBot="1" x14ac:dyDescent="0.3">
      <c r="A15" s="17">
        <v>2014</v>
      </c>
      <c r="B15" s="36"/>
      <c r="C15" s="36"/>
      <c r="D15" s="36"/>
      <c r="E15" s="36"/>
      <c r="F15" s="36"/>
      <c r="G15" s="36"/>
      <c r="H15" s="37"/>
      <c r="I15" s="17">
        <v>2014</v>
      </c>
      <c r="J15" s="36"/>
      <c r="K15" s="36"/>
      <c r="L15" s="36"/>
      <c r="M15" s="36"/>
      <c r="N15" s="36"/>
      <c r="O15" s="36"/>
      <c r="P15" s="36"/>
      <c r="Q15" s="37"/>
      <c r="R15" s="17">
        <v>2014</v>
      </c>
      <c r="S15" s="36"/>
      <c r="T15" s="36"/>
      <c r="U15" s="36"/>
      <c r="V15" s="36"/>
      <c r="W15" s="36"/>
      <c r="X15" s="36"/>
      <c r="Y15" s="36"/>
      <c r="Z15" s="37"/>
      <c r="AA15" s="17">
        <v>2014</v>
      </c>
      <c r="AB15" s="36"/>
      <c r="AC15" s="36"/>
      <c r="AD15" s="36"/>
      <c r="AE15" s="36"/>
      <c r="AF15" s="36"/>
      <c r="AG15" s="36"/>
      <c r="AH15" s="36"/>
      <c r="AI15" s="37"/>
      <c r="AJ15" s="17">
        <v>2014</v>
      </c>
      <c r="AK15" s="36"/>
      <c r="AL15" s="36"/>
      <c r="AM15" s="36"/>
      <c r="AN15" s="36"/>
      <c r="AO15" s="36"/>
      <c r="AP15" s="36"/>
      <c r="AQ15" s="36"/>
      <c r="AR15" s="37"/>
      <c r="AS15" s="43"/>
      <c r="AT15" s="44" t="s">
        <v>33</v>
      </c>
      <c r="AU15" s="35">
        <v>1006.5</v>
      </c>
    </row>
    <row r="16" spans="1:47" ht="16.5" hidden="1" customHeight="1" thickBot="1" x14ac:dyDescent="0.3">
      <c r="A16" s="40" t="s">
        <v>32</v>
      </c>
      <c r="B16" s="41">
        <v>5315.4810844811045</v>
      </c>
      <c r="C16" s="41">
        <v>7660.2812102864991</v>
      </c>
      <c r="D16" s="41">
        <v>6073.1880022593386</v>
      </c>
      <c r="E16" s="41">
        <v>2561.8911823702683</v>
      </c>
      <c r="F16" s="41">
        <v>2599.0316625688606</v>
      </c>
      <c r="G16" s="41">
        <v>6597.2020758199506</v>
      </c>
      <c r="H16" s="42">
        <v>1230.1724324238496</v>
      </c>
      <c r="I16" s="40" t="s">
        <v>32</v>
      </c>
      <c r="J16" s="41">
        <v>157.93556830380891</v>
      </c>
      <c r="K16" s="41">
        <v>115.87121366982991</v>
      </c>
      <c r="L16" s="41">
        <v>345.54816838787571</v>
      </c>
      <c r="M16" s="41">
        <v>106.25158969251109</v>
      </c>
      <c r="N16" s="41">
        <v>139.33669924200086</v>
      </c>
      <c r="O16" s="41">
        <v>160.58995126796626</v>
      </c>
      <c r="P16" s="41">
        <v>89.597193982375572</v>
      </c>
      <c r="Q16" s="42">
        <v>107.57573494245729</v>
      </c>
      <c r="R16" s="40" t="s">
        <v>32</v>
      </c>
      <c r="S16" s="41">
        <v>10980.895187103481</v>
      </c>
      <c r="T16" s="41">
        <v>4016.8019899092337</v>
      </c>
      <c r="U16" s="41">
        <v>38122.662913155029</v>
      </c>
      <c r="V16" s="41">
        <v>3385.7412056976359</v>
      </c>
      <c r="W16" s="41">
        <v>6105.6030013490254</v>
      </c>
      <c r="X16" s="41">
        <v>1768.8904164118771</v>
      </c>
      <c r="Y16" s="41">
        <v>6461.3745652655825</v>
      </c>
      <c r="Z16" s="42">
        <v>1002.226727052664</v>
      </c>
      <c r="AA16" s="40" t="s">
        <v>32</v>
      </c>
      <c r="AB16" s="41">
        <v>6952.7689709390525</v>
      </c>
      <c r="AC16" s="41">
        <v>3466.6090590497652</v>
      </c>
      <c r="AD16" s="41">
        <v>11032.517721339091</v>
      </c>
      <c r="AE16" s="41">
        <v>3186.5322820071392</v>
      </c>
      <c r="AF16" s="41">
        <v>4381.9058687078377</v>
      </c>
      <c r="AG16" s="41">
        <v>1101.4950826283284</v>
      </c>
      <c r="AH16" s="41">
        <v>7211.5813878463459</v>
      </c>
      <c r="AI16" s="42">
        <v>931.64757609023945</v>
      </c>
      <c r="AJ16" s="40" t="s">
        <v>32</v>
      </c>
      <c r="AK16" s="41">
        <v>318.98026878413714</v>
      </c>
      <c r="AL16" s="41">
        <v>159.04165578449681</v>
      </c>
      <c r="AM16" s="41">
        <v>506.15164732608628</v>
      </c>
      <c r="AN16" s="41">
        <v>146.19224772927913</v>
      </c>
      <c r="AO16" s="41">
        <v>201.0337920948397</v>
      </c>
      <c r="AP16" s="41">
        <v>50.53457104497101</v>
      </c>
      <c r="AQ16" s="41">
        <v>330.85410705703612</v>
      </c>
      <c r="AR16" s="42">
        <v>42.742279439383871</v>
      </c>
      <c r="AS16" s="43"/>
      <c r="AT16" s="44" t="s">
        <v>35</v>
      </c>
      <c r="AU16" s="35">
        <v>1036.3</v>
      </c>
    </row>
    <row r="17" spans="1:47" ht="16.5" hidden="1" customHeight="1" thickBot="1" x14ac:dyDescent="0.3">
      <c r="A17" s="40" t="s">
        <v>34</v>
      </c>
      <c r="B17" s="41">
        <v>4684.1569939144174</v>
      </c>
      <c r="C17" s="41">
        <v>6599.2744735341494</v>
      </c>
      <c r="D17" s="41">
        <v>5400.178184727496</v>
      </c>
      <c r="E17" s="41">
        <v>2846.8825739856429</v>
      </c>
      <c r="F17" s="41">
        <v>2550.0016142988338</v>
      </c>
      <c r="G17" s="41">
        <v>5646.8717929163959</v>
      </c>
      <c r="H17" s="42">
        <v>1136.4802623736546</v>
      </c>
      <c r="I17" s="40" t="s">
        <v>34</v>
      </c>
      <c r="J17" s="41">
        <v>163.54758506900941</v>
      </c>
      <c r="K17" s="41">
        <v>104.67197592123307</v>
      </c>
      <c r="L17" s="41">
        <v>355.84948567994974</v>
      </c>
      <c r="M17" s="41">
        <v>114.68918760996783</v>
      </c>
      <c r="N17" s="41">
        <v>138.57276301520426</v>
      </c>
      <c r="O17" s="41">
        <v>181.53909152735886</v>
      </c>
      <c r="P17" s="41">
        <v>90.842540266864532</v>
      </c>
      <c r="Q17" s="42">
        <v>103.43413479716457</v>
      </c>
      <c r="R17" s="40" t="s">
        <v>34</v>
      </c>
      <c r="S17" s="41">
        <v>10884.416542910025</v>
      </c>
      <c r="T17" s="41">
        <v>3830.7004909228508</v>
      </c>
      <c r="U17" s="41">
        <v>38892.657470939943</v>
      </c>
      <c r="V17" s="41">
        <v>3576.2401358197594</v>
      </c>
      <c r="W17" s="41">
        <v>5941.9324377493249</v>
      </c>
      <c r="X17" s="41">
        <v>1847.7817576848925</v>
      </c>
      <c r="Y17" s="41">
        <v>5312.8008702682437</v>
      </c>
      <c r="Z17" s="42">
        <v>970.29445464099012</v>
      </c>
      <c r="AA17" s="40" t="s">
        <v>34</v>
      </c>
      <c r="AB17" s="41">
        <v>6655.1985700781288</v>
      </c>
      <c r="AC17" s="41">
        <v>3659.7192870472795</v>
      </c>
      <c r="AD17" s="41">
        <v>10929.524710882935</v>
      </c>
      <c r="AE17" s="41">
        <v>3118.2016459840565</v>
      </c>
      <c r="AF17" s="41">
        <v>4287.951187851666</v>
      </c>
      <c r="AG17" s="41">
        <v>1017.8423512747514</v>
      </c>
      <c r="AH17" s="41">
        <v>5848.3622922267905</v>
      </c>
      <c r="AI17" s="42">
        <v>938.07953877484226</v>
      </c>
      <c r="AJ17" s="40" t="s">
        <v>34</v>
      </c>
      <c r="AK17" s="41">
        <v>303.41304505721479</v>
      </c>
      <c r="AL17" s="41">
        <v>166.84800028808132</v>
      </c>
      <c r="AM17" s="41">
        <v>498.28120658436433</v>
      </c>
      <c r="AN17" s="41">
        <v>142.16000417540283</v>
      </c>
      <c r="AO17" s="41">
        <v>195.48933262670505</v>
      </c>
      <c r="AP17" s="41">
        <v>46.403821604505794</v>
      </c>
      <c r="AQ17" s="41">
        <v>266.62907094318172</v>
      </c>
      <c r="AR17" s="42">
        <v>42.767404513702004</v>
      </c>
      <c r="AS17" s="43"/>
      <c r="AT17" s="44" t="s">
        <v>37</v>
      </c>
      <c r="AU17" s="35">
        <v>1059.3</v>
      </c>
    </row>
    <row r="18" spans="1:47" ht="16.5" hidden="1" customHeight="1" thickBot="1" x14ac:dyDescent="0.3">
      <c r="A18" s="40" t="s">
        <v>36</v>
      </c>
      <c r="B18" s="41">
        <v>4949.2727652747062</v>
      </c>
      <c r="C18" s="41">
        <v>7159.6246690551443</v>
      </c>
      <c r="D18" s="41">
        <v>5496.0633929876622</v>
      </c>
      <c r="E18" s="41">
        <v>2972.1872312047167</v>
      </c>
      <c r="F18" s="41">
        <v>2520.2426603474</v>
      </c>
      <c r="G18" s="41">
        <v>6026.2479476930284</v>
      </c>
      <c r="H18" s="42">
        <v>1109.0194322316011</v>
      </c>
      <c r="I18" s="40" t="s">
        <v>36</v>
      </c>
      <c r="J18" s="41">
        <v>165.57541284299035</v>
      </c>
      <c r="K18" s="41">
        <v>114.90847901154208</v>
      </c>
      <c r="L18" s="41">
        <v>360.4942117553195</v>
      </c>
      <c r="M18" s="41">
        <v>119.06690734008858</v>
      </c>
      <c r="N18" s="41">
        <v>142.20677035106192</v>
      </c>
      <c r="O18" s="41">
        <v>177.92699296523642</v>
      </c>
      <c r="P18" s="41">
        <v>90.859324108022392</v>
      </c>
      <c r="Q18" s="42">
        <v>106.73182233836769</v>
      </c>
      <c r="R18" s="40" t="s">
        <v>36</v>
      </c>
      <c r="S18" s="41">
        <v>10893.373447331542</v>
      </c>
      <c r="T18" s="41">
        <v>4056.9423075253176</v>
      </c>
      <c r="U18" s="41">
        <v>39536.781099686836</v>
      </c>
      <c r="V18" s="41">
        <v>3449.9117687254902</v>
      </c>
      <c r="W18" s="41">
        <v>6110.8234999984988</v>
      </c>
      <c r="X18" s="41">
        <v>1725.445015839681</v>
      </c>
      <c r="Y18" s="41">
        <v>4731.8397449457443</v>
      </c>
      <c r="Z18" s="42">
        <v>915.1143937465182</v>
      </c>
      <c r="AA18" s="40" t="s">
        <v>36</v>
      </c>
      <c r="AB18" s="41">
        <v>6579.1008823643197</v>
      </c>
      <c r="AC18" s="41">
        <v>3530.5856821216948</v>
      </c>
      <c r="AD18" s="41">
        <v>10967.38305649187</v>
      </c>
      <c r="AE18" s="41">
        <v>2897.4564350374631</v>
      </c>
      <c r="AF18" s="41">
        <v>4297.139640337009</v>
      </c>
      <c r="AG18" s="41">
        <v>969.74887681983159</v>
      </c>
      <c r="AH18" s="41">
        <v>5207.8746913416107</v>
      </c>
      <c r="AI18" s="42">
        <v>857.3960171366391</v>
      </c>
      <c r="AJ18" s="40" t="s">
        <v>36</v>
      </c>
      <c r="AK18" s="41">
        <v>295.19734090962197</v>
      </c>
      <c r="AL18" s="41">
        <v>158.41366834936989</v>
      </c>
      <c r="AM18" s="41">
        <v>492.0949492797825</v>
      </c>
      <c r="AN18" s="41">
        <v>130.00582455229909</v>
      </c>
      <c r="AO18" s="41">
        <v>192.80813868428697</v>
      </c>
      <c r="AP18" s="41">
        <v>43.511612742504639</v>
      </c>
      <c r="AQ18" s="41">
        <v>233.67186309538499</v>
      </c>
      <c r="AR18" s="42">
        <v>38.47045802925583</v>
      </c>
      <c r="AS18" s="43"/>
      <c r="AT18" s="44" t="s">
        <v>39</v>
      </c>
      <c r="AU18" s="35">
        <v>1078.4000000000001</v>
      </c>
    </row>
    <row r="19" spans="1:47" ht="16.5" hidden="1" customHeight="1" thickBot="1" x14ac:dyDescent="0.3">
      <c r="A19" s="40" t="s">
        <v>38</v>
      </c>
      <c r="B19" s="41">
        <v>5627.7221515093797</v>
      </c>
      <c r="C19" s="41">
        <v>8300.4334344354829</v>
      </c>
      <c r="D19" s="41">
        <v>5781.3443904287251</v>
      </c>
      <c r="E19" s="41">
        <v>3041.7576630478311</v>
      </c>
      <c r="F19" s="41">
        <v>2753.7884015833597</v>
      </c>
      <c r="G19" s="41">
        <v>7047.6133669453193</v>
      </c>
      <c r="H19" s="42">
        <v>1221.2030537202763</v>
      </c>
      <c r="I19" s="40" t="s">
        <v>38</v>
      </c>
      <c r="J19" s="41">
        <v>167.32955431939109</v>
      </c>
      <c r="K19" s="41">
        <v>114.70373083807964</v>
      </c>
      <c r="L19" s="41">
        <v>364.43107085562542</v>
      </c>
      <c r="M19" s="41">
        <v>124.27300121696206</v>
      </c>
      <c r="N19" s="41">
        <v>141.78804276814697</v>
      </c>
      <c r="O19" s="41">
        <v>182.05682645765972</v>
      </c>
      <c r="P19" s="41">
        <v>91.975195444085372</v>
      </c>
      <c r="Q19" s="42">
        <v>103.69811503493376</v>
      </c>
      <c r="R19" s="40" t="s">
        <v>38</v>
      </c>
      <c r="S19" s="41">
        <v>11956.216781010569</v>
      </c>
      <c r="T19" s="41">
        <v>4373.776743171803</v>
      </c>
      <c r="U19" s="41">
        <v>41574.310414103798</v>
      </c>
      <c r="V19" s="41">
        <v>3895.3059749770068</v>
      </c>
      <c r="W19" s="41">
        <v>6096.6454720163938</v>
      </c>
      <c r="X19" s="41">
        <v>1874.3122868248854</v>
      </c>
      <c r="Y19" s="41">
        <v>7150.7195084812965</v>
      </c>
      <c r="Z19" s="42">
        <v>1022.0041025672726</v>
      </c>
      <c r="AA19" s="40" t="s">
        <v>38</v>
      </c>
      <c r="AB19" s="41">
        <v>7145.3108386275162</v>
      </c>
      <c r="AC19" s="41">
        <v>3813.1076567561699</v>
      </c>
      <c r="AD19" s="41">
        <v>11408.003800689667</v>
      </c>
      <c r="AE19" s="41">
        <v>3134.4748552232882</v>
      </c>
      <c r="AF19" s="41">
        <v>4299.8304744114994</v>
      </c>
      <c r="AG19" s="41">
        <v>1029.5204652821888</v>
      </c>
      <c r="AH19" s="41">
        <v>7774.6173562941167</v>
      </c>
      <c r="AI19" s="42">
        <v>985.55706844138911</v>
      </c>
      <c r="AJ19" s="40" t="s">
        <v>38</v>
      </c>
      <c r="AK19" s="41">
        <v>324.19324222743199</v>
      </c>
      <c r="AL19" s="41">
        <v>173.00629211583421</v>
      </c>
      <c r="AM19" s="41">
        <v>517.59787964645693</v>
      </c>
      <c r="AN19" s="41">
        <v>142.21572566189255</v>
      </c>
      <c r="AO19" s="41">
        <v>195.08962087302814</v>
      </c>
      <c r="AP19" s="41">
        <v>46.710854869322525</v>
      </c>
      <c r="AQ19" s="41">
        <v>352.74580277025336</v>
      </c>
      <c r="AR19" s="42">
        <v>44.716171015388497</v>
      </c>
      <c r="AS19" s="38"/>
      <c r="AT19" s="39">
        <v>1999</v>
      </c>
      <c r="AU19" s="35">
        <v>1115.2249999999999</v>
      </c>
    </row>
    <row r="20" spans="1:47" ht="16.5" hidden="1" customHeight="1" thickBot="1" x14ac:dyDescent="0.3">
      <c r="A20" s="45"/>
      <c r="B20" s="46"/>
      <c r="C20" s="46"/>
      <c r="D20" s="46"/>
      <c r="E20" s="46"/>
      <c r="F20" s="46"/>
      <c r="G20" s="46"/>
      <c r="H20" s="47"/>
      <c r="I20" s="45"/>
      <c r="J20" s="46"/>
      <c r="K20" s="46"/>
      <c r="L20" s="46"/>
      <c r="M20" s="46"/>
      <c r="N20" s="46"/>
      <c r="O20" s="46"/>
      <c r="P20" s="46"/>
      <c r="Q20" s="47"/>
      <c r="R20" s="45"/>
      <c r="S20" s="46"/>
      <c r="T20" s="46"/>
      <c r="U20" s="46"/>
      <c r="V20" s="46"/>
      <c r="W20" s="46"/>
      <c r="X20" s="46"/>
      <c r="Y20" s="46"/>
      <c r="Z20" s="47"/>
      <c r="AA20" s="45"/>
      <c r="AB20" s="46"/>
      <c r="AC20" s="48"/>
      <c r="AD20" s="48"/>
      <c r="AE20" s="48"/>
      <c r="AF20" s="48"/>
      <c r="AG20" s="48"/>
      <c r="AH20" s="48"/>
      <c r="AI20" s="49"/>
      <c r="AJ20" s="45"/>
      <c r="AK20" s="46"/>
      <c r="AL20" s="46"/>
      <c r="AM20" s="46"/>
      <c r="AN20" s="46"/>
      <c r="AO20" s="46"/>
      <c r="AP20" s="46"/>
      <c r="AQ20" s="46"/>
      <c r="AR20" s="47"/>
      <c r="AS20" s="43"/>
      <c r="AT20" s="44" t="s">
        <v>33</v>
      </c>
      <c r="AU20" s="35">
        <v>1108.2</v>
      </c>
    </row>
    <row r="21" spans="1:47" ht="16.5" hidden="1" customHeight="1" thickBot="1" x14ac:dyDescent="0.3">
      <c r="A21" s="17">
        <v>2015</v>
      </c>
      <c r="B21" s="36"/>
      <c r="C21" s="36"/>
      <c r="D21" s="36"/>
      <c r="E21" s="36"/>
      <c r="F21" s="36"/>
      <c r="G21" s="36"/>
      <c r="H21" s="37"/>
      <c r="I21" s="17">
        <v>2015</v>
      </c>
      <c r="J21" s="36"/>
      <c r="K21" s="36"/>
      <c r="L21" s="36"/>
      <c r="M21" s="36"/>
      <c r="N21" s="36"/>
      <c r="O21" s="36"/>
      <c r="P21" s="36"/>
      <c r="Q21" s="37"/>
      <c r="R21" s="17">
        <v>2015</v>
      </c>
      <c r="S21" s="36"/>
      <c r="T21" s="36"/>
      <c r="U21" s="36"/>
      <c r="V21" s="36"/>
      <c r="W21" s="36"/>
      <c r="X21" s="36"/>
      <c r="Y21" s="36"/>
      <c r="Z21" s="37"/>
      <c r="AA21" s="17">
        <v>2015</v>
      </c>
      <c r="AB21" s="36"/>
      <c r="AC21" s="36"/>
      <c r="AD21" s="36"/>
      <c r="AE21" s="36"/>
      <c r="AF21" s="36"/>
      <c r="AG21" s="36"/>
      <c r="AH21" s="36"/>
      <c r="AI21" s="37"/>
      <c r="AJ21" s="17">
        <v>2015</v>
      </c>
      <c r="AK21" s="36"/>
      <c r="AL21" s="36"/>
      <c r="AM21" s="36"/>
      <c r="AN21" s="36"/>
      <c r="AO21" s="36"/>
      <c r="AP21" s="36"/>
      <c r="AQ21" s="36"/>
      <c r="AR21" s="37"/>
      <c r="AS21" s="43"/>
      <c r="AT21" s="44" t="s">
        <v>35</v>
      </c>
      <c r="AU21" s="35">
        <v>1106.5999999999999</v>
      </c>
    </row>
    <row r="22" spans="1:47" ht="16.5" hidden="1" customHeight="1" thickBot="1" x14ac:dyDescent="0.3">
      <c r="A22" s="40" t="s">
        <v>32</v>
      </c>
      <c r="B22" s="41">
        <v>5710.9580591454533</v>
      </c>
      <c r="C22" s="41">
        <v>8540.0366242860709</v>
      </c>
      <c r="D22" s="41">
        <v>6046.4904592981729</v>
      </c>
      <c r="E22" s="41">
        <v>2646.1755515684176</v>
      </c>
      <c r="F22" s="41">
        <v>2657.974796901321</v>
      </c>
      <c r="G22" s="41">
        <v>7156.8232323040647</v>
      </c>
      <c r="H22" s="42">
        <v>1288.9018410528565</v>
      </c>
      <c r="I22" s="40" t="s">
        <v>32</v>
      </c>
      <c r="J22" s="41">
        <v>170.78547207362581</v>
      </c>
      <c r="K22" s="41">
        <v>116.06322395701179</v>
      </c>
      <c r="L22" s="41">
        <v>372.66477874332622</v>
      </c>
      <c r="M22" s="41">
        <v>131.41772678148143</v>
      </c>
      <c r="N22" s="41">
        <v>139.81559995290669</v>
      </c>
      <c r="O22" s="41">
        <v>185.33712963707706</v>
      </c>
      <c r="P22" s="41">
        <v>96.339517727272423</v>
      </c>
      <c r="Q22" s="42">
        <v>102.55752955334177</v>
      </c>
      <c r="R22" s="40" t="s">
        <v>32</v>
      </c>
      <c r="S22" s="41">
        <v>11788.438914691029</v>
      </c>
      <c r="T22" s="41">
        <v>4328.7417738954337</v>
      </c>
      <c r="U22" s="41">
        <v>41221.279885242933</v>
      </c>
      <c r="V22" s="41">
        <v>3932.1924707688445</v>
      </c>
      <c r="W22" s="41">
        <v>6129.7990249319819</v>
      </c>
      <c r="X22" s="41">
        <v>1747.1668741337585</v>
      </c>
      <c r="Y22" s="41">
        <v>6773.1197968498509</v>
      </c>
      <c r="Z22" s="42">
        <v>1006.3112679421279</v>
      </c>
      <c r="AA22" s="40" t="s">
        <v>32</v>
      </c>
      <c r="AB22" s="41">
        <v>6902.483432319711</v>
      </c>
      <c r="AC22" s="41">
        <v>3729.6411613542114</v>
      </c>
      <c r="AD22" s="41">
        <v>11061.222373696386</v>
      </c>
      <c r="AE22" s="41">
        <v>2992.1324672638793</v>
      </c>
      <c r="AF22" s="41">
        <v>4384.2024974299347</v>
      </c>
      <c r="AG22" s="41">
        <v>942.69662940988712</v>
      </c>
      <c r="AH22" s="41">
        <v>7030.4688632798416</v>
      </c>
      <c r="AI22" s="42">
        <v>981.21636931467788</v>
      </c>
      <c r="AJ22" s="40" t="s">
        <v>32</v>
      </c>
      <c r="AK22" s="41">
        <v>309.1904331223289</v>
      </c>
      <c r="AL22" s="41">
        <v>167.06586511609055</v>
      </c>
      <c r="AM22" s="41">
        <v>495.47734089036658</v>
      </c>
      <c r="AN22" s="41">
        <v>134.02983760611374</v>
      </c>
      <c r="AO22" s="41">
        <v>196.38634157804827</v>
      </c>
      <c r="AP22" s="41">
        <v>42.227233431004066</v>
      </c>
      <c r="AQ22" s="41">
        <v>314.92342346122962</v>
      </c>
      <c r="AR22" s="42">
        <v>43.952689954254161</v>
      </c>
      <c r="AS22" s="43"/>
      <c r="AT22" s="44" t="s">
        <v>37</v>
      </c>
      <c r="AU22" s="35">
        <v>1118.9000000000001</v>
      </c>
    </row>
    <row r="23" spans="1:47" ht="16.5" hidden="1" customHeight="1" thickBot="1" x14ac:dyDescent="0.3">
      <c r="A23" s="40" t="s">
        <v>34</v>
      </c>
      <c r="B23" s="41">
        <v>4949.0469429139175</v>
      </c>
      <c r="C23" s="41">
        <v>6502.2597223258099</v>
      </c>
      <c r="D23" s="41">
        <v>6299.9541129641757</v>
      </c>
      <c r="E23" s="41">
        <v>3558.1479236264045</v>
      </c>
      <c r="F23" s="41">
        <v>2450.3347235799042</v>
      </c>
      <c r="G23" s="41">
        <v>5967.5265010268104</v>
      </c>
      <c r="H23" s="42">
        <v>1187.7626204513795</v>
      </c>
      <c r="I23" s="40" t="s">
        <v>34</v>
      </c>
      <c r="J23" s="41">
        <v>173.04981061214019</v>
      </c>
      <c r="K23" s="41">
        <v>104.43460107821487</v>
      </c>
      <c r="L23" s="41">
        <v>380.97087020534701</v>
      </c>
      <c r="M23" s="41">
        <v>133.14301136344417</v>
      </c>
      <c r="N23" s="41">
        <v>139.27157038110548</v>
      </c>
      <c r="O23" s="41">
        <v>190.35528296660078</v>
      </c>
      <c r="P23" s="41">
        <v>98.581083722664047</v>
      </c>
      <c r="Q23" s="42">
        <v>103.59966946678263</v>
      </c>
      <c r="R23" s="40" t="s">
        <v>34</v>
      </c>
      <c r="S23" s="41">
        <v>11966.68366483385</v>
      </c>
      <c r="T23" s="41">
        <v>4085.451592983326</v>
      </c>
      <c r="U23" s="41">
        <v>43104.751976402484</v>
      </c>
      <c r="V23" s="41">
        <v>3947.0203830519049</v>
      </c>
      <c r="W23" s="41">
        <v>6565.8854807484231</v>
      </c>
      <c r="X23" s="41">
        <v>2061.4480682680028</v>
      </c>
      <c r="Y23" s="41">
        <v>5554.0607820061896</v>
      </c>
      <c r="Z23" s="42">
        <v>1043.1842256319435</v>
      </c>
      <c r="AA23" s="40" t="s">
        <v>34</v>
      </c>
      <c r="AB23" s="41">
        <v>6915.1671547650549</v>
      </c>
      <c r="AC23" s="41">
        <v>3911.9712727428173</v>
      </c>
      <c r="AD23" s="41">
        <v>11314.448255103756</v>
      </c>
      <c r="AE23" s="41">
        <v>2964.4968538961566</v>
      </c>
      <c r="AF23" s="41">
        <v>4714.4477963315876</v>
      </c>
      <c r="AG23" s="41">
        <v>1082.9476524850108</v>
      </c>
      <c r="AH23" s="41">
        <v>5634.0025614156402</v>
      </c>
      <c r="AI23" s="42">
        <v>1006.9377933357421</v>
      </c>
      <c r="AJ23" s="40" t="s">
        <v>34</v>
      </c>
      <c r="AK23" s="41">
        <v>310.13219738318514</v>
      </c>
      <c r="AL23" s="41">
        <v>175.44452936030945</v>
      </c>
      <c r="AM23" s="41">
        <v>507.43165291611689</v>
      </c>
      <c r="AN23" s="41">
        <v>132.95208963977538</v>
      </c>
      <c r="AO23" s="41">
        <v>211.43408710187651</v>
      </c>
      <c r="AP23" s="41">
        <v>48.568158599710557</v>
      </c>
      <c r="AQ23" s="41">
        <v>252.6743830379167</v>
      </c>
      <c r="AR23" s="42">
        <v>45.159259853928887</v>
      </c>
      <c r="AS23" s="43"/>
      <c r="AT23" s="44" t="s">
        <v>39</v>
      </c>
      <c r="AU23" s="35">
        <v>1127.2</v>
      </c>
    </row>
    <row r="24" spans="1:47" ht="16.5" hidden="1" customHeight="1" thickBot="1" x14ac:dyDescent="0.3">
      <c r="A24" s="40" t="s">
        <v>36</v>
      </c>
      <c r="B24" s="41">
        <v>5274.1472587995231</v>
      </c>
      <c r="C24" s="41">
        <v>6894.4002984898634</v>
      </c>
      <c r="D24" s="41">
        <v>7032.9758296890814</v>
      </c>
      <c r="E24" s="41">
        <v>3362.3806354936278</v>
      </c>
      <c r="F24" s="41">
        <v>2421.5334471155734</v>
      </c>
      <c r="G24" s="41">
        <v>6432.0257062244555</v>
      </c>
      <c r="H24" s="42">
        <v>1255.2325063392177</v>
      </c>
      <c r="I24" s="40" t="s">
        <v>36</v>
      </c>
      <c r="J24" s="41">
        <v>172.93794527419672</v>
      </c>
      <c r="K24" s="41">
        <v>114.69047749725073</v>
      </c>
      <c r="L24" s="41">
        <v>384.55855672634425</v>
      </c>
      <c r="M24" s="41">
        <v>132.03165788353371</v>
      </c>
      <c r="N24" s="41">
        <v>138.12554817728309</v>
      </c>
      <c r="O24" s="41">
        <v>184.12909621453139</v>
      </c>
      <c r="P24" s="41">
        <v>98.729699945856083</v>
      </c>
      <c r="Q24" s="42">
        <v>103.14853635391665</v>
      </c>
      <c r="R24" s="40" t="s">
        <v>36</v>
      </c>
      <c r="S24" s="41">
        <v>11670.077838607014</v>
      </c>
      <c r="T24" s="41">
        <v>4311.397768091465</v>
      </c>
      <c r="U24" s="41">
        <v>42626.734528818502</v>
      </c>
      <c r="V24" s="41">
        <v>3957.0815957507407</v>
      </c>
      <c r="W24" s="41">
        <v>6580.9122753683714</v>
      </c>
      <c r="X24" s="41">
        <v>1879.9449572579506</v>
      </c>
      <c r="Y24" s="41">
        <v>4693.0150692116094</v>
      </c>
      <c r="Z24" s="42">
        <v>893.54093752247206</v>
      </c>
      <c r="AA24" s="40" t="s">
        <v>36</v>
      </c>
      <c r="AB24" s="41">
        <v>6748.1302730316711</v>
      </c>
      <c r="AC24" s="41">
        <v>3759.1593148566453</v>
      </c>
      <c r="AD24" s="41">
        <v>11084.588753320113</v>
      </c>
      <c r="AE24" s="41">
        <v>2997.0702929757326</v>
      </c>
      <c r="AF24" s="41">
        <v>4764.4424671689412</v>
      </c>
      <c r="AG24" s="41">
        <v>1020.9928772297891</v>
      </c>
      <c r="AH24" s="41">
        <v>4753.3974799733869</v>
      </c>
      <c r="AI24" s="42">
        <v>866.26623033855913</v>
      </c>
      <c r="AJ24" s="40" t="s">
        <v>36</v>
      </c>
      <c r="AK24" s="41">
        <v>300.99876639626791</v>
      </c>
      <c r="AL24" s="41">
        <v>167.6764186045493</v>
      </c>
      <c r="AM24" s="41">
        <v>494.42547872751186</v>
      </c>
      <c r="AN24" s="41">
        <v>133.68361671881476</v>
      </c>
      <c r="AO24" s="41">
        <v>212.51683757722736</v>
      </c>
      <c r="AP24" s="41">
        <v>45.541147564046206</v>
      </c>
      <c r="AQ24" s="41">
        <v>212.02417851668568</v>
      </c>
      <c r="AR24" s="42">
        <v>38.639601808622018</v>
      </c>
      <c r="AS24" s="38"/>
      <c r="AT24" s="39" t="s">
        <v>40</v>
      </c>
      <c r="AU24" s="35">
        <v>1162.9749999999999</v>
      </c>
    </row>
    <row r="25" spans="1:47" ht="16.5" hidden="1" customHeight="1" thickBot="1" x14ac:dyDescent="0.3">
      <c r="A25" s="40" t="s">
        <v>38</v>
      </c>
      <c r="B25" s="41">
        <v>5751.343029080218</v>
      </c>
      <c r="C25" s="41">
        <v>7076.9441652640426</v>
      </c>
      <c r="D25" s="41">
        <v>7283.5332389857185</v>
      </c>
      <c r="E25" s="41">
        <v>3510.374731697766</v>
      </c>
      <c r="F25" s="41">
        <v>2493.7137008042532</v>
      </c>
      <c r="G25" s="41">
        <v>7490.0238662070178</v>
      </c>
      <c r="H25" s="42">
        <v>1268.3869839549006</v>
      </c>
      <c r="I25" s="40" t="s">
        <v>38</v>
      </c>
      <c r="J25" s="41">
        <v>173.26892946303263</v>
      </c>
      <c r="K25" s="41">
        <v>115.64631317175127</v>
      </c>
      <c r="L25" s="41">
        <v>391.12387011593938</v>
      </c>
      <c r="M25" s="41">
        <v>138.95649128194393</v>
      </c>
      <c r="N25" s="41">
        <v>138.03841188361642</v>
      </c>
      <c r="O25" s="41">
        <v>178.06535473154577</v>
      </c>
      <c r="P25" s="41">
        <v>97.391623724253321</v>
      </c>
      <c r="Q25" s="42">
        <v>103.93874468477888</v>
      </c>
      <c r="R25" s="40" t="s">
        <v>38</v>
      </c>
      <c r="S25" s="41">
        <v>12985.677003285116</v>
      </c>
      <c r="T25" s="41">
        <v>4985.4738624844067</v>
      </c>
      <c r="U25" s="41">
        <v>44505.188730141766</v>
      </c>
      <c r="V25" s="41">
        <v>4409.1447278669111</v>
      </c>
      <c r="W25" s="41">
        <v>7359.2727537602404</v>
      </c>
      <c r="X25" s="41">
        <v>1992.9705311571499</v>
      </c>
      <c r="Y25" s="41">
        <v>7862.0182754660518</v>
      </c>
      <c r="Z25" s="42">
        <v>1108.0329016963526</v>
      </c>
      <c r="AA25" s="40" t="s">
        <v>38</v>
      </c>
      <c r="AB25" s="41">
        <v>7494.521402959117</v>
      </c>
      <c r="AC25" s="41">
        <v>4310.9665373251164</v>
      </c>
      <c r="AD25" s="41">
        <v>11378.796368769123</v>
      </c>
      <c r="AE25" s="41">
        <v>3173.0397674770861</v>
      </c>
      <c r="AF25" s="41">
        <v>5331.3223858044848</v>
      </c>
      <c r="AG25" s="41">
        <v>1119.235425758023</v>
      </c>
      <c r="AH25" s="41">
        <v>8072.5815781919064</v>
      </c>
      <c r="AI25" s="42">
        <v>1066.0441446130112</v>
      </c>
      <c r="AJ25" s="40" t="s">
        <v>38</v>
      </c>
      <c r="AK25" s="41">
        <v>336.68888662017184</v>
      </c>
      <c r="AL25" s="41">
        <v>193.66874089327737</v>
      </c>
      <c r="AM25" s="41">
        <v>511.18865028070547</v>
      </c>
      <c r="AN25" s="41">
        <v>142.54775843212263</v>
      </c>
      <c r="AO25" s="41">
        <v>239.50788873335904</v>
      </c>
      <c r="AP25" s="41">
        <v>50.281280031508693</v>
      </c>
      <c r="AQ25" s="41">
        <v>362.65804813617513</v>
      </c>
      <c r="AR25" s="42">
        <v>47.891679380085712</v>
      </c>
      <c r="AS25" s="43"/>
      <c r="AT25" s="44" t="s">
        <v>33</v>
      </c>
      <c r="AU25" s="35">
        <v>1141.0999999999999</v>
      </c>
    </row>
    <row r="26" spans="1:47" ht="16.5" hidden="1" customHeight="1" thickBot="1" x14ac:dyDescent="0.3">
      <c r="A26" s="17">
        <v>2016</v>
      </c>
      <c r="B26" s="36"/>
      <c r="C26" s="36"/>
      <c r="D26" s="36"/>
      <c r="E26" s="36"/>
      <c r="F26" s="36"/>
      <c r="G26" s="36"/>
      <c r="H26" s="37"/>
      <c r="I26" s="17">
        <v>2016</v>
      </c>
      <c r="J26" s="36"/>
      <c r="K26" s="36"/>
      <c r="L26" s="36"/>
      <c r="M26" s="36"/>
      <c r="N26" s="36"/>
      <c r="O26" s="36"/>
      <c r="P26" s="36"/>
      <c r="Q26" s="37"/>
      <c r="R26" s="17">
        <v>2016</v>
      </c>
      <c r="S26" s="36"/>
      <c r="T26" s="36"/>
      <c r="U26" s="36"/>
      <c r="V26" s="36"/>
      <c r="W26" s="36"/>
      <c r="X26" s="36"/>
      <c r="Y26" s="36"/>
      <c r="Z26" s="37"/>
      <c r="AA26" s="17">
        <v>2016</v>
      </c>
      <c r="AB26" s="36"/>
      <c r="AC26" s="36"/>
      <c r="AD26" s="36"/>
      <c r="AE26" s="36"/>
      <c r="AF26" s="36"/>
      <c r="AG26" s="36"/>
      <c r="AH26" s="36"/>
      <c r="AI26" s="37"/>
      <c r="AJ26" s="17">
        <v>2016</v>
      </c>
      <c r="AK26" s="36"/>
      <c r="AL26" s="36"/>
      <c r="AM26" s="36"/>
      <c r="AN26" s="36"/>
      <c r="AO26" s="36"/>
      <c r="AP26" s="36"/>
      <c r="AQ26" s="36"/>
      <c r="AR26" s="37"/>
      <c r="AS26" s="43"/>
      <c r="AT26" s="44" t="s">
        <v>35</v>
      </c>
      <c r="AU26" s="35">
        <v>1149.5</v>
      </c>
    </row>
    <row r="27" spans="1:47" ht="16.5" hidden="1" customHeight="1" thickBot="1" x14ac:dyDescent="0.3">
      <c r="A27" s="45" t="s">
        <v>32</v>
      </c>
      <c r="B27" s="46">
        <v>5738.6403196527472</v>
      </c>
      <c r="C27" s="46">
        <v>6988.6394278022653</v>
      </c>
      <c r="D27" s="46">
        <v>7482.9606201669694</v>
      </c>
      <c r="E27" s="46">
        <v>3532.0289601316872</v>
      </c>
      <c r="F27" s="46">
        <v>2343.5720183992034</v>
      </c>
      <c r="G27" s="46">
        <v>7422.3254022380615</v>
      </c>
      <c r="H27" s="47">
        <v>1431.0420230009504</v>
      </c>
      <c r="I27" s="45" t="s">
        <v>32</v>
      </c>
      <c r="J27" s="46">
        <v>172.59671776799391</v>
      </c>
      <c r="K27" s="46">
        <v>115.52494026411944</v>
      </c>
      <c r="L27" s="46">
        <v>392.3213991529521</v>
      </c>
      <c r="M27" s="46">
        <v>141.335522489971</v>
      </c>
      <c r="N27" s="46">
        <v>139.58079609944403</v>
      </c>
      <c r="O27" s="46">
        <v>171.86658658075706</v>
      </c>
      <c r="P27" s="46">
        <v>97.049094408879739</v>
      </c>
      <c r="Q27" s="47">
        <v>105.166457400675</v>
      </c>
      <c r="R27" s="45" t="s">
        <v>32</v>
      </c>
      <c r="S27" s="46">
        <v>12869.291000638081</v>
      </c>
      <c r="T27" s="46">
        <v>4619.5391327843008</v>
      </c>
      <c r="U27" s="46">
        <v>45028.668147739489</v>
      </c>
      <c r="V27" s="46">
        <v>4117.7655496436364</v>
      </c>
      <c r="W27" s="46">
        <v>6686.7837988640185</v>
      </c>
      <c r="X27" s="46">
        <v>1867.6621173416659</v>
      </c>
      <c r="Y27" s="46">
        <v>7580.383819658331</v>
      </c>
      <c r="Z27" s="47">
        <v>1050.2550830098878</v>
      </c>
      <c r="AA27" s="45" t="s">
        <v>32</v>
      </c>
      <c r="AB27" s="46">
        <v>7456.2779449474237</v>
      </c>
      <c r="AC27" s="46">
        <v>3998.7375212857573</v>
      </c>
      <c r="AD27" s="46">
        <v>11477.494789975608</v>
      </c>
      <c r="AE27" s="46">
        <v>2913.4682329672842</v>
      </c>
      <c r="AF27" s="46">
        <v>4790.6187568238502</v>
      </c>
      <c r="AG27" s="46">
        <v>1086.6929718558672</v>
      </c>
      <c r="AH27" s="46">
        <v>7810.8753779002245</v>
      </c>
      <c r="AI27" s="47">
        <v>998.65975232816663</v>
      </c>
      <c r="AJ27" s="45" t="s">
        <v>32</v>
      </c>
      <c r="AK27" s="46">
        <v>330.25138942687386</v>
      </c>
      <c r="AL27" s="46">
        <v>177.11097039413096</v>
      </c>
      <c r="AM27" s="46">
        <v>508.35800777754906</v>
      </c>
      <c r="AN27" s="46">
        <v>129.04252484854081</v>
      </c>
      <c r="AO27" s="46">
        <v>212.18475388616639</v>
      </c>
      <c r="AP27" s="46">
        <v>48.131502940955542</v>
      </c>
      <c r="AQ27" s="46">
        <v>345.95712032699669</v>
      </c>
      <c r="AR27" s="47">
        <v>44.232360060365252</v>
      </c>
      <c r="AS27" s="43"/>
      <c r="AT27" s="44" t="s">
        <v>37</v>
      </c>
      <c r="AU27" s="35">
        <v>1168.4000000000001</v>
      </c>
    </row>
    <row r="28" spans="1:47" ht="16.5" hidden="1" customHeight="1" thickBot="1" x14ac:dyDescent="0.3">
      <c r="A28" s="40" t="s">
        <v>39</v>
      </c>
      <c r="B28" s="41">
        <f>([1]GRq2q!B137/([1]GRq2q!B$9/4))*100</f>
        <v>2156.7750009997999</v>
      </c>
      <c r="C28" s="41">
        <f>([1]GRq2q!C137/([1]GRq2q!C$9/4))*100</f>
        <v>2950.3300000000004</v>
      </c>
      <c r="D28" s="41">
        <f>([1]GRq2q!D137/([1]GRq2q!D$9/4))*100</f>
        <v>1945.74</v>
      </c>
      <c r="E28" s="41">
        <f>([1]GRq2q!E137/([1]GRq2q!E$9/4))*100</f>
        <v>988.00000000000011</v>
      </c>
      <c r="F28" s="41">
        <f>([1]GRq2q!F137/([1]GRq2q!F$9/4))*100</f>
        <v>1695.7300000000005</v>
      </c>
      <c r="G28" s="41">
        <f>([1]GRq2q!G137/([1]GRq2q!G$9/4))*100</f>
        <v>2617</v>
      </c>
      <c r="H28" s="42">
        <f>([1]GRq2q!H137/([1]GRq2q!H$9/4))*100</f>
        <v>922.71</v>
      </c>
      <c r="I28" s="40" t="s">
        <v>39</v>
      </c>
      <c r="J28" s="41">
        <f>([1]GRq2q!T137/[1]GRq2q!T$9)*100</f>
        <v>128.95117761637337</v>
      </c>
      <c r="K28" s="41">
        <f>([1]GRq2q!U137/[1]GRq2q!U$9)*100</f>
        <v>129.02000000000001</v>
      </c>
      <c r="L28" s="41">
        <f>([1]GRq2q!V137/[1]GRq2q!V$9)*100</f>
        <v>229.78</v>
      </c>
      <c r="M28" s="41">
        <f>([1]GRq2q!W137/[1]GRq2q!W$9)*100</f>
        <v>82.59999999999998</v>
      </c>
      <c r="N28" s="41">
        <f>([1]GRq2q!X137/[1]GRq2q!X$9)*100</f>
        <v>116.56999999999998</v>
      </c>
      <c r="O28" s="41">
        <f>([1]GRq2q!Y137/[1]GRq2q!Y$9)*100</f>
        <v>114.84</v>
      </c>
      <c r="P28" s="41">
        <f>([1]GRq2q!Z137/[1]GRq2q!Z$9)*100</f>
        <v>96.88</v>
      </c>
      <c r="Q28" s="42">
        <f>([1]GRq2q!AA137/[1]GRq2q!AA$9)*100</f>
        <v>117.65</v>
      </c>
      <c r="R28" s="40" t="s">
        <v>39</v>
      </c>
      <c r="S28" s="41">
        <f>([1]GRq2q!AN137/([1]GRq2q!AN$9/4))*100</f>
        <v>4361.25496696555</v>
      </c>
      <c r="T28" s="41">
        <f>([1]GRq2q!AO137/([1]GRq2q!AO$9/4))*100</f>
        <v>1827.9299999999998</v>
      </c>
      <c r="U28" s="41">
        <f>([1]GRq2q!AP137/([1]GRq2q!AP$9/4))*100</f>
        <v>13464.04</v>
      </c>
      <c r="V28" s="41">
        <f>([1]GRq2q!AQ137/([1]GRq2q!AQ$9/4))*100</f>
        <v>1544.17</v>
      </c>
      <c r="W28" s="41">
        <f>([1]GRq2q!AR137/([1]GRq2q!AR$9/4))*100</f>
        <v>3002.64</v>
      </c>
      <c r="X28" s="41">
        <f>([1]GRq2q!AS137/([1]GRq2q!AS$9/4))*100</f>
        <v>2389.7100000000005</v>
      </c>
      <c r="Y28" s="41">
        <f>([1]GRq2q!AT137/([1]GRq2q!AT$9/4))*100</f>
        <v>2337.87</v>
      </c>
      <c r="Z28" s="42">
        <f>([1]GRq2q!AU137/([1]GRq2q!AU$9/4))*100</f>
        <v>1102.98</v>
      </c>
      <c r="AA28" s="50" t="s">
        <v>39</v>
      </c>
      <c r="AB28" s="41">
        <f t="shared" ref="AB28:AI29" si="0">(S28/J28)*100</f>
        <v>3382.0978199518104</v>
      </c>
      <c r="AC28" s="51">
        <f t="shared" si="0"/>
        <v>1416.7803441326923</v>
      </c>
      <c r="AD28" s="51">
        <f t="shared" si="0"/>
        <v>5859.5352075898691</v>
      </c>
      <c r="AE28" s="51">
        <f t="shared" si="0"/>
        <v>1869.4552058111385</v>
      </c>
      <c r="AF28" s="51">
        <f t="shared" si="0"/>
        <v>2575.8256841382863</v>
      </c>
      <c r="AG28" s="51">
        <f t="shared" si="0"/>
        <v>2080.9038662486942</v>
      </c>
      <c r="AH28" s="51">
        <f t="shared" si="0"/>
        <v>2413.1606110652351</v>
      </c>
      <c r="AI28" s="52">
        <f t="shared" si="0"/>
        <v>937.50956226094343</v>
      </c>
      <c r="AJ28" s="40" t="s">
        <v>39</v>
      </c>
      <c r="AK28" s="41">
        <f t="shared" ref="AK28:AR33" si="1">(AB28/$AU28)*100</f>
        <v>283.51897224845419</v>
      </c>
      <c r="AL28" s="41">
        <f t="shared" si="1"/>
        <v>118.76773779299961</v>
      </c>
      <c r="AM28" s="41">
        <f t="shared" si="1"/>
        <v>491.20087246121795</v>
      </c>
      <c r="AN28" s="41">
        <f t="shared" si="1"/>
        <v>156.71516521176449</v>
      </c>
      <c r="AO28" s="41">
        <f t="shared" si="1"/>
        <v>215.92972454843542</v>
      </c>
      <c r="AP28" s="41">
        <f t="shared" si="1"/>
        <v>174.44076337066761</v>
      </c>
      <c r="AQ28" s="41">
        <f t="shared" si="1"/>
        <v>202.29362151607302</v>
      </c>
      <c r="AR28" s="42">
        <f t="shared" si="1"/>
        <v>78.590792376640408</v>
      </c>
      <c r="AS28" s="43"/>
      <c r="AT28" s="44" t="s">
        <v>39</v>
      </c>
      <c r="AU28" s="35">
        <v>1192.9000000000001</v>
      </c>
    </row>
    <row r="29" spans="1:47" ht="15.75" hidden="1" customHeight="1" x14ac:dyDescent="0.25">
      <c r="A29" s="17" t="s">
        <v>41</v>
      </c>
      <c r="B29" s="53">
        <f>([1]GRq2q!B138/[1]GRq2q!B$9)*100</f>
        <v>0</v>
      </c>
      <c r="C29" s="53">
        <f>([1]GRq2q!C138/[1]GRq2q!C$9)*100</f>
        <v>0</v>
      </c>
      <c r="D29" s="53">
        <f>([1]GRq2q!D138/[1]GRq2q!D$9)*100</f>
        <v>0</v>
      </c>
      <c r="E29" s="53">
        <f>([1]GRq2q!E138/[1]GRq2q!E$9)*100</f>
        <v>0</v>
      </c>
      <c r="F29" s="53">
        <f>([1]GRq2q!F138/[1]GRq2q!F$9)*100</f>
        <v>0</v>
      </c>
      <c r="G29" s="53">
        <f>([1]GRq2q!G138/[1]GRq2q!G$9)*100</f>
        <v>0</v>
      </c>
      <c r="H29" s="54">
        <f>([1]GRq2q!H138/[1]GRq2q!H$9)*100</f>
        <v>0</v>
      </c>
      <c r="I29" s="17" t="s">
        <v>41</v>
      </c>
      <c r="J29" s="53">
        <f>([1]GRq2q!T138/[1]GRq2q!T$9)*100</f>
        <v>130.06438716867012</v>
      </c>
      <c r="K29" s="53">
        <f>([1]GRq2q!U138/[1]GRq2q!U$9)*100</f>
        <v>127.64795375184323</v>
      </c>
      <c r="L29" s="53">
        <f>([1]GRq2q!V138/[1]GRq2q!V$9)*100</f>
        <v>239.10346667505345</v>
      </c>
      <c r="M29" s="53">
        <f>([1]GRq2q!W138/[1]GRq2q!W$9)*100</f>
        <v>81.964903828594018</v>
      </c>
      <c r="N29" s="53">
        <f>([1]GRq2q!X138/[1]GRq2q!X$9)*100</f>
        <v>115.17768798573833</v>
      </c>
      <c r="O29" s="53">
        <f>([1]GRq2q!Y138/[1]GRq2q!Y$9)*100</f>
        <v>116.61265599680254</v>
      </c>
      <c r="P29" s="53">
        <f>([1]GRq2q!Z138/[1]GRq2q!Z$9)*100</f>
        <v>96.054447645436653</v>
      </c>
      <c r="Q29" s="54">
        <f>([1]GRq2q!AA138/[1]GRq2q!AA$9)*100</f>
        <v>115.19615924597684</v>
      </c>
      <c r="R29" s="17" t="s">
        <v>41</v>
      </c>
      <c r="S29" s="53">
        <f>([1]GRq2q!AN138/[1]GRq2q!AN$9)*100</f>
        <v>4470.7123702516647</v>
      </c>
      <c r="T29" s="53">
        <f>([1]GRq2q!AO138/[1]GRq2q!AO$9)*100</f>
        <v>1850.3969222000003</v>
      </c>
      <c r="U29" s="53">
        <f>([1]GRq2q!AP138/[1]GRq2q!AP$9)*100</f>
        <v>14012.688664022022</v>
      </c>
      <c r="V29" s="53">
        <f>([1]GRq2q!AQ138/[1]GRq2q!AQ$9)*100</f>
        <v>1440.8245823229095</v>
      </c>
      <c r="W29" s="53">
        <f>([1]GRq2q!AR138/[1]GRq2q!AR$9)*100</f>
        <v>2978.4072208489688</v>
      </c>
      <c r="X29" s="53">
        <f>([1]GRq2q!AS138/[1]GRq2q!AS$9)*100</f>
        <v>2339.3077046244189</v>
      </c>
      <c r="Y29" s="53">
        <f>([1]GRq2q!AT138/[1]GRq2q!AT$9)*100</f>
        <v>2393.5983394274781</v>
      </c>
      <c r="Z29" s="54">
        <f>([1]GRq2q!AU138/[1]GRq2q!AU$9)*100</f>
        <v>1136.0966933431782</v>
      </c>
      <c r="AA29" s="17" t="s">
        <v>41</v>
      </c>
      <c r="AB29" s="53">
        <f t="shared" si="0"/>
        <v>3437.3070658103779</v>
      </c>
      <c r="AC29" s="55">
        <f t="shared" si="0"/>
        <v>1449.6095454826518</v>
      </c>
      <c r="AD29" s="55">
        <f t="shared" si="0"/>
        <v>5860.5125466731752</v>
      </c>
      <c r="AE29" s="55">
        <f t="shared" si="0"/>
        <v>1757.8555150091788</v>
      </c>
      <c r="AF29" s="55">
        <f t="shared" si="0"/>
        <v>2585.9237782388591</v>
      </c>
      <c r="AG29" s="55">
        <f t="shared" si="0"/>
        <v>2006.0495875238119</v>
      </c>
      <c r="AH29" s="55">
        <f t="shared" si="0"/>
        <v>2491.9182797895073</v>
      </c>
      <c r="AI29" s="56">
        <f t="shared" si="0"/>
        <v>986.22792702427341</v>
      </c>
      <c r="AJ29" s="17" t="s">
        <v>41</v>
      </c>
      <c r="AK29" s="53" t="e">
        <f t="shared" si="1"/>
        <v>#DIV/0!</v>
      </c>
      <c r="AL29" s="53" t="e">
        <f t="shared" si="1"/>
        <v>#DIV/0!</v>
      </c>
      <c r="AM29" s="53" t="e">
        <f t="shared" si="1"/>
        <v>#DIV/0!</v>
      </c>
      <c r="AN29" s="53" t="e">
        <f t="shared" si="1"/>
        <v>#DIV/0!</v>
      </c>
      <c r="AO29" s="53" t="e">
        <f t="shared" si="1"/>
        <v>#DIV/0!</v>
      </c>
      <c r="AP29" s="53" t="e">
        <f t="shared" si="1"/>
        <v>#DIV/0!</v>
      </c>
      <c r="AQ29" s="53" t="e">
        <f t="shared" si="1"/>
        <v>#DIV/0!</v>
      </c>
      <c r="AR29" s="54" t="e">
        <f t="shared" si="1"/>
        <v>#DIV/0!</v>
      </c>
      <c r="AS29" s="57"/>
      <c r="AT29" s="39" t="s">
        <v>41</v>
      </c>
      <c r="AU29" s="35"/>
    </row>
    <row r="30" spans="1:47" ht="15.75" hidden="1" customHeight="1" x14ac:dyDescent="0.25">
      <c r="A30" s="40" t="s">
        <v>32</v>
      </c>
      <c r="B30" s="41">
        <f>([1]GRq2q!B139/([1]GRq2q!B$9/4))*100</f>
        <v>2102.0093248017065</v>
      </c>
      <c r="C30" s="41">
        <v>2816.6</v>
      </c>
      <c r="D30" s="41">
        <v>2148.5</v>
      </c>
      <c r="E30" s="41">
        <v>980.7</v>
      </c>
      <c r="F30" s="41">
        <v>1560.9</v>
      </c>
      <c r="G30" s="41">
        <v>2486.5</v>
      </c>
      <c r="H30" s="42">
        <v>1005.1</v>
      </c>
      <c r="I30" s="40" t="s">
        <v>32</v>
      </c>
      <c r="J30" s="41">
        <v>130.34150239541361</v>
      </c>
      <c r="K30" s="41">
        <v>130.28290495737295</v>
      </c>
      <c r="L30" s="41">
        <v>243.13044846021293</v>
      </c>
      <c r="M30" s="41">
        <v>82.780831914376066</v>
      </c>
      <c r="N30" s="41">
        <v>114.42219594295328</v>
      </c>
      <c r="O30" s="41">
        <v>112.06373742721014</v>
      </c>
      <c r="P30" s="41">
        <v>98.405742101746668</v>
      </c>
      <c r="Q30" s="42">
        <v>113.96516698390728</v>
      </c>
      <c r="R30" s="40" t="s">
        <v>32</v>
      </c>
      <c r="S30" s="41">
        <v>4699.8943751979159</v>
      </c>
      <c r="T30" s="41">
        <v>1675.9</v>
      </c>
      <c r="U30" s="41">
        <v>15126.852063398093</v>
      </c>
      <c r="V30" s="41">
        <v>1459.8632853910901</v>
      </c>
      <c r="W30" s="41">
        <v>2906.8477422958749</v>
      </c>
      <c r="X30" s="41">
        <v>2305.5855348743553</v>
      </c>
      <c r="Y30" s="41">
        <v>2546.8775614699125</v>
      </c>
      <c r="Z30" s="42">
        <v>1101.2230447464781</v>
      </c>
      <c r="AA30" s="40" t="s">
        <v>32</v>
      </c>
      <c r="AB30" s="41">
        <v>3605.8310582764107</v>
      </c>
      <c r="AC30" s="51">
        <v>1286.3544918255664</v>
      </c>
      <c r="AD30" s="51">
        <v>6221.7020365812086</v>
      </c>
      <c r="AE30" s="51">
        <v>1763.5281642265838</v>
      </c>
      <c r="AF30" s="51">
        <v>2540.4579228186835</v>
      </c>
      <c r="AG30" s="51">
        <v>2057.3876865136012</v>
      </c>
      <c r="AH30" s="51">
        <v>2588.1391746800373</v>
      </c>
      <c r="AI30" s="52">
        <v>966.28037661891801</v>
      </c>
      <c r="AJ30" s="40" t="s">
        <v>32</v>
      </c>
      <c r="AK30" s="41">
        <f t="shared" si="1"/>
        <v>295.89230201558985</v>
      </c>
      <c r="AL30" s="41">
        <f t="shared" si="1"/>
        <v>105.55746668184139</v>
      </c>
      <c r="AM30" s="41">
        <f t="shared" si="1"/>
        <v>510.54908239075252</v>
      </c>
      <c r="AN30" s="41">
        <f t="shared" si="1"/>
        <v>144.71404781558419</v>
      </c>
      <c r="AO30" s="41">
        <f t="shared" si="1"/>
        <v>208.46843094082112</v>
      </c>
      <c r="AP30" s="41">
        <f t="shared" si="1"/>
        <v>168.8279813619522</v>
      </c>
      <c r="AQ30" s="41">
        <f t="shared" si="1"/>
        <v>212.38112544819634</v>
      </c>
      <c r="AR30" s="42">
        <f t="shared" si="1"/>
        <v>79.29237959554608</v>
      </c>
      <c r="AS30" s="43"/>
      <c r="AT30" s="44" t="s">
        <v>32</v>
      </c>
      <c r="AU30" s="58">
        <v>1218.6295600506796</v>
      </c>
    </row>
    <row r="31" spans="1:47" ht="15.75" hidden="1" customHeight="1" x14ac:dyDescent="0.25">
      <c r="A31" s="40" t="s">
        <v>34</v>
      </c>
      <c r="B31" s="41">
        <f>([1]GRq2q!B140/([1]GRq2q!B$9/4))*100</f>
        <v>2092.1229514097181</v>
      </c>
      <c r="C31" s="41">
        <v>2750.8</v>
      </c>
      <c r="D31" s="41">
        <v>2249.2600000000002</v>
      </c>
      <c r="E31" s="41">
        <v>1052.45</v>
      </c>
      <c r="F31" s="41">
        <v>1712.29</v>
      </c>
      <c r="G31" s="41">
        <v>2393.29</v>
      </c>
      <c r="H31" s="42">
        <v>1025.05</v>
      </c>
      <c r="I31" s="40" t="s">
        <v>34</v>
      </c>
      <c r="J31" s="41">
        <v>130.06625642257342</v>
      </c>
      <c r="K31" s="41">
        <v>121.49</v>
      </c>
      <c r="L31" s="41">
        <v>244.00000000000094</v>
      </c>
      <c r="M31" s="41">
        <v>82.6</v>
      </c>
      <c r="N31" s="41">
        <v>113.35</v>
      </c>
      <c r="O31" s="41">
        <v>120.36</v>
      </c>
      <c r="P31" s="41">
        <v>93.1</v>
      </c>
      <c r="Q31" s="42">
        <v>112.7</v>
      </c>
      <c r="R31" s="40" t="s">
        <v>34</v>
      </c>
      <c r="S31" s="41">
        <v>4500.7137485968196</v>
      </c>
      <c r="T31" s="41">
        <v>1671.61</v>
      </c>
      <c r="U31" s="41">
        <v>14259.37</v>
      </c>
      <c r="V31" s="41">
        <v>1433.038547665966</v>
      </c>
      <c r="W31" s="41">
        <v>2976.8</v>
      </c>
      <c r="X31" s="41">
        <v>2321.19</v>
      </c>
      <c r="Y31" s="41">
        <v>2379.34</v>
      </c>
      <c r="Z31" s="42">
        <v>1180.3228305590778</v>
      </c>
      <c r="AA31" s="40" t="s">
        <v>34</v>
      </c>
      <c r="AB31" s="41">
        <v>3460.3238936733987</v>
      </c>
      <c r="AC31" s="51">
        <v>1375.9239443575605</v>
      </c>
      <c r="AD31" s="51">
        <v>5844.0040983606341</v>
      </c>
      <c r="AE31" s="51">
        <v>1734.9134959636394</v>
      </c>
      <c r="AF31" s="51">
        <v>2626.2020291133672</v>
      </c>
      <c r="AG31" s="51">
        <v>1928.5393818544374</v>
      </c>
      <c r="AH31" s="51">
        <v>2555.6820622986029</v>
      </c>
      <c r="AI31" s="52">
        <v>1047.3139579051267</v>
      </c>
      <c r="AJ31" s="40" t="s">
        <v>34</v>
      </c>
      <c r="AK31" s="41">
        <f t="shared" si="1"/>
        <v>282.31339958569765</v>
      </c>
      <c r="AL31" s="41">
        <f t="shared" si="1"/>
        <v>112.25589807160641</v>
      </c>
      <c r="AM31" s="41">
        <f t="shared" si="1"/>
        <v>476.78792936620414</v>
      </c>
      <c r="AN31" s="41">
        <f t="shared" si="1"/>
        <v>141.54435887579697</v>
      </c>
      <c r="AO31" s="41">
        <f t="shared" si="1"/>
        <v>214.26087430526235</v>
      </c>
      <c r="AP31" s="41">
        <f t="shared" si="1"/>
        <v>157.34148763405156</v>
      </c>
      <c r="AQ31" s="41">
        <f t="shared" si="1"/>
        <v>208.50744422707047</v>
      </c>
      <c r="AR31" s="42">
        <f t="shared" si="1"/>
        <v>85.445979328793825</v>
      </c>
      <c r="AS31" s="43"/>
      <c r="AT31" s="44" t="s">
        <v>34</v>
      </c>
      <c r="AU31" s="58">
        <v>1225.7030303030301</v>
      </c>
    </row>
    <row r="32" spans="1:47" ht="15.75" hidden="1" customHeight="1" x14ac:dyDescent="0.25">
      <c r="A32" s="40" t="s">
        <v>36</v>
      </c>
      <c r="B32" s="41">
        <f>([1]GRq2q!B141/([1]GRq2q!B$9/4))*100</f>
        <v>2093.5763777876873</v>
      </c>
      <c r="C32" s="41">
        <v>3310.5303774999998</v>
      </c>
      <c r="D32" s="41">
        <v>1933.0612448400004</v>
      </c>
      <c r="E32" s="41">
        <v>1064.2619376799998</v>
      </c>
      <c r="F32" s="41">
        <v>1313.4491406299999</v>
      </c>
      <c r="G32" s="41">
        <v>2382.46190419</v>
      </c>
      <c r="H32" s="42">
        <v>830.21512224000014</v>
      </c>
      <c r="I32" s="40" t="s">
        <v>36</v>
      </c>
      <c r="J32" s="41">
        <v>128.94135436690047</v>
      </c>
      <c r="K32" s="41">
        <v>135.91445805000001</v>
      </c>
      <c r="L32" s="41">
        <v>233.66700623999998</v>
      </c>
      <c r="M32" s="41">
        <v>82.037947399999993</v>
      </c>
      <c r="N32" s="41">
        <v>113.76904500000001</v>
      </c>
      <c r="O32" s="41">
        <v>114.48993056</v>
      </c>
      <c r="P32" s="41">
        <v>94.117272479999997</v>
      </c>
      <c r="Q32" s="42">
        <v>115.92828000000002</v>
      </c>
      <c r="R32" s="40" t="s">
        <v>36</v>
      </c>
      <c r="S32" s="41">
        <v>3899.0423493453072</v>
      </c>
      <c r="T32" s="41">
        <v>1937.3347488000004</v>
      </c>
      <c r="U32" s="41">
        <v>11800.23243269</v>
      </c>
      <c r="V32" s="41">
        <v>1400.3300303612948</v>
      </c>
      <c r="W32" s="41">
        <v>2630.8125027000001</v>
      </c>
      <c r="X32" s="41">
        <v>2080.6253501233205</v>
      </c>
      <c r="Y32" s="41">
        <v>2103.6380882399999</v>
      </c>
      <c r="Z32" s="42">
        <v>1146.5549746996135</v>
      </c>
      <c r="AA32" s="40" t="s">
        <v>36</v>
      </c>
      <c r="AB32" s="41">
        <v>3023.8881610089556</v>
      </c>
      <c r="AC32" s="51">
        <v>1425.4074044773783</v>
      </c>
      <c r="AD32" s="51">
        <v>5050.0208063477949</v>
      </c>
      <c r="AE32" s="51">
        <v>1706.9296279849329</v>
      </c>
      <c r="AF32" s="51">
        <v>2312.4150358298252</v>
      </c>
      <c r="AG32" s="51">
        <v>1817.2998620458945</v>
      </c>
      <c r="AH32" s="51">
        <v>2235.1243643264575</v>
      </c>
      <c r="AI32" s="52">
        <v>989.02094872762132</v>
      </c>
      <c r="AJ32" s="40" t="s">
        <v>36</v>
      </c>
      <c r="AK32" s="41">
        <f t="shared" si="1"/>
        <v>243.19846060471116</v>
      </c>
      <c r="AL32" s="41">
        <f t="shared" si="1"/>
        <v>114.63945359268483</v>
      </c>
      <c r="AM32" s="41">
        <f t="shared" si="1"/>
        <v>406.15168972246539</v>
      </c>
      <c r="AN32" s="41">
        <f t="shared" si="1"/>
        <v>137.28108838125729</v>
      </c>
      <c r="AO32" s="41">
        <f t="shared" si="1"/>
        <v>185.97770388616431</v>
      </c>
      <c r="AP32" s="41">
        <f t="shared" si="1"/>
        <v>146.15769677118246</v>
      </c>
      <c r="AQ32" s="41">
        <f t="shared" si="1"/>
        <v>179.76154398610649</v>
      </c>
      <c r="AR32" s="42">
        <f t="shared" si="1"/>
        <v>79.542747426251822</v>
      </c>
      <c r="AS32" s="43"/>
      <c r="AT32" s="44" t="s">
        <v>36</v>
      </c>
      <c r="AU32" s="58">
        <v>1243.3829365079368</v>
      </c>
    </row>
    <row r="33" spans="1:47" ht="15.75" hidden="1" customHeight="1" thickBot="1" x14ac:dyDescent="0.3">
      <c r="A33" s="40" t="s">
        <v>38</v>
      </c>
      <c r="B33" s="41">
        <f>([1]GRq2q!B142/([1]GRq2q!B$9/4))*100</f>
        <v>2132.4622335762851</v>
      </c>
      <c r="C33" s="41">
        <v>2889.2581690000002</v>
      </c>
      <c r="D33" s="41">
        <v>1762.062144</v>
      </c>
      <c r="E33" s="41">
        <v>935.14200000000005</v>
      </c>
      <c r="F33" s="41">
        <v>1811.5483590000003</v>
      </c>
      <c r="G33" s="41">
        <v>2606.5320000000002</v>
      </c>
      <c r="H33" s="42">
        <v>971.42908799999998</v>
      </c>
      <c r="I33" s="40" t="s">
        <v>38</v>
      </c>
      <c r="J33" s="41">
        <v>130.90843548979305</v>
      </c>
      <c r="K33" s="41">
        <v>122.90445200000002</v>
      </c>
      <c r="L33" s="41">
        <v>235.61641200000003</v>
      </c>
      <c r="M33" s="41">
        <v>80.440835999999976</v>
      </c>
      <c r="N33" s="41">
        <v>119.169511</v>
      </c>
      <c r="O33" s="41">
        <v>119.536956</v>
      </c>
      <c r="P33" s="41">
        <v>98.594775999999996</v>
      </c>
      <c r="Q33" s="42">
        <v>118.19119000000001</v>
      </c>
      <c r="R33" s="40" t="s">
        <v>38</v>
      </c>
      <c r="S33" s="41">
        <v>4783.1990078666149</v>
      </c>
      <c r="T33" s="41">
        <v>2116.7429400000001</v>
      </c>
      <c r="U33" s="41">
        <v>14864.300160000003</v>
      </c>
      <c r="V33" s="41">
        <v>1470.0664658732871</v>
      </c>
      <c r="W33" s="41">
        <v>3399.1686384000004</v>
      </c>
      <c r="X33" s="41">
        <v>2649.8299335000006</v>
      </c>
      <c r="Y33" s="41">
        <v>2544.5377079999998</v>
      </c>
      <c r="Z33" s="42">
        <v>1116.2859233675435</v>
      </c>
      <c r="AA33" s="40" t="s">
        <v>38</v>
      </c>
      <c r="AB33" s="41">
        <v>3653.8508690981657</v>
      </c>
      <c r="AC33" s="51">
        <v>1722.2670989981712</v>
      </c>
      <c r="AD33" s="51">
        <v>6308.6862387158335</v>
      </c>
      <c r="AE33" s="51">
        <v>1827.5126651757914</v>
      </c>
      <c r="AF33" s="51">
        <v>2852.3811249003115</v>
      </c>
      <c r="AG33" s="51">
        <v>2216.7453665960848</v>
      </c>
      <c r="AH33" s="51">
        <v>2580.8037821395324</v>
      </c>
      <c r="AI33" s="52">
        <v>944.47473061870642</v>
      </c>
      <c r="AJ33" s="40" t="s">
        <v>38</v>
      </c>
      <c r="AK33" s="41">
        <f t="shared" si="1"/>
        <v>292.57844127710331</v>
      </c>
      <c r="AL33" s="41">
        <f t="shared" si="1"/>
        <v>137.90880945617093</v>
      </c>
      <c r="AM33" s="41">
        <f t="shared" si="1"/>
        <v>505.16171906199395</v>
      </c>
      <c r="AN33" s="41">
        <f t="shared" si="1"/>
        <v>146.33624254163084</v>
      </c>
      <c r="AO33" s="41">
        <f t="shared" si="1"/>
        <v>228.40155587891959</v>
      </c>
      <c r="AP33" s="41">
        <f t="shared" si="1"/>
        <v>177.50366046740226</v>
      </c>
      <c r="AQ33" s="41">
        <f t="shared" si="1"/>
        <v>206.65527271692019</v>
      </c>
      <c r="AR33" s="42">
        <f t="shared" si="1"/>
        <v>75.627866163633811</v>
      </c>
      <c r="AS33" s="43"/>
      <c r="AT33" s="44" t="s">
        <v>38</v>
      </c>
      <c r="AU33" s="58">
        <v>1248.8448749501592</v>
      </c>
    </row>
    <row r="34" spans="1:47" ht="15.75" hidden="1" customHeight="1" x14ac:dyDescent="0.25">
      <c r="A34" s="17">
        <v>2002</v>
      </c>
      <c r="B34" s="53"/>
      <c r="C34" s="53"/>
      <c r="D34" s="53"/>
      <c r="E34" s="53"/>
      <c r="F34" s="53"/>
      <c r="G34" s="53"/>
      <c r="H34" s="54"/>
      <c r="I34" s="17">
        <v>2002</v>
      </c>
      <c r="J34" s="53"/>
      <c r="K34" s="53"/>
      <c r="L34" s="53"/>
      <c r="M34" s="53"/>
      <c r="N34" s="53"/>
      <c r="O34" s="53"/>
      <c r="P34" s="53"/>
      <c r="Q34" s="54"/>
      <c r="R34" s="17">
        <v>2002</v>
      </c>
      <c r="S34" s="53"/>
      <c r="T34" s="53"/>
      <c r="U34" s="53"/>
      <c r="V34" s="53"/>
      <c r="W34" s="53"/>
      <c r="X34" s="53"/>
      <c r="Y34" s="53"/>
      <c r="Z34" s="54"/>
      <c r="AA34" s="17">
        <v>2002</v>
      </c>
      <c r="AB34" s="53"/>
      <c r="AC34" s="55"/>
      <c r="AD34" s="55"/>
      <c r="AE34" s="55"/>
      <c r="AF34" s="55"/>
      <c r="AG34" s="55"/>
      <c r="AH34" s="55"/>
      <c r="AI34" s="56"/>
      <c r="AJ34" s="17">
        <v>2002</v>
      </c>
      <c r="AK34" s="53"/>
      <c r="AL34" s="53"/>
      <c r="AM34" s="53"/>
      <c r="AN34" s="53"/>
      <c r="AO34" s="53"/>
      <c r="AP34" s="53"/>
      <c r="AQ34" s="53"/>
      <c r="AR34" s="54"/>
      <c r="AS34" s="57"/>
      <c r="AT34" s="39">
        <v>2002</v>
      </c>
      <c r="AU34" s="59"/>
    </row>
    <row r="35" spans="1:47" ht="15.75" hidden="1" customHeight="1" x14ac:dyDescent="0.25">
      <c r="A35" s="40" t="s">
        <v>32</v>
      </c>
      <c r="B35" s="41">
        <f>([1]GRq2q!B144/([1]GRq2q!B$9/4))*100</f>
        <v>2162.521584017778</v>
      </c>
      <c r="C35" s="41">
        <v>2976.5137657038003</v>
      </c>
      <c r="D35" s="41">
        <v>1744.9348999603203</v>
      </c>
      <c r="E35" s="41">
        <v>892.40601060000006</v>
      </c>
      <c r="F35" s="41">
        <v>1761.80324106186</v>
      </c>
      <c r="G35" s="41">
        <v>2674.5624852000001</v>
      </c>
      <c r="H35" s="42">
        <v>964.04622693119995</v>
      </c>
      <c r="I35" s="40" t="s">
        <v>32</v>
      </c>
      <c r="J35" s="41">
        <v>127.54404199191723</v>
      </c>
      <c r="K35" s="41">
        <v>118.36681963216003</v>
      </c>
      <c r="L35" s="41">
        <v>238.79723356200003</v>
      </c>
      <c r="M35" s="41">
        <v>77.936471452811986</v>
      </c>
      <c r="N35" s="41">
        <v>121.24544388161998</v>
      </c>
      <c r="O35" s="41">
        <v>113.36000333565599</v>
      </c>
      <c r="P35" s="41">
        <v>88.9768556012</v>
      </c>
      <c r="Q35" s="42">
        <v>117.82479731100001</v>
      </c>
      <c r="R35" s="40" t="s">
        <v>32</v>
      </c>
      <c r="S35" s="41">
        <v>4717.9474808030382</v>
      </c>
      <c r="T35" s="41">
        <v>1973.9749789258199</v>
      </c>
      <c r="U35" s="41">
        <v>14633.011649510403</v>
      </c>
      <c r="V35" s="41">
        <v>1348.1391531937568</v>
      </c>
      <c r="W35" s="41">
        <v>3311.4972808783878</v>
      </c>
      <c r="X35" s="41">
        <v>2479.81684496664</v>
      </c>
      <c r="Y35" s="41">
        <v>2730.9505404880802</v>
      </c>
      <c r="Z35" s="42">
        <v>1127.0413382391898</v>
      </c>
      <c r="AA35" s="40" t="s">
        <v>32</v>
      </c>
      <c r="AB35" s="41">
        <v>3699.0732041423194</v>
      </c>
      <c r="AC35" s="51">
        <v>1667.6759458944648</v>
      </c>
      <c r="AD35" s="51">
        <v>6127.7978104010008</v>
      </c>
      <c r="AE35" s="51">
        <v>1729.7923912426693</v>
      </c>
      <c r="AF35" s="51">
        <v>2731.2344075474075</v>
      </c>
      <c r="AG35" s="51">
        <v>2187.5589026086809</v>
      </c>
      <c r="AH35" s="51">
        <v>3069.2819183545625</v>
      </c>
      <c r="AI35" s="52">
        <v>956.54001870620698</v>
      </c>
      <c r="AJ35" s="40" t="s">
        <v>32</v>
      </c>
      <c r="AK35" s="41">
        <f t="shared" ref="AK35:AR38" si="2">(AB35/$AU35)*100</f>
        <v>293.41534190283591</v>
      </c>
      <c r="AL35" s="41">
        <f t="shared" si="2"/>
        <v>132.28224499580173</v>
      </c>
      <c r="AM35" s="41">
        <f t="shared" si="2"/>
        <v>486.06496558024929</v>
      </c>
      <c r="AN35" s="41">
        <f t="shared" si="2"/>
        <v>137.20940297397377</v>
      </c>
      <c r="AO35" s="41">
        <f t="shared" si="2"/>
        <v>216.6450981856479</v>
      </c>
      <c r="AP35" s="41">
        <f t="shared" si="2"/>
        <v>173.52004351326249</v>
      </c>
      <c r="AQ35" s="41">
        <f t="shared" si="2"/>
        <v>243.45947045917046</v>
      </c>
      <c r="AR35" s="42">
        <f t="shared" si="2"/>
        <v>75.874009824442609</v>
      </c>
      <c r="AS35" s="43"/>
      <c r="AT35" s="44" t="s">
        <v>32</v>
      </c>
      <c r="AU35" s="58">
        <v>1260.6952247804625</v>
      </c>
    </row>
    <row r="36" spans="1:47" ht="15.75" hidden="1" customHeight="1" x14ac:dyDescent="0.25">
      <c r="A36" s="40" t="s">
        <v>34</v>
      </c>
      <c r="B36" s="41">
        <f>([1]GRq2q!B145/([1]GRq2q!B$9/4))*100</f>
        <v>2306.4349950402616</v>
      </c>
      <c r="C36" s="41">
        <v>3226.2432706463492</v>
      </c>
      <c r="D36" s="41">
        <v>1978.0582025950189</v>
      </c>
      <c r="E36" s="41">
        <v>989.55332891391606</v>
      </c>
      <c r="F36" s="41">
        <v>1787.7017487054693</v>
      </c>
      <c r="G36" s="41">
        <v>2824.0705281226801</v>
      </c>
      <c r="H36" s="42">
        <v>967.99881646161782</v>
      </c>
      <c r="I36" s="40" t="s">
        <v>34</v>
      </c>
      <c r="J36" s="41">
        <v>125.45494554400733</v>
      </c>
      <c r="K36" s="41">
        <v>108.35772136406456</v>
      </c>
      <c r="L36" s="41">
        <v>246.08054918564105</v>
      </c>
      <c r="M36" s="41">
        <v>76.868741793908441</v>
      </c>
      <c r="N36" s="41">
        <v>121.02720208263307</v>
      </c>
      <c r="O36" s="41">
        <v>105.26949989759022</v>
      </c>
      <c r="P36" s="41">
        <v>86.538889757727119</v>
      </c>
      <c r="Q36" s="42">
        <v>116.88219893251201</v>
      </c>
      <c r="R36" s="40" t="s">
        <v>34</v>
      </c>
      <c r="S36" s="41">
        <v>4949.3120693818855</v>
      </c>
      <c r="T36" s="41">
        <v>1926.5206204324431</v>
      </c>
      <c r="U36" s="41">
        <v>15710.00130691437</v>
      </c>
      <c r="V36" s="41">
        <v>1345.1732470567304</v>
      </c>
      <c r="W36" s="41">
        <v>3356.6992187623769</v>
      </c>
      <c r="X36" s="41">
        <v>2462.0861545251291</v>
      </c>
      <c r="Y36" s="41">
        <v>2894.5344778633162</v>
      </c>
      <c r="Z36" s="42">
        <v>966.43794754010537</v>
      </c>
      <c r="AA36" s="40" t="s">
        <v>34</v>
      </c>
      <c r="AB36" s="41">
        <v>3945.0912420553054</v>
      </c>
      <c r="AC36" s="51">
        <v>1777.9264792396684</v>
      </c>
      <c r="AD36" s="51">
        <v>6384.0890143100578</v>
      </c>
      <c r="AE36" s="51">
        <v>1749.9613180390711</v>
      </c>
      <c r="AF36" s="51">
        <v>2773.5080717395599</v>
      </c>
      <c r="AG36" s="51">
        <v>2338.8409339080463</v>
      </c>
      <c r="AH36" s="51">
        <v>3344.7788456343828</v>
      </c>
      <c r="AI36" s="52">
        <v>826.84784883122222</v>
      </c>
      <c r="AJ36" s="40" t="s">
        <v>34</v>
      </c>
      <c r="AK36" s="41">
        <f t="shared" si="2"/>
        <v>311.75680346982818</v>
      </c>
      <c r="AL36" s="41">
        <f t="shared" si="2"/>
        <v>140.49882295836505</v>
      </c>
      <c r="AM36" s="41">
        <f t="shared" si="2"/>
        <v>504.49610973541292</v>
      </c>
      <c r="AN36" s="41">
        <f t="shared" si="2"/>
        <v>138.28890467523948</v>
      </c>
      <c r="AO36" s="41">
        <f t="shared" si="2"/>
        <v>219.17364080857692</v>
      </c>
      <c r="AP36" s="41">
        <f t="shared" si="2"/>
        <v>184.82451447680316</v>
      </c>
      <c r="AQ36" s="41">
        <f t="shared" si="2"/>
        <v>264.31772986959447</v>
      </c>
      <c r="AR36" s="42">
        <f t="shared" si="2"/>
        <v>65.340806204834507</v>
      </c>
      <c r="AS36" s="43"/>
      <c r="AT36" s="44" t="s">
        <v>34</v>
      </c>
      <c r="AU36" s="58">
        <v>1265.4387003416628</v>
      </c>
    </row>
    <row r="37" spans="1:47" ht="15.75" hidden="1" customHeight="1" x14ac:dyDescent="0.25">
      <c r="A37" s="40" t="s">
        <v>36</v>
      </c>
      <c r="B37" s="41">
        <f>([1]GRq2q!B146/([1]GRq2q!B$9/4))*100</f>
        <v>2294.5649779244955</v>
      </c>
      <c r="C37" s="41">
        <v>3869.6789582597498</v>
      </c>
      <c r="D37" s="41">
        <v>1882.9949585986444</v>
      </c>
      <c r="E37" s="41">
        <v>1165.2603955658317</v>
      </c>
      <c r="F37" s="41">
        <v>1286.917467989274</v>
      </c>
      <c r="G37" s="41">
        <v>2625.711264607799</v>
      </c>
      <c r="H37" s="42">
        <v>849.7251776126401</v>
      </c>
      <c r="I37" s="40" t="s">
        <v>36</v>
      </c>
      <c r="J37" s="41">
        <v>130.47278778144039</v>
      </c>
      <c r="K37" s="41">
        <v>146.89634626044</v>
      </c>
      <c r="L37" s="41">
        <v>237.96647915481594</v>
      </c>
      <c r="M37" s="41">
        <v>82.386608676449995</v>
      </c>
      <c r="N37" s="41">
        <v>113.65527595500001</v>
      </c>
      <c r="O37" s="41">
        <v>112.49780576825601</v>
      </c>
      <c r="P37" s="41">
        <v>95.352091094937592</v>
      </c>
      <c r="Q37" s="42">
        <v>116.25287918400001</v>
      </c>
      <c r="R37" s="40" t="s">
        <v>36</v>
      </c>
      <c r="S37" s="41">
        <v>3914.3500298505451</v>
      </c>
      <c r="T37" s="41">
        <v>2141.9172982732798</v>
      </c>
      <c r="U37" s="41">
        <v>11692.85031755252</v>
      </c>
      <c r="V37" s="41">
        <v>1413.7731986527631</v>
      </c>
      <c r="W37" s="41">
        <v>2755.2499340777099</v>
      </c>
      <c r="X37" s="41">
        <v>2077.0882870281107</v>
      </c>
      <c r="Y37" s="41">
        <v>2109.1075472694238</v>
      </c>
      <c r="Z37" s="42">
        <v>1151.2558500958817</v>
      </c>
      <c r="AA37" s="40" t="s">
        <v>36</v>
      </c>
      <c r="AB37" s="41">
        <v>3000.1275334191619</v>
      </c>
      <c r="AC37" s="51">
        <v>1458.1147542470292</v>
      </c>
      <c r="AD37" s="51">
        <v>4913.6543764827475</v>
      </c>
      <c r="AE37" s="51">
        <v>1716.023054432251</v>
      </c>
      <c r="AF37" s="51">
        <v>2424.2164835080839</v>
      </c>
      <c r="AG37" s="51">
        <v>1846.3367110527336</v>
      </c>
      <c r="AH37" s="51">
        <v>2211.9153581744572</v>
      </c>
      <c r="AI37" s="52">
        <v>990.30308597666976</v>
      </c>
      <c r="AJ37" s="40" t="s">
        <v>36</v>
      </c>
      <c r="AK37" s="41">
        <f t="shared" si="2"/>
        <v>235.03984520296009</v>
      </c>
      <c r="AL37" s="41">
        <f t="shared" si="2"/>
        <v>114.23349917921361</v>
      </c>
      <c r="AM37" s="41">
        <f t="shared" si="2"/>
        <v>384.95182326903949</v>
      </c>
      <c r="AN37" s="41">
        <f t="shared" si="2"/>
        <v>134.43888254270271</v>
      </c>
      <c r="AO37" s="41">
        <f t="shared" si="2"/>
        <v>189.92108191241906</v>
      </c>
      <c r="AP37" s="41">
        <f t="shared" si="2"/>
        <v>144.64808243128311</v>
      </c>
      <c r="AQ37" s="41">
        <f t="shared" si="2"/>
        <v>173.28871442837377</v>
      </c>
      <c r="AR37" s="42">
        <f t="shared" si="2"/>
        <v>77.583596510212118</v>
      </c>
      <c r="AS37" s="43"/>
      <c r="AT37" s="44" t="s">
        <v>36</v>
      </c>
      <c r="AU37" s="58">
        <v>1276.4335897296523</v>
      </c>
    </row>
    <row r="38" spans="1:47" ht="15.75" hidden="1" customHeight="1" thickBot="1" x14ac:dyDescent="0.3">
      <c r="A38" s="40" t="s">
        <v>38</v>
      </c>
      <c r="B38" s="41">
        <f>([1]GRq2q!B147/([1]GRq2q!B$9/4))*100</f>
        <v>2298.9445099418831</v>
      </c>
      <c r="C38" s="41">
        <v>2809.8035693525003</v>
      </c>
      <c r="D38" s="41">
        <v>1930.8676973952004</v>
      </c>
      <c r="E38" s="41">
        <v>980.68341540000006</v>
      </c>
      <c r="F38" s="41">
        <v>2008.8259752951003</v>
      </c>
      <c r="G38" s="41">
        <v>2965.7121095999996</v>
      </c>
      <c r="H38" s="42">
        <v>1006.2062493504</v>
      </c>
      <c r="I38" s="40" t="s">
        <v>38</v>
      </c>
      <c r="J38" s="41">
        <v>133.17203385916955</v>
      </c>
      <c r="K38" s="41">
        <v>122.62177176040004</v>
      </c>
      <c r="L38" s="41">
        <v>236.58243928920001</v>
      </c>
      <c r="M38" s="41">
        <v>80.271910244399976</v>
      </c>
      <c r="N38" s="41">
        <v>122.68501157450001</v>
      </c>
      <c r="O38" s="41">
        <v>127.58179313879998</v>
      </c>
      <c r="P38" s="41">
        <v>98.683511298399978</v>
      </c>
      <c r="Q38" s="42">
        <v>119.04216656800001</v>
      </c>
      <c r="R38" s="40" t="s">
        <v>38</v>
      </c>
      <c r="S38" s="41">
        <v>5182.5683254334945</v>
      </c>
      <c r="T38" s="41">
        <v>2366.5186069199999</v>
      </c>
      <c r="U38" s="41">
        <v>16145.602833792003</v>
      </c>
      <c r="V38" s="41">
        <v>1580.7624707535456</v>
      </c>
      <c r="W38" s="41">
        <v>3900.88592942784</v>
      </c>
      <c r="X38" s="41">
        <v>2669.4386750079007</v>
      </c>
      <c r="Y38" s="41">
        <v>2701.5356845836004</v>
      </c>
      <c r="Z38" s="42">
        <v>1214.4074560315507</v>
      </c>
      <c r="AA38" s="40" t="s">
        <v>38</v>
      </c>
      <c r="AB38" s="41">
        <v>3891.6341331199469</v>
      </c>
      <c r="AC38" s="51">
        <v>1929.9334636463414</v>
      </c>
      <c r="AD38" s="51">
        <v>6824.514483112378</v>
      </c>
      <c r="AE38" s="51">
        <v>1969.2598144739241</v>
      </c>
      <c r="AF38" s="51">
        <v>3179.5945400054366</v>
      </c>
      <c r="AG38" s="51">
        <v>2092.335128182232</v>
      </c>
      <c r="AH38" s="51">
        <v>2737.5755574957966</v>
      </c>
      <c r="AI38" s="52">
        <v>1020.1489867355943</v>
      </c>
      <c r="AJ38" s="40" t="s">
        <v>38</v>
      </c>
      <c r="AK38" s="41">
        <f t="shared" si="2"/>
        <v>304.19331153929164</v>
      </c>
      <c r="AL38" s="41">
        <f t="shared" si="2"/>
        <v>150.85509872594724</v>
      </c>
      <c r="AM38" s="41">
        <f t="shared" si="2"/>
        <v>533.44471480454717</v>
      </c>
      <c r="AN38" s="41">
        <f t="shared" si="2"/>
        <v>153.92908062655505</v>
      </c>
      <c r="AO38" s="41">
        <f t="shared" si="2"/>
        <v>248.53605436466998</v>
      </c>
      <c r="AP38" s="41">
        <f t="shared" si="2"/>
        <v>163.54938047104545</v>
      </c>
      <c r="AQ38" s="41">
        <f t="shared" si="2"/>
        <v>213.98521699059265</v>
      </c>
      <c r="AR38" s="42">
        <f t="shared" si="2"/>
        <v>79.740923201782564</v>
      </c>
      <c r="AS38" s="43"/>
      <c r="AT38" s="44" t="s">
        <v>38</v>
      </c>
      <c r="AU38" s="58">
        <v>1279.3292901238815</v>
      </c>
    </row>
    <row r="39" spans="1:47" ht="15.75" hidden="1" customHeight="1" x14ac:dyDescent="0.25">
      <c r="A39" s="17">
        <v>2003</v>
      </c>
      <c r="B39" s="53"/>
      <c r="C39" s="53"/>
      <c r="D39" s="53"/>
      <c r="E39" s="53"/>
      <c r="F39" s="53"/>
      <c r="G39" s="53"/>
      <c r="H39" s="54"/>
      <c r="I39" s="17">
        <v>2003</v>
      </c>
      <c r="J39" s="53"/>
      <c r="K39" s="53"/>
      <c r="L39" s="53"/>
      <c r="M39" s="53"/>
      <c r="N39" s="53"/>
      <c r="O39" s="53"/>
      <c r="P39" s="53"/>
      <c r="Q39" s="54"/>
      <c r="R39" s="17">
        <v>2003</v>
      </c>
      <c r="S39" s="53"/>
      <c r="T39" s="53"/>
      <c r="U39" s="53"/>
      <c r="V39" s="53"/>
      <c r="W39" s="53"/>
      <c r="X39" s="53"/>
      <c r="Y39" s="53"/>
      <c r="Z39" s="54"/>
      <c r="AA39" s="17">
        <v>2003</v>
      </c>
      <c r="AB39" s="53"/>
      <c r="AC39" s="55"/>
      <c r="AD39" s="55"/>
      <c r="AE39" s="55"/>
      <c r="AF39" s="55"/>
      <c r="AG39" s="55"/>
      <c r="AH39" s="55"/>
      <c r="AI39" s="56"/>
      <c r="AJ39" s="17">
        <v>2003</v>
      </c>
      <c r="AK39" s="53"/>
      <c r="AL39" s="53"/>
      <c r="AM39" s="53"/>
      <c r="AN39" s="53"/>
      <c r="AO39" s="53"/>
      <c r="AP39" s="53"/>
      <c r="AQ39" s="53"/>
      <c r="AR39" s="54"/>
      <c r="AS39" s="57"/>
      <c r="AT39" s="39">
        <v>2003</v>
      </c>
      <c r="AU39" s="59"/>
    </row>
    <row r="40" spans="1:47" ht="15.75" hidden="1" customHeight="1" x14ac:dyDescent="0.25">
      <c r="A40" s="40" t="s">
        <v>32</v>
      </c>
      <c r="B40" s="41">
        <f>([1]GRq2q!B149/([1]GRq2q!B$9/4))*100</f>
        <v>2217.3823484201994</v>
      </c>
      <c r="C40" s="41">
        <v>2808.6796479247596</v>
      </c>
      <c r="D40" s="41">
        <v>1890.7056492893801</v>
      </c>
      <c r="E40" s="41">
        <v>880.26143366304007</v>
      </c>
      <c r="F40" s="41">
        <v>1954.9894391571916</v>
      </c>
      <c r="G40" s="41">
        <v>2786.2865269691997</v>
      </c>
      <c r="H40" s="42">
        <v>1038.9079524542879</v>
      </c>
      <c r="I40" s="40" t="s">
        <v>32</v>
      </c>
      <c r="J40" s="41">
        <v>130.89811393683925</v>
      </c>
      <c r="K40" s="41">
        <v>117.63106564975176</v>
      </c>
      <c r="L40" s="41">
        <v>235.11562816560701</v>
      </c>
      <c r="M40" s="41">
        <v>78.802934286927467</v>
      </c>
      <c r="N40" s="41">
        <v>121.12691192750384</v>
      </c>
      <c r="O40" s="41">
        <v>125.93598800730945</v>
      </c>
      <c r="P40" s="41">
        <v>95.653927501539087</v>
      </c>
      <c r="Q40" s="42">
        <v>116.67322745329682</v>
      </c>
      <c r="R40" s="40" t="s">
        <v>32</v>
      </c>
      <c r="S40" s="41">
        <v>4997.4315613714798</v>
      </c>
      <c r="T40" s="41">
        <v>2322.0280571099042</v>
      </c>
      <c r="U40" s="41">
        <v>15501.393280723702</v>
      </c>
      <c r="V40" s="41">
        <v>1522.2742593356645</v>
      </c>
      <c r="W40" s="41">
        <v>3700.3803926552491</v>
      </c>
      <c r="X40" s="41">
        <v>2667.3031240678943</v>
      </c>
      <c r="Y40" s="41">
        <v>2649.9363530080536</v>
      </c>
      <c r="Z40" s="42">
        <v>1130.006137837358</v>
      </c>
      <c r="AA40" s="40" t="s">
        <v>32</v>
      </c>
      <c r="AB40" s="41">
        <v>3817.8025726045471</v>
      </c>
      <c r="AC40" s="51">
        <v>1973.9921969454713</v>
      </c>
      <c r="AD40" s="51">
        <v>6593.0935351541475</v>
      </c>
      <c r="AE40" s="51">
        <v>1931.7481932753271</v>
      </c>
      <c r="AF40" s="51">
        <v>3054.9613903060444</v>
      </c>
      <c r="AG40" s="51">
        <v>2117.9832439263359</v>
      </c>
      <c r="AH40" s="51">
        <v>2770.3372169066615</v>
      </c>
      <c r="AI40" s="52">
        <v>968.52222442349819</v>
      </c>
      <c r="AJ40" s="40" t="s">
        <v>32</v>
      </c>
      <c r="AK40" s="41">
        <f t="shared" ref="AK40:AR43" si="3">(AB40/$AU40)*100</f>
        <v>294.49552313466245</v>
      </c>
      <c r="AL40" s="41">
        <f t="shared" si="3"/>
        <v>152.26870788831994</v>
      </c>
      <c r="AM40" s="41">
        <f t="shared" si="3"/>
        <v>508.57436779041609</v>
      </c>
      <c r="AN40" s="41">
        <f t="shared" si="3"/>
        <v>149.01011352060371</v>
      </c>
      <c r="AO40" s="41">
        <f t="shared" si="3"/>
        <v>235.65190595505513</v>
      </c>
      <c r="AP40" s="41">
        <f t="shared" si="3"/>
        <v>163.37580887138847</v>
      </c>
      <c r="AQ40" s="41">
        <f t="shared" si="3"/>
        <v>213.69672539032547</v>
      </c>
      <c r="AR40" s="42">
        <f t="shared" si="3"/>
        <v>74.709326562835088</v>
      </c>
      <c r="AS40" s="43"/>
      <c r="AT40" s="44" t="s">
        <v>32</v>
      </c>
      <c r="AU40" s="58">
        <v>1296.3873039451266</v>
      </c>
    </row>
    <row r="41" spans="1:47" ht="15.75" hidden="1" customHeight="1" x14ac:dyDescent="0.25">
      <c r="A41" s="60" t="s">
        <v>34</v>
      </c>
      <c r="B41" s="41">
        <f>([1]GRq2q!B150/([1]GRq2q!B$9/4))*100</f>
        <v>2191.2857799493809</v>
      </c>
      <c r="C41" s="41">
        <v>2866.5384486720095</v>
      </c>
      <c r="D41" s="41">
        <v>2251.0741460439363</v>
      </c>
      <c r="E41" s="41">
        <v>928.67581251450724</v>
      </c>
      <c r="F41" s="41">
        <v>2033.1890167234792</v>
      </c>
      <c r="G41" s="41">
        <v>2547.5017716079392</v>
      </c>
      <c r="H41" s="42">
        <v>986.96255483157347</v>
      </c>
      <c r="I41" s="60" t="s">
        <v>34</v>
      </c>
      <c r="J41" s="41">
        <v>129.63686171128219</v>
      </c>
      <c r="K41" s="41">
        <v>110.30265025977224</v>
      </c>
      <c r="L41" s="41">
        <v>235.84448661292038</v>
      </c>
      <c r="M41" s="41">
        <v>76.919544157469886</v>
      </c>
      <c r="N41" s="41">
        <v>126.91677831763855</v>
      </c>
      <c r="O41" s="41">
        <v>119.48806542133521</v>
      </c>
      <c r="P41" s="41">
        <v>92.066905220231391</v>
      </c>
      <c r="Q41" s="42">
        <v>123.87196558716525</v>
      </c>
      <c r="R41" s="60" t="s">
        <v>34</v>
      </c>
      <c r="S41" s="41">
        <v>5197.4648861800533</v>
      </c>
      <c r="T41" s="41">
        <v>2099.8099720444861</v>
      </c>
      <c r="U41" s="41">
        <v>16670.198334090266</v>
      </c>
      <c r="V41" s="41">
        <v>1536.5836373734196</v>
      </c>
      <c r="W41" s="41">
        <v>3743.6748432493155</v>
      </c>
      <c r="X41" s="41">
        <v>2411.5087544697831</v>
      </c>
      <c r="Y41" s="41">
        <v>2660.0061111494847</v>
      </c>
      <c r="Z41" s="42">
        <v>1186.3934441154424</v>
      </c>
      <c r="AA41" s="60" t="s">
        <v>34</v>
      </c>
      <c r="AB41" s="41">
        <v>4009.2492348013407</v>
      </c>
      <c r="AC41" s="51">
        <v>1903.6804347848874</v>
      </c>
      <c r="AD41" s="51">
        <v>7068.3010544360186</v>
      </c>
      <c r="AE41" s="51">
        <v>1997.6504725869431</v>
      </c>
      <c r="AF41" s="51">
        <v>2949.7083780994694</v>
      </c>
      <c r="AG41" s="51">
        <v>2018.2005173206157</v>
      </c>
      <c r="AH41" s="51">
        <v>2889.209868395747</v>
      </c>
      <c r="AI41" s="52">
        <v>957.75782558371566</v>
      </c>
      <c r="AJ41" s="60" t="s">
        <v>34</v>
      </c>
      <c r="AK41" s="41">
        <f t="shared" si="3"/>
        <v>307.66675884088073</v>
      </c>
      <c r="AL41" s="41">
        <f t="shared" si="3"/>
        <v>146.08699907080896</v>
      </c>
      <c r="AM41" s="41">
        <f t="shared" si="3"/>
        <v>542.4160855486615</v>
      </c>
      <c r="AN41" s="41">
        <f t="shared" si="3"/>
        <v>153.29818881370508</v>
      </c>
      <c r="AO41" s="41">
        <f t="shared" si="3"/>
        <v>226.35839357106545</v>
      </c>
      <c r="AP41" s="41">
        <f t="shared" si="3"/>
        <v>154.8751837289532</v>
      </c>
      <c r="AQ41" s="41">
        <f t="shared" si="3"/>
        <v>221.71578361963645</v>
      </c>
      <c r="AR41" s="42">
        <f t="shared" si="3"/>
        <v>73.49761231953751</v>
      </c>
      <c r="AS41" s="43"/>
      <c r="AT41" s="61" t="s">
        <v>34</v>
      </c>
      <c r="AU41" s="58">
        <v>1303.1142037917871</v>
      </c>
    </row>
    <row r="42" spans="1:47" ht="15.75" hidden="1" customHeight="1" x14ac:dyDescent="0.25">
      <c r="A42" s="60" t="s">
        <v>36</v>
      </c>
      <c r="B42" s="41">
        <f>([1]GRq2q!B151/([1]GRq2q!B$9/4))*100</f>
        <v>2342.1844411798097</v>
      </c>
      <c r="C42" s="41">
        <v>3317.1582928032494</v>
      </c>
      <c r="D42" s="41">
        <v>1984.3218597377295</v>
      </c>
      <c r="E42" s="41">
        <v>914.55994016428667</v>
      </c>
      <c r="F42" s="41">
        <v>2004.1144137843337</v>
      </c>
      <c r="G42" s="41">
        <v>2815.2442078039335</v>
      </c>
      <c r="H42" s="42">
        <v>996.04261033602415</v>
      </c>
      <c r="I42" s="60" t="s">
        <v>36</v>
      </c>
      <c r="J42" s="41">
        <v>130.77350511274815</v>
      </c>
      <c r="K42" s="41">
        <v>121.6969140316067</v>
      </c>
      <c r="L42" s="41">
        <v>241.66984543225954</v>
      </c>
      <c r="M42" s="41">
        <v>75.827286630433818</v>
      </c>
      <c r="N42" s="41">
        <v>127.44982878657262</v>
      </c>
      <c r="O42" s="41">
        <v>118.00641341011064</v>
      </c>
      <c r="P42" s="41">
        <v>91.275129835337395</v>
      </c>
      <c r="Q42" s="42">
        <v>122.33595321388439</v>
      </c>
      <c r="R42" s="60" t="s">
        <v>36</v>
      </c>
      <c r="S42" s="41">
        <v>5179.7164641692643</v>
      </c>
      <c r="T42" s="41">
        <v>2367.1157814857493</v>
      </c>
      <c r="U42" s="41">
        <v>16348.463506242322</v>
      </c>
      <c r="V42" s="41">
        <v>1534.4324202810969</v>
      </c>
      <c r="W42" s="41">
        <v>4021.8298841027399</v>
      </c>
      <c r="X42" s="41">
        <v>2385.9467616724037</v>
      </c>
      <c r="Y42" s="41">
        <v>2717.1962425391985</v>
      </c>
      <c r="Z42" s="42">
        <v>1060.5170996947941</v>
      </c>
      <c r="AA42" s="60" t="s">
        <v>36</v>
      </c>
      <c r="AB42" s="41">
        <v>3960.8301847560797</v>
      </c>
      <c r="AC42" s="51">
        <v>1945.0910487927165</v>
      </c>
      <c r="AD42" s="51">
        <v>6764.7924700745607</v>
      </c>
      <c r="AE42" s="51">
        <v>2023.5887217745199</v>
      </c>
      <c r="AF42" s="51">
        <v>3155.6181145113133</v>
      </c>
      <c r="AG42" s="51">
        <v>2021.8788900739344</v>
      </c>
      <c r="AH42" s="51">
        <v>2976.9294740430259</v>
      </c>
      <c r="AI42" s="52">
        <v>866.88914569591282</v>
      </c>
      <c r="AJ42" s="60" t="s">
        <v>36</v>
      </c>
      <c r="AK42" s="41">
        <f t="shared" si="3"/>
        <v>300.99951527159436</v>
      </c>
      <c r="AL42" s="41">
        <f t="shared" si="3"/>
        <v>147.81534060687832</v>
      </c>
      <c r="AM42" s="41">
        <f t="shared" si="3"/>
        <v>514.08395700528365</v>
      </c>
      <c r="AN42" s="41">
        <f t="shared" si="3"/>
        <v>153.7806964578831</v>
      </c>
      <c r="AO42" s="41">
        <f t="shared" si="3"/>
        <v>239.80819134982983</v>
      </c>
      <c r="AP42" s="41">
        <f t="shared" si="3"/>
        <v>153.65075942724417</v>
      </c>
      <c r="AQ42" s="41">
        <f t="shared" si="3"/>
        <v>226.22891840536076</v>
      </c>
      <c r="AR42" s="42">
        <f t="shared" si="3"/>
        <v>65.878414493234672</v>
      </c>
      <c r="AS42" s="43"/>
      <c r="AT42" s="61" t="s">
        <v>36</v>
      </c>
      <c r="AU42" s="58">
        <v>1315.8925459338996</v>
      </c>
    </row>
    <row r="43" spans="1:47" ht="15.75" hidden="1" customHeight="1" thickBot="1" x14ac:dyDescent="0.3">
      <c r="A43" s="60" t="s">
        <v>38</v>
      </c>
      <c r="B43" s="41">
        <f>([1]GRq2q!B152/([1]GRq2q!B$9/4))*100</f>
        <v>2515.5126856938273</v>
      </c>
      <c r="C43" s="41">
        <v>3126.4216909670627</v>
      </c>
      <c r="D43" s="41">
        <v>1973.6065216951461</v>
      </c>
      <c r="E43" s="41">
        <v>937.42393866839393</v>
      </c>
      <c r="F43" s="41">
        <v>2037.7835359359101</v>
      </c>
      <c r="G43" s="41">
        <v>3412.3575042791472</v>
      </c>
      <c r="H43" s="42">
        <v>887.97198711456554</v>
      </c>
      <c r="I43" s="60" t="s">
        <v>38</v>
      </c>
      <c r="J43" s="41">
        <v>138.39626953946714</v>
      </c>
      <c r="K43" s="41">
        <v>116.40309827123181</v>
      </c>
      <c r="L43" s="41">
        <v>245.85073375823762</v>
      </c>
      <c r="M43" s="41">
        <v>75.804538444444688</v>
      </c>
      <c r="N43" s="41">
        <v>132.67527176682211</v>
      </c>
      <c r="O43" s="41">
        <v>149.6557334867023</v>
      </c>
      <c r="P43" s="41">
        <v>92.069223464904823</v>
      </c>
      <c r="Q43" s="42">
        <v>122.67849388288327</v>
      </c>
      <c r="R43" s="60" t="s">
        <v>38</v>
      </c>
      <c r="S43" s="41">
        <v>5776.8834136146734</v>
      </c>
      <c r="T43" s="41">
        <v>2200.4708304691526</v>
      </c>
      <c r="U43" s="41">
        <v>18578.393928493781</v>
      </c>
      <c r="V43" s="41">
        <v>1627.2655817081031</v>
      </c>
      <c r="W43" s="41">
        <v>4245.0414426704428</v>
      </c>
      <c r="X43" s="41">
        <v>2457.0479751702414</v>
      </c>
      <c r="Y43" s="41">
        <v>3299.4913973153489</v>
      </c>
      <c r="Z43" s="42">
        <v>1003.673383151153</v>
      </c>
      <c r="AA43" s="60" t="s">
        <v>38</v>
      </c>
      <c r="AB43" s="41">
        <v>4174.1612204129906</v>
      </c>
      <c r="AC43" s="51">
        <v>1890.3885404680705</v>
      </c>
      <c r="AD43" s="51">
        <v>7556.7779052322148</v>
      </c>
      <c r="AE43" s="51">
        <v>2146.6598373930956</v>
      </c>
      <c r="AF43" s="51">
        <v>3199.5724494396654</v>
      </c>
      <c r="AG43" s="51">
        <v>1641.8000954093504</v>
      </c>
      <c r="AH43" s="51">
        <v>3583.707207624117</v>
      </c>
      <c r="AI43" s="52">
        <v>818.13311476526906</v>
      </c>
      <c r="AJ43" s="60" t="s">
        <v>38</v>
      </c>
      <c r="AK43" s="41">
        <f t="shared" si="3"/>
        <v>316.47391055722068</v>
      </c>
      <c r="AL43" s="41">
        <f t="shared" si="3"/>
        <v>143.324280564155</v>
      </c>
      <c r="AM43" s="41">
        <f t="shared" si="3"/>
        <v>572.934999057038</v>
      </c>
      <c r="AN43" s="41">
        <f t="shared" si="3"/>
        <v>162.75409537456835</v>
      </c>
      <c r="AO43" s="41">
        <f t="shared" si="3"/>
        <v>242.58315664317624</v>
      </c>
      <c r="AP43" s="41">
        <f t="shared" si="3"/>
        <v>124.47695934849574</v>
      </c>
      <c r="AQ43" s="41">
        <f t="shared" si="3"/>
        <v>271.7072423418972</v>
      </c>
      <c r="AR43" s="42">
        <f t="shared" si="3"/>
        <v>62.028698105845294</v>
      </c>
      <c r="AS43" s="43"/>
      <c r="AT43" s="61" t="s">
        <v>38</v>
      </c>
      <c r="AU43" s="58">
        <v>1318.9590298497205</v>
      </c>
    </row>
    <row r="44" spans="1:47" ht="15.75" hidden="1" customHeight="1" x14ac:dyDescent="0.25">
      <c r="A44" s="17">
        <v>2004</v>
      </c>
      <c r="B44" s="53"/>
      <c r="C44" s="53"/>
      <c r="D44" s="53"/>
      <c r="E44" s="53"/>
      <c r="F44" s="53"/>
      <c r="G44" s="53"/>
      <c r="H44" s="54"/>
      <c r="I44" s="17">
        <v>2004</v>
      </c>
      <c r="J44" s="53"/>
      <c r="K44" s="53"/>
      <c r="L44" s="53"/>
      <c r="M44" s="53"/>
      <c r="N44" s="53"/>
      <c r="O44" s="53"/>
      <c r="P44" s="53"/>
      <c r="Q44" s="54"/>
      <c r="R44" s="17">
        <v>2004</v>
      </c>
      <c r="S44" s="53"/>
      <c r="T44" s="53"/>
      <c r="U44" s="53"/>
      <c r="V44" s="53"/>
      <c r="W44" s="53"/>
      <c r="X44" s="53"/>
      <c r="Y44" s="53"/>
      <c r="Z44" s="54"/>
      <c r="AA44" s="17">
        <v>2004</v>
      </c>
      <c r="AB44" s="53"/>
      <c r="AC44" s="55"/>
      <c r="AD44" s="55"/>
      <c r="AE44" s="55"/>
      <c r="AF44" s="55"/>
      <c r="AG44" s="55"/>
      <c r="AH44" s="55"/>
      <c r="AI44" s="56"/>
      <c r="AJ44" s="17">
        <v>2004</v>
      </c>
      <c r="AK44" s="53"/>
      <c r="AL44" s="53"/>
      <c r="AM44" s="53"/>
      <c r="AN44" s="53"/>
      <c r="AO44" s="53"/>
      <c r="AP44" s="53"/>
      <c r="AQ44" s="53"/>
      <c r="AR44" s="54"/>
      <c r="AS44" s="57"/>
      <c r="AT44" s="39">
        <v>2004</v>
      </c>
      <c r="AU44" s="59"/>
    </row>
    <row r="45" spans="1:47" ht="15.75" hidden="1" customHeight="1" x14ac:dyDescent="0.25">
      <c r="A45" s="40" t="s">
        <v>32</v>
      </c>
      <c r="B45" s="41">
        <v>2656.9020135162896</v>
      </c>
      <c r="C45" s="41">
        <v>3276.8963669533073</v>
      </c>
      <c r="D45" s="41">
        <v>2074.6157034755033</v>
      </c>
      <c r="E45" s="41">
        <v>1000.4000788681365</v>
      </c>
      <c r="F45" s="41">
        <v>2265.8726471132168</v>
      </c>
      <c r="G45" s="41">
        <v>3577.4473603361735</v>
      </c>
      <c r="H45" s="42">
        <v>960.92776557589821</v>
      </c>
      <c r="I45" s="40" t="s">
        <v>32</v>
      </c>
      <c r="J45" s="41">
        <v>136.98895502441849</v>
      </c>
      <c r="K45" s="41">
        <v>116.49156462591795</v>
      </c>
      <c r="L45" s="41">
        <v>243.24963299507542</v>
      </c>
      <c r="M45" s="41">
        <v>75.491465700669139</v>
      </c>
      <c r="N45" s="41">
        <v>130.32293919839634</v>
      </c>
      <c r="O45" s="41">
        <v>148.76827498712618</v>
      </c>
      <c r="P45" s="41">
        <v>89.574147509005897</v>
      </c>
      <c r="Q45" s="42">
        <v>122.58403144259347</v>
      </c>
      <c r="R45" s="40" t="s">
        <v>32</v>
      </c>
      <c r="S45" s="41">
        <v>5937.1365755947318</v>
      </c>
      <c r="T45" s="41">
        <v>2330.7827130495357</v>
      </c>
      <c r="U45" s="41">
        <v>19153.39522058066</v>
      </c>
      <c r="V45" s="41">
        <v>1630.2272050668118</v>
      </c>
      <c r="W45" s="41">
        <v>4403.9757942840242</v>
      </c>
      <c r="X45" s="41">
        <v>2518.5233155090009</v>
      </c>
      <c r="Y45" s="41">
        <v>3354.1969646828379</v>
      </c>
      <c r="Z45" s="42">
        <v>958.66866865065526</v>
      </c>
      <c r="AA45" s="40" t="s">
        <v>32</v>
      </c>
      <c r="AB45" s="41">
        <v>4334.0257428319155</v>
      </c>
      <c r="AC45" s="51">
        <v>2000.8167291204579</v>
      </c>
      <c r="AD45" s="51">
        <v>7873.9667496100265</v>
      </c>
      <c r="AE45" s="51">
        <v>2159.4854331360025</v>
      </c>
      <c r="AF45" s="51">
        <v>3379.2790596747195</v>
      </c>
      <c r="AG45" s="51">
        <v>1692.9169311984992</v>
      </c>
      <c r="AH45" s="51">
        <v>3744.6038371122681</v>
      </c>
      <c r="AI45" s="52">
        <v>782.05020455670297</v>
      </c>
      <c r="AJ45" s="40" t="s">
        <v>32</v>
      </c>
      <c r="AK45" s="41">
        <f t="shared" ref="AK45:AR48" si="4">(AB45/$AU45)*100</f>
        <v>322.88606266243846</v>
      </c>
      <c r="AL45" s="41">
        <f t="shared" si="4"/>
        <v>149.06137482993216</v>
      </c>
      <c r="AM45" s="41">
        <f t="shared" si="4"/>
        <v>586.61260273348137</v>
      </c>
      <c r="AN45" s="41">
        <f t="shared" si="4"/>
        <v>160.88223519100961</v>
      </c>
      <c r="AO45" s="41">
        <f t="shared" si="4"/>
        <v>251.75718257341097</v>
      </c>
      <c r="AP45" s="41">
        <f t="shared" si="4"/>
        <v>126.12275855382728</v>
      </c>
      <c r="AQ45" s="41">
        <f t="shared" si="4"/>
        <v>278.97397499208404</v>
      </c>
      <c r="AR45" s="42">
        <f t="shared" si="4"/>
        <v>58.262946815971759</v>
      </c>
      <c r="AS45" s="43"/>
      <c r="AT45" s="44" t="s">
        <v>32</v>
      </c>
      <c r="AU45" s="58">
        <v>1342.2771200139805</v>
      </c>
    </row>
    <row r="46" spans="1:47" ht="15.75" hidden="1" customHeight="1" x14ac:dyDescent="0.25">
      <c r="A46" s="40" t="s">
        <v>34</v>
      </c>
      <c r="B46" s="41">
        <v>2576.2152207363592</v>
      </c>
      <c r="C46" s="41">
        <v>3228.3983007223978</v>
      </c>
      <c r="D46" s="41">
        <v>2146.6048683861031</v>
      </c>
      <c r="E46" s="41">
        <v>1096.9386864789117</v>
      </c>
      <c r="F46" s="41">
        <v>2300.9936731434718</v>
      </c>
      <c r="G46" s="41">
        <v>3357.4343476754984</v>
      </c>
      <c r="H46" s="42">
        <v>867.9099578681512</v>
      </c>
      <c r="I46" s="40" t="s">
        <v>34</v>
      </c>
      <c r="J46" s="41">
        <v>137.08520945324898</v>
      </c>
      <c r="K46" s="41">
        <v>108.12747028577702</v>
      </c>
      <c r="L46" s="41">
        <v>242.95773343548132</v>
      </c>
      <c r="M46" s="41">
        <v>74.993222027044723</v>
      </c>
      <c r="N46" s="41">
        <v>132.5644937526088</v>
      </c>
      <c r="O46" s="41">
        <v>150.2113272545013</v>
      </c>
      <c r="P46" s="41">
        <v>91.607480657460329</v>
      </c>
      <c r="Q46" s="42">
        <v>122.06917851053458</v>
      </c>
      <c r="R46" s="40" t="s">
        <v>34</v>
      </c>
      <c r="S46" s="41">
        <v>6032.2077491421833</v>
      </c>
      <c r="T46" s="41">
        <v>2190.4695937239539</v>
      </c>
      <c r="U46" s="41">
        <v>19521.140408815809</v>
      </c>
      <c r="V46" s="41">
        <v>1688.2632935671907</v>
      </c>
      <c r="W46" s="41">
        <v>4124.3233313469882</v>
      </c>
      <c r="X46" s="41">
        <v>2703.886631530464</v>
      </c>
      <c r="Y46" s="41">
        <v>3504.1295690041602</v>
      </c>
      <c r="Z46" s="42">
        <v>955.40919517724308</v>
      </c>
      <c r="AA46" s="40" t="s">
        <v>34</v>
      </c>
      <c r="AB46" s="41">
        <v>4400.3344877255959</v>
      </c>
      <c r="AC46" s="51">
        <v>2025.8215492646054</v>
      </c>
      <c r="AD46" s="51">
        <v>8034.7886575916509</v>
      </c>
      <c r="AE46" s="51">
        <v>2251.2211743060648</v>
      </c>
      <c r="AF46" s="51">
        <v>3111.1825003788572</v>
      </c>
      <c r="AG46" s="51">
        <v>1800.0550830293246</v>
      </c>
      <c r="AH46" s="51">
        <v>3825.1565743924766</v>
      </c>
      <c r="AI46" s="52">
        <v>782.67848349187602</v>
      </c>
      <c r="AJ46" s="40" t="s">
        <v>34</v>
      </c>
      <c r="AK46" s="41">
        <f t="shared" si="4"/>
        <v>322.9774761467566</v>
      </c>
      <c r="AL46" s="41">
        <f t="shared" si="4"/>
        <v>148.69204441850974</v>
      </c>
      <c r="AM46" s="41">
        <f t="shared" si="4"/>
        <v>589.74056841366314</v>
      </c>
      <c r="AN46" s="41">
        <f t="shared" si="4"/>
        <v>165.23601447882749</v>
      </c>
      <c r="AO46" s="41">
        <f t="shared" si="4"/>
        <v>228.3557930896504</v>
      </c>
      <c r="AP46" s="41">
        <f t="shared" si="4"/>
        <v>132.12114880440566</v>
      </c>
      <c r="AQ46" s="41">
        <f t="shared" si="4"/>
        <v>280.76034213072234</v>
      </c>
      <c r="AR46" s="42">
        <f t="shared" si="4"/>
        <v>57.447342227666766</v>
      </c>
      <c r="AS46" s="43"/>
      <c r="AT46" s="44" t="s">
        <v>34</v>
      </c>
      <c r="AU46" s="58">
        <v>1362.4276653044819</v>
      </c>
    </row>
    <row r="47" spans="1:47" ht="15.75" hidden="1" customHeight="1" x14ac:dyDescent="0.25">
      <c r="A47" s="40" t="s">
        <v>36</v>
      </c>
      <c r="B47" s="41">
        <v>2684.4426690777082</v>
      </c>
      <c r="C47" s="41">
        <v>3546.0726935134821</v>
      </c>
      <c r="D47" s="41">
        <v>2335.9354177777577</v>
      </c>
      <c r="E47" s="41">
        <v>1118.87746020849</v>
      </c>
      <c r="F47" s="41">
        <v>2348.8543415448557</v>
      </c>
      <c r="G47" s="41">
        <v>3391.6801780217879</v>
      </c>
      <c r="H47" s="42">
        <v>894.79780836290649</v>
      </c>
      <c r="I47" s="40" t="s">
        <v>36</v>
      </c>
      <c r="J47" s="41">
        <v>139.867165618467</v>
      </c>
      <c r="K47" s="41">
        <v>116.06402660475305</v>
      </c>
      <c r="L47" s="41">
        <v>249.20174718477321</v>
      </c>
      <c r="M47" s="41">
        <v>77.737973953234558</v>
      </c>
      <c r="N47" s="41">
        <v>126.41350124248774</v>
      </c>
      <c r="O47" s="41">
        <v>151.66837712886996</v>
      </c>
      <c r="P47" s="41">
        <v>96.792464062672593</v>
      </c>
      <c r="Q47" s="42">
        <v>121.47103953583296</v>
      </c>
      <c r="R47" s="40" t="s">
        <v>36</v>
      </c>
      <c r="S47" s="41">
        <v>6020.9853739032624</v>
      </c>
      <c r="T47" s="41">
        <v>2526.4876294012083</v>
      </c>
      <c r="U47" s="41">
        <v>19288.838837950902</v>
      </c>
      <c r="V47" s="41">
        <v>1899.1273789337329</v>
      </c>
      <c r="W47" s="41">
        <v>4107.001173355331</v>
      </c>
      <c r="X47" s="41">
        <v>2549.4947048700747</v>
      </c>
      <c r="Y47" s="41">
        <v>3503.0783301334586</v>
      </c>
      <c r="Z47" s="42">
        <v>887.76622415869429</v>
      </c>
      <c r="AA47" s="40" t="s">
        <v>36</v>
      </c>
      <c r="AB47" s="41">
        <v>4304.7882948650367</v>
      </c>
      <c r="AC47" s="51">
        <v>2176.8050819096293</v>
      </c>
      <c r="AD47" s="51">
        <v>7740.2502413632728</v>
      </c>
      <c r="AE47" s="51">
        <v>2442.9854321598423</v>
      </c>
      <c r="AF47" s="51">
        <v>3248.8627662303552</v>
      </c>
      <c r="AG47" s="51">
        <v>1680.9665621356348</v>
      </c>
      <c r="AH47" s="51">
        <v>3619.1643265381017</v>
      </c>
      <c r="AI47" s="52">
        <v>730.84599222254167</v>
      </c>
      <c r="AJ47" s="40" t="s">
        <v>36</v>
      </c>
      <c r="AK47" s="41">
        <f t="shared" si="4"/>
        <v>307.39461739962621</v>
      </c>
      <c r="AL47" s="41">
        <f t="shared" si="4"/>
        <v>155.44043503959381</v>
      </c>
      <c r="AM47" s="41">
        <f t="shared" si="4"/>
        <v>552.71272326199812</v>
      </c>
      <c r="AN47" s="41">
        <f t="shared" si="4"/>
        <v>174.44773605415577</v>
      </c>
      <c r="AO47" s="41">
        <f t="shared" si="4"/>
        <v>231.99350551118846</v>
      </c>
      <c r="AP47" s="41">
        <f t="shared" si="4"/>
        <v>120.03379442506328</v>
      </c>
      <c r="AQ47" s="41">
        <f t="shared" si="4"/>
        <v>258.43585265031834</v>
      </c>
      <c r="AR47" s="42">
        <f t="shared" si="4"/>
        <v>52.187961118850303</v>
      </c>
      <c r="AS47" s="43"/>
      <c r="AT47" s="44" t="s">
        <v>36</v>
      </c>
      <c r="AU47" s="58">
        <v>1400.4110843842873</v>
      </c>
    </row>
    <row r="48" spans="1:47" ht="15.75" hidden="1" customHeight="1" thickBot="1" x14ac:dyDescent="0.3">
      <c r="A48" s="40" t="s">
        <v>38</v>
      </c>
      <c r="B48" s="41">
        <v>2849.6723746336156</v>
      </c>
      <c r="C48" s="41">
        <v>3553.2659097768046</v>
      </c>
      <c r="D48" s="41">
        <v>2373.7775715457574</v>
      </c>
      <c r="E48" s="41">
        <v>1151.0538921120969</v>
      </c>
      <c r="F48" s="41">
        <v>2366.9229843505764</v>
      </c>
      <c r="G48" s="41">
        <v>3806.4149586312242</v>
      </c>
      <c r="H48" s="42">
        <v>912.14054339045174</v>
      </c>
      <c r="I48" s="40" t="s">
        <v>38</v>
      </c>
      <c r="J48" s="41">
        <v>140.94303699285481</v>
      </c>
      <c r="K48" s="41">
        <v>111.82603361120731</v>
      </c>
      <c r="L48" s="41">
        <v>252.02572481336634</v>
      </c>
      <c r="M48" s="41">
        <v>78.30415018080204</v>
      </c>
      <c r="N48" s="41">
        <v>130.0052375347388</v>
      </c>
      <c r="O48" s="41">
        <v>152.90522424103199</v>
      </c>
      <c r="P48" s="41">
        <v>97.732062571774904</v>
      </c>
      <c r="Q48" s="42">
        <v>122.32048736475487</v>
      </c>
      <c r="R48" s="40" t="s">
        <v>38</v>
      </c>
      <c r="S48" s="41">
        <v>6405.7688234001835</v>
      </c>
      <c r="T48" s="41">
        <v>2457.929074070451</v>
      </c>
      <c r="U48" s="41">
        <v>20640.875009687014</v>
      </c>
      <c r="V48" s="41">
        <v>1930.716567195358</v>
      </c>
      <c r="W48" s="41">
        <v>4440.0403068308769</v>
      </c>
      <c r="X48" s="41">
        <v>2621.6732843021537</v>
      </c>
      <c r="Y48" s="41">
        <v>3808.9434477996215</v>
      </c>
      <c r="Z48" s="42">
        <v>938.08969000462935</v>
      </c>
      <c r="AA48" s="40" t="s">
        <v>38</v>
      </c>
      <c r="AB48" s="41">
        <v>4544.9345778783854</v>
      </c>
      <c r="AC48" s="51">
        <v>2197.9936108760589</v>
      </c>
      <c r="AD48" s="51">
        <v>8189.9873613982409</v>
      </c>
      <c r="AE48" s="51">
        <v>2465.663138846905</v>
      </c>
      <c r="AF48" s="51">
        <v>3415.2780234292104</v>
      </c>
      <c r="AG48" s="51">
        <v>1714.574042394707</v>
      </c>
      <c r="AH48" s="51">
        <v>3897.3325105078134</v>
      </c>
      <c r="AI48" s="52">
        <v>766.91134103094521</v>
      </c>
      <c r="AJ48" s="40" t="s">
        <v>38</v>
      </c>
      <c r="AK48" s="41">
        <f t="shared" si="4"/>
        <v>320.28019413888728</v>
      </c>
      <c r="AL48" s="41">
        <f t="shared" si="4"/>
        <v>154.89195902486216</v>
      </c>
      <c r="AM48" s="41">
        <f t="shared" si="4"/>
        <v>577.14598464652568</v>
      </c>
      <c r="AN48" s="41">
        <f t="shared" si="4"/>
        <v>173.75455141526487</v>
      </c>
      <c r="AO48" s="41">
        <f t="shared" si="4"/>
        <v>240.6736311907045</v>
      </c>
      <c r="AP48" s="41">
        <f t="shared" si="4"/>
        <v>120.8255251542078</v>
      </c>
      <c r="AQ48" s="41">
        <f t="shared" si="4"/>
        <v>274.64386817905046</v>
      </c>
      <c r="AR48" s="42">
        <f t="shared" si="4"/>
        <v>54.044015152219451</v>
      </c>
      <c r="AS48" s="43"/>
      <c r="AT48" s="44" t="s">
        <v>38</v>
      </c>
      <c r="AU48" s="58">
        <v>1419.0495263367754</v>
      </c>
    </row>
    <row r="49" spans="1:47" ht="15.75" hidden="1" customHeight="1" x14ac:dyDescent="0.25">
      <c r="A49" s="17">
        <v>2005</v>
      </c>
      <c r="B49" s="53"/>
      <c r="C49" s="53"/>
      <c r="D49" s="53"/>
      <c r="E49" s="53"/>
      <c r="F49" s="53"/>
      <c r="G49" s="53"/>
      <c r="H49" s="54"/>
      <c r="I49" s="17">
        <v>2005</v>
      </c>
      <c r="J49" s="53"/>
      <c r="K49" s="53"/>
      <c r="L49" s="53"/>
      <c r="M49" s="53"/>
      <c r="N49" s="53"/>
      <c r="O49" s="53"/>
      <c r="P49" s="53"/>
      <c r="Q49" s="54"/>
      <c r="R49" s="17">
        <v>2005</v>
      </c>
      <c r="S49" s="53"/>
      <c r="T49" s="53"/>
      <c r="U49" s="53"/>
      <c r="V49" s="53"/>
      <c r="W49" s="53"/>
      <c r="X49" s="53"/>
      <c r="Y49" s="53"/>
      <c r="Z49" s="54"/>
      <c r="AA49" s="17">
        <v>2005</v>
      </c>
      <c r="AB49" s="53"/>
      <c r="AC49" s="55"/>
      <c r="AD49" s="55"/>
      <c r="AE49" s="55"/>
      <c r="AF49" s="55"/>
      <c r="AG49" s="55"/>
      <c r="AH49" s="55"/>
      <c r="AI49" s="56"/>
      <c r="AJ49" s="17">
        <v>2005</v>
      </c>
      <c r="AK49" s="53"/>
      <c r="AL49" s="53"/>
      <c r="AM49" s="53"/>
      <c r="AN49" s="53"/>
      <c r="AO49" s="53"/>
      <c r="AP49" s="53"/>
      <c r="AQ49" s="53"/>
      <c r="AR49" s="54"/>
      <c r="AS49" s="57"/>
      <c r="AT49" s="39">
        <v>2005</v>
      </c>
      <c r="AU49" s="59"/>
    </row>
    <row r="50" spans="1:47" ht="15" hidden="1" customHeight="1" x14ac:dyDescent="0.25">
      <c r="A50" s="40" t="s">
        <v>32</v>
      </c>
      <c r="B50" s="41">
        <v>2890.0089299585602</v>
      </c>
      <c r="C50" s="41">
        <v>3522.3524963617465</v>
      </c>
      <c r="D50" s="41">
        <v>2390.1566367894229</v>
      </c>
      <c r="E50" s="41">
        <v>1125.6156010964196</v>
      </c>
      <c r="F50" s="41">
        <v>2632.7284354931462</v>
      </c>
      <c r="G50" s="41">
        <v>3814.7890715402127</v>
      </c>
      <c r="H50" s="42">
        <v>1034.0025199874158</v>
      </c>
      <c r="I50" s="40" t="s">
        <v>32</v>
      </c>
      <c r="J50" s="41">
        <v>141.48981035565978</v>
      </c>
      <c r="K50" s="41">
        <v>112.11678129859644</v>
      </c>
      <c r="L50" s="41">
        <v>256.7638084398576</v>
      </c>
      <c r="M50" s="41">
        <v>80.058163144852017</v>
      </c>
      <c r="N50" s="41">
        <v>129.83623072594364</v>
      </c>
      <c r="O50" s="41">
        <v>154.05201342283974</v>
      </c>
      <c r="P50" s="41">
        <v>94.868513138421889</v>
      </c>
      <c r="Q50" s="42">
        <v>122.14923868244421</v>
      </c>
      <c r="R50" s="40" t="s">
        <v>32</v>
      </c>
      <c r="S50" s="41">
        <v>6028.9625979021857</v>
      </c>
      <c r="T50" s="41">
        <v>2260.311576515187</v>
      </c>
      <c r="U50" s="41">
        <v>19489.114184146474</v>
      </c>
      <c r="V50" s="41">
        <v>1790.1604011035363</v>
      </c>
      <c r="W50" s="41">
        <v>4203.386158476791</v>
      </c>
      <c r="X50" s="41">
        <v>2488.4922814596043</v>
      </c>
      <c r="Y50" s="41">
        <v>3531.6523647998088</v>
      </c>
      <c r="Z50" s="42">
        <v>909.57176342848879</v>
      </c>
      <c r="AA50" s="40" t="s">
        <v>32</v>
      </c>
      <c r="AB50" s="41">
        <v>4261.0577982593359</v>
      </c>
      <c r="AC50" s="51">
        <v>2016.0332381424539</v>
      </c>
      <c r="AD50" s="51">
        <v>7590.2886401965234</v>
      </c>
      <c r="AE50" s="51">
        <v>2236.0747871076392</v>
      </c>
      <c r="AF50" s="51">
        <v>3237.4523928911922</v>
      </c>
      <c r="AG50" s="51">
        <v>1615.3584923484427</v>
      </c>
      <c r="AH50" s="51">
        <v>3722.6812648015289</v>
      </c>
      <c r="AI50" s="52">
        <v>744.63973188824809</v>
      </c>
      <c r="AJ50" s="40" t="s">
        <v>32</v>
      </c>
      <c r="AK50" s="41">
        <f t="shared" ref="AK50:AR53" si="5">(AB50/$AU50)*100</f>
        <v>292.71574364458326</v>
      </c>
      <c r="AL50" s="41">
        <f t="shared" si="5"/>
        <v>138.4925284881455</v>
      </c>
      <c r="AM50" s="41">
        <f t="shared" si="5"/>
        <v>521.41911445082337</v>
      </c>
      <c r="AN50" s="41">
        <f t="shared" si="5"/>
        <v>153.6084055044962</v>
      </c>
      <c r="AO50" s="41">
        <f t="shared" si="5"/>
        <v>222.39859902538805</v>
      </c>
      <c r="AP50" s="41">
        <f t="shared" si="5"/>
        <v>110.96795320014792</v>
      </c>
      <c r="AQ50" s="41">
        <f t="shared" si="5"/>
        <v>255.73166719852529</v>
      </c>
      <c r="AR50" s="42">
        <f t="shared" si="5"/>
        <v>51.153441982413995</v>
      </c>
      <c r="AS50" s="43"/>
      <c r="AT50" s="44" t="s">
        <v>32</v>
      </c>
      <c r="AU50" s="58">
        <v>1455.6981955275801</v>
      </c>
    </row>
    <row r="51" spans="1:47" ht="15" hidden="1" customHeight="1" x14ac:dyDescent="0.25">
      <c r="A51" s="40" t="s">
        <v>34</v>
      </c>
      <c r="B51" s="41">
        <v>2843.5437874915556</v>
      </c>
      <c r="C51" s="41">
        <v>3729.4668231478172</v>
      </c>
      <c r="D51" s="41">
        <v>2420.9896574040063</v>
      </c>
      <c r="E51" s="41">
        <v>1208.7985940174451</v>
      </c>
      <c r="F51" s="41">
        <v>2564.0142233267752</v>
      </c>
      <c r="G51" s="41">
        <v>3609.9348983985033</v>
      </c>
      <c r="H51" s="42">
        <v>907.64741204495374</v>
      </c>
      <c r="I51" s="40" t="s">
        <v>34</v>
      </c>
      <c r="J51" s="41">
        <v>140.69633533957301</v>
      </c>
      <c r="K51" s="41">
        <v>105.07584743304459</v>
      </c>
      <c r="L51" s="41">
        <v>259.53685757100806</v>
      </c>
      <c r="M51" s="41">
        <v>76.743755190655136</v>
      </c>
      <c r="N51" s="41">
        <v>128.7975408801361</v>
      </c>
      <c r="O51" s="41">
        <v>152.24960486579252</v>
      </c>
      <c r="P51" s="41">
        <v>95.893093080316845</v>
      </c>
      <c r="Q51" s="42">
        <v>121.13540000137992</v>
      </c>
      <c r="R51" s="40" t="s">
        <v>34</v>
      </c>
      <c r="S51" s="41">
        <v>6187.7317005987434</v>
      </c>
      <c r="T51" s="41">
        <v>2160.8578671485188</v>
      </c>
      <c r="U51" s="41">
        <v>19988.035507260629</v>
      </c>
      <c r="V51" s="41">
        <v>1836.3465394520076</v>
      </c>
      <c r="W51" s="41">
        <v>4324.4436798409233</v>
      </c>
      <c r="X51" s="41">
        <v>2752.7701617506145</v>
      </c>
      <c r="Y51" s="41">
        <v>3646.4310666558026</v>
      </c>
      <c r="Z51" s="42">
        <v>870.91496348277792</v>
      </c>
      <c r="AA51" s="40" t="s">
        <v>34</v>
      </c>
      <c r="AB51" s="41">
        <v>4397.933809480217</v>
      </c>
      <c r="AC51" s="51">
        <v>2056.474365838867</v>
      </c>
      <c r="AD51" s="51">
        <v>7701.4246432385808</v>
      </c>
      <c r="AE51" s="51">
        <v>2392.8286215470653</v>
      </c>
      <c r="AF51" s="51">
        <v>3357.5514332726393</v>
      </c>
      <c r="AG51" s="51">
        <v>1808.0639120063211</v>
      </c>
      <c r="AH51" s="51">
        <v>3802.600322425385</v>
      </c>
      <c r="AI51" s="52">
        <v>718.95991054048352</v>
      </c>
      <c r="AJ51" s="40" t="s">
        <v>34</v>
      </c>
      <c r="AK51" s="41">
        <f t="shared" si="5"/>
        <v>298.44827697341321</v>
      </c>
      <c r="AL51" s="41">
        <f t="shared" si="5"/>
        <v>139.55444936474396</v>
      </c>
      <c r="AM51" s="41">
        <f t="shared" si="5"/>
        <v>522.62653659328043</v>
      </c>
      <c r="AN51" s="41">
        <f t="shared" si="5"/>
        <v>162.3797924502623</v>
      </c>
      <c r="AO51" s="41">
        <f t="shared" si="5"/>
        <v>227.84686707876216</v>
      </c>
      <c r="AP51" s="41">
        <f t="shared" si="5"/>
        <v>122.69706243256795</v>
      </c>
      <c r="AQ51" s="41">
        <f t="shared" si="5"/>
        <v>258.04833892680409</v>
      </c>
      <c r="AR51" s="42">
        <f t="shared" si="5"/>
        <v>48.789353321151161</v>
      </c>
      <c r="AS51" s="43"/>
      <c r="AT51" s="44" t="s">
        <v>34</v>
      </c>
      <c r="AU51" s="58">
        <v>1473.6</v>
      </c>
    </row>
    <row r="52" spans="1:47" ht="15" hidden="1" customHeight="1" x14ac:dyDescent="0.25">
      <c r="A52" s="40" t="s">
        <v>36</v>
      </c>
      <c r="B52" s="41">
        <v>2869.8829099319182</v>
      </c>
      <c r="C52" s="41">
        <v>3928.9932981862257</v>
      </c>
      <c r="D52" s="41">
        <v>2489.0194667770588</v>
      </c>
      <c r="E52" s="41">
        <v>1186.4358200281224</v>
      </c>
      <c r="F52" s="41">
        <v>2575.8086887540785</v>
      </c>
      <c r="G52" s="41">
        <v>3525.4624217759783</v>
      </c>
      <c r="H52" s="42">
        <v>995.87074049572323</v>
      </c>
      <c r="I52" s="40" t="s">
        <v>36</v>
      </c>
      <c r="J52" s="41">
        <v>141.59819061423536</v>
      </c>
      <c r="K52" s="41">
        <v>112.99856632949611</v>
      </c>
      <c r="L52" s="41">
        <v>260.41928288674956</v>
      </c>
      <c r="M52" s="41">
        <v>77.211892097318128</v>
      </c>
      <c r="N52" s="41">
        <v>127.52244522542273</v>
      </c>
      <c r="O52" s="41">
        <v>153.52850154666518</v>
      </c>
      <c r="P52" s="41">
        <v>96.132825813017632</v>
      </c>
      <c r="Q52" s="42">
        <v>120.12997618136848</v>
      </c>
      <c r="R52" s="40" t="s">
        <v>36</v>
      </c>
      <c r="S52" s="41">
        <v>5967.7021299527705</v>
      </c>
      <c r="T52" s="41">
        <v>2393.3661736536992</v>
      </c>
      <c r="U52" s="41">
        <v>19234.486568636905</v>
      </c>
      <c r="V52" s="41">
        <v>1958.2799496716214</v>
      </c>
      <c r="W52" s="41">
        <v>3838.3762102268029</v>
      </c>
      <c r="X52" s="41">
        <v>2486.57728710933</v>
      </c>
      <c r="Y52" s="41">
        <v>3546.5188554294336</v>
      </c>
      <c r="Z52" s="42">
        <v>791.22624432410373</v>
      </c>
      <c r="AA52" s="40" t="s">
        <v>36</v>
      </c>
      <c r="AB52" s="41">
        <v>4214.5327592574595</v>
      </c>
      <c r="AC52" s="51">
        <v>2118.050034966644</v>
      </c>
      <c r="AD52" s="51">
        <v>7385.9686408097314</v>
      </c>
      <c r="AE52" s="51">
        <v>2536.2413696628478</v>
      </c>
      <c r="AF52" s="51">
        <v>3009.9612687332542</v>
      </c>
      <c r="AG52" s="51">
        <v>1619.61932934878</v>
      </c>
      <c r="AH52" s="51">
        <v>3689.1861083201293</v>
      </c>
      <c r="AI52" s="52">
        <v>658.64180571345082</v>
      </c>
      <c r="AJ52" s="40" t="s">
        <v>36</v>
      </c>
      <c r="AK52" s="41">
        <f t="shared" si="5"/>
        <v>280.97253838472534</v>
      </c>
      <c r="AL52" s="41">
        <f t="shared" si="5"/>
        <v>141.20518898405354</v>
      </c>
      <c r="AM52" s="41">
        <f t="shared" si="5"/>
        <v>492.40437219994942</v>
      </c>
      <c r="AN52" s="41">
        <f t="shared" si="5"/>
        <v>169.08497721965159</v>
      </c>
      <c r="AO52" s="41">
        <f t="shared" si="5"/>
        <v>200.66671833503415</v>
      </c>
      <c r="AP52" s="41">
        <f t="shared" si="5"/>
        <v>107.97603914325006</v>
      </c>
      <c r="AQ52" s="41">
        <f t="shared" si="5"/>
        <v>245.9489686375104</v>
      </c>
      <c r="AR52" s="42">
        <f t="shared" si="5"/>
        <v>43.910030033842318</v>
      </c>
      <c r="AS52" s="43"/>
      <c r="AT52" s="44" t="s">
        <v>36</v>
      </c>
      <c r="AU52" s="58">
        <v>1499.9803124840105</v>
      </c>
    </row>
    <row r="53" spans="1:47" ht="15" hidden="1" customHeight="1" thickBot="1" x14ac:dyDescent="0.3">
      <c r="A53" s="40" t="s">
        <v>38</v>
      </c>
      <c r="B53" s="41">
        <v>3035.2444090009271</v>
      </c>
      <c r="C53" s="41">
        <v>3846.8773382541331</v>
      </c>
      <c r="D53" s="41">
        <v>2629.6490666499622</v>
      </c>
      <c r="E53" s="41">
        <v>1193.4357913662882</v>
      </c>
      <c r="F53" s="41">
        <v>2606.975973888003</v>
      </c>
      <c r="G53" s="41">
        <v>3979.8945279429022</v>
      </c>
      <c r="H53" s="42">
        <v>940.59991439821079</v>
      </c>
      <c r="I53" s="40" t="s">
        <v>38</v>
      </c>
      <c r="J53" s="41">
        <v>143.82931728458311</v>
      </c>
      <c r="K53" s="41">
        <v>113.00986618612909</v>
      </c>
      <c r="L53" s="41">
        <v>264.89849455240164</v>
      </c>
      <c r="M53" s="41">
        <v>79.6517878875934</v>
      </c>
      <c r="N53" s="41">
        <v>127.56070195899036</v>
      </c>
      <c r="O53" s="41">
        <v>159.47005455652112</v>
      </c>
      <c r="P53" s="41">
        <v>96.79614231112744</v>
      </c>
      <c r="Q53" s="42">
        <v>119.13289737906312</v>
      </c>
      <c r="R53" s="40" t="s">
        <v>38</v>
      </c>
      <c r="S53" s="41">
        <v>6340.1383330714734</v>
      </c>
      <c r="T53" s="41">
        <v>2549.6529847932852</v>
      </c>
      <c r="U53" s="41">
        <v>20086.574323627523</v>
      </c>
      <c r="V53" s="41">
        <v>2082.2390704858344</v>
      </c>
      <c r="W53" s="41">
        <v>4269.4258586352735</v>
      </c>
      <c r="X53" s="41">
        <v>2686.2494432642093</v>
      </c>
      <c r="Y53" s="41">
        <v>4029.9093754244659</v>
      </c>
      <c r="Z53" s="42">
        <v>769.62576785405577</v>
      </c>
      <c r="AA53" s="40" t="s">
        <v>38</v>
      </c>
      <c r="AB53" s="41">
        <v>4408.0987470216305</v>
      </c>
      <c r="AC53" s="51">
        <v>2256.133088941071</v>
      </c>
      <c r="AD53" s="51">
        <v>7582.7438572528554</v>
      </c>
      <c r="AE53" s="51">
        <v>2614.1774412199543</v>
      </c>
      <c r="AF53" s="51">
        <v>3346.9758264640595</v>
      </c>
      <c r="AG53" s="51">
        <v>1684.4851848420981</v>
      </c>
      <c r="AH53" s="51">
        <v>4163.2954363731887</v>
      </c>
      <c r="AI53" s="52">
        <v>646.02287427394742</v>
      </c>
      <c r="AJ53" s="40" t="s">
        <v>38</v>
      </c>
      <c r="AK53" s="41">
        <f t="shared" si="5"/>
        <v>290.55973589912367</v>
      </c>
      <c r="AL53" s="41">
        <f t="shared" si="5"/>
        <v>148.71296495318165</v>
      </c>
      <c r="AM53" s="41">
        <f t="shared" si="5"/>
        <v>499.81640135505813</v>
      </c>
      <c r="AN53" s="41">
        <f t="shared" si="5"/>
        <v>172.31345087891464</v>
      </c>
      <c r="AO53" s="41">
        <f t="shared" si="5"/>
        <v>220.61584098024662</v>
      </c>
      <c r="AP53" s="41">
        <f t="shared" si="5"/>
        <v>111.03280541625871</v>
      </c>
      <c r="AQ53" s="41">
        <f t="shared" si="5"/>
        <v>274.42353084307723</v>
      </c>
      <c r="AR53" s="42">
        <f t="shared" si="5"/>
        <v>42.582584126695807</v>
      </c>
      <c r="AS53" s="43"/>
      <c r="AT53" s="44" t="s">
        <v>38</v>
      </c>
      <c r="AU53" s="58">
        <v>1517.1058486066463</v>
      </c>
    </row>
    <row r="54" spans="1:47" ht="15.75" hidden="1" customHeight="1" x14ac:dyDescent="0.25">
      <c r="A54" s="17">
        <v>2006</v>
      </c>
      <c r="B54" s="53"/>
      <c r="C54" s="53"/>
      <c r="D54" s="53"/>
      <c r="E54" s="53"/>
      <c r="F54" s="53"/>
      <c r="G54" s="53"/>
      <c r="H54" s="54"/>
      <c r="I54" s="17">
        <v>2006</v>
      </c>
      <c r="J54" s="53"/>
      <c r="K54" s="53"/>
      <c r="L54" s="53"/>
      <c r="M54" s="53"/>
      <c r="N54" s="53"/>
      <c r="O54" s="53"/>
      <c r="P54" s="53"/>
      <c r="Q54" s="54"/>
      <c r="R54" s="17">
        <v>2006</v>
      </c>
      <c r="S54" s="53"/>
      <c r="T54" s="53"/>
      <c r="U54" s="53"/>
      <c r="V54" s="53"/>
      <c r="W54" s="53"/>
      <c r="X54" s="53"/>
      <c r="Y54" s="53"/>
      <c r="Z54" s="54"/>
      <c r="AA54" s="17">
        <v>2006</v>
      </c>
      <c r="AB54" s="53"/>
      <c r="AC54" s="55"/>
      <c r="AD54" s="55"/>
      <c r="AE54" s="55"/>
      <c r="AF54" s="55"/>
      <c r="AG54" s="55"/>
      <c r="AH54" s="55"/>
      <c r="AI54" s="56"/>
      <c r="AJ54" s="17">
        <v>2006</v>
      </c>
      <c r="AK54" s="53"/>
      <c r="AL54" s="53"/>
      <c r="AM54" s="53"/>
      <c r="AN54" s="53"/>
      <c r="AO54" s="53"/>
      <c r="AP54" s="53"/>
      <c r="AQ54" s="53"/>
      <c r="AR54" s="54"/>
      <c r="AS54" s="57"/>
      <c r="AT54" s="39">
        <v>2006</v>
      </c>
      <c r="AU54" s="59"/>
    </row>
    <row r="55" spans="1:47" ht="15" hidden="1" customHeight="1" x14ac:dyDescent="0.25">
      <c r="A55" s="40" t="s">
        <v>32</v>
      </c>
      <c r="B55" s="41">
        <v>3110.7387572501848</v>
      </c>
      <c r="C55" s="41">
        <v>3827.2582638290373</v>
      </c>
      <c r="D55" s="41">
        <v>2625.7045930499876</v>
      </c>
      <c r="E55" s="41">
        <v>1230.3129573195065</v>
      </c>
      <c r="F55" s="41">
        <v>2843.6893923170333</v>
      </c>
      <c r="G55" s="41">
        <v>4082.575806763829</v>
      </c>
      <c r="H55" s="42">
        <v>1050.6501043828014</v>
      </c>
      <c r="I55" s="40" t="s">
        <v>32</v>
      </c>
      <c r="J55" s="41">
        <v>144.22987877414229</v>
      </c>
      <c r="K55" s="41">
        <v>112.53522474814734</v>
      </c>
      <c r="L55" s="41">
        <v>266.14351747679791</v>
      </c>
      <c r="M55" s="41">
        <v>79.619927172438352</v>
      </c>
      <c r="N55" s="41">
        <v>129.28277143543673</v>
      </c>
      <c r="O55" s="41">
        <v>161.94184040214722</v>
      </c>
      <c r="P55" s="41">
        <v>94.724704865669324</v>
      </c>
      <c r="Q55" s="42">
        <v>119.28777014565593</v>
      </c>
      <c r="R55" s="40" t="s">
        <v>32</v>
      </c>
      <c r="S55" s="41">
        <v>6081.7540756321296</v>
      </c>
      <c r="T55" s="41">
        <v>2355.1144620535574</v>
      </c>
      <c r="U55" s="41">
        <v>19485.985751351058</v>
      </c>
      <c r="V55" s="41">
        <v>1950.6415612311298</v>
      </c>
      <c r="W55" s="41">
        <v>4079.0094653401402</v>
      </c>
      <c r="X55" s="41">
        <v>2580.9484650882523</v>
      </c>
      <c r="Y55" s="41">
        <v>3707.9196163280512</v>
      </c>
      <c r="Z55" s="42">
        <v>789.94388812540274</v>
      </c>
      <c r="AA55" s="40" t="s">
        <v>32</v>
      </c>
      <c r="AB55" s="41">
        <v>4216.7088590262847</v>
      </c>
      <c r="AC55" s="51">
        <v>2092.7798094545765</v>
      </c>
      <c r="AD55" s="51">
        <v>7321.6082571125653</v>
      </c>
      <c r="AE55" s="51">
        <v>2449.941403496252</v>
      </c>
      <c r="AF55" s="51">
        <v>3155.1067632992231</v>
      </c>
      <c r="AG55" s="51">
        <v>1593.750236923966</v>
      </c>
      <c r="AH55" s="51">
        <v>3914.4166472582983</v>
      </c>
      <c r="AI55" s="52">
        <v>662.21699605990159</v>
      </c>
      <c r="AJ55" s="40" t="s">
        <v>32</v>
      </c>
      <c r="AK55" s="41">
        <f t="shared" ref="AK55:AR58" si="6">(AB55/$AU55)*100</f>
        <v>269.9173831681133</v>
      </c>
      <c r="AL55" s="41">
        <f t="shared" si="6"/>
        <v>133.9617385501646</v>
      </c>
      <c r="AM55" s="41">
        <f t="shared" si="6"/>
        <v>468.66630052287314</v>
      </c>
      <c r="AN55" s="41">
        <f t="shared" si="6"/>
        <v>156.82414761251152</v>
      </c>
      <c r="AO55" s="41">
        <f t="shared" si="6"/>
        <v>201.96276044592659</v>
      </c>
      <c r="AP55" s="41">
        <f t="shared" si="6"/>
        <v>102.01816339613595</v>
      </c>
      <c r="AQ55" s="41">
        <f t="shared" si="6"/>
        <v>250.56723937579144</v>
      </c>
      <c r="AR55" s="42">
        <f t="shared" si="6"/>
        <v>42.389428495476601</v>
      </c>
      <c r="AS55" s="43"/>
      <c r="AT55" s="44" t="s">
        <v>32</v>
      </c>
      <c r="AU55" s="58">
        <v>1562.2220434761632</v>
      </c>
    </row>
    <row r="56" spans="1:47" ht="15" hidden="1" customHeight="1" x14ac:dyDescent="0.25">
      <c r="A56" s="40" t="s">
        <v>34</v>
      </c>
      <c r="B56" s="41">
        <v>3133.5689266077138</v>
      </c>
      <c r="C56" s="41">
        <v>4032.3993067702736</v>
      </c>
      <c r="D56" s="41">
        <v>2822.6324375287368</v>
      </c>
      <c r="E56" s="41">
        <v>1321.3561161611499</v>
      </c>
      <c r="F56" s="41">
        <v>2936.3936665065685</v>
      </c>
      <c r="G56" s="41">
        <v>3934.3783049783019</v>
      </c>
      <c r="H56" s="42">
        <v>1010.9355304371317</v>
      </c>
      <c r="I56" s="40" t="s">
        <v>34</v>
      </c>
      <c r="J56" s="41">
        <v>145.46049096148792</v>
      </c>
      <c r="K56" s="41">
        <v>104.01630823471257</v>
      </c>
      <c r="L56" s="41">
        <v>269.07109616904268</v>
      </c>
      <c r="M56" s="41">
        <v>81.610425351749299</v>
      </c>
      <c r="N56" s="41">
        <v>128.84321001255628</v>
      </c>
      <c r="O56" s="41">
        <v>165.81225038775855</v>
      </c>
      <c r="P56" s="41">
        <v>97.111767428284182</v>
      </c>
      <c r="Q56" s="42">
        <v>118.90604928118982</v>
      </c>
      <c r="R56" s="40" t="s">
        <v>34</v>
      </c>
      <c r="S56" s="41">
        <v>6230.0063906570103</v>
      </c>
      <c r="T56" s="41">
        <v>2279.7507992678438</v>
      </c>
      <c r="U56" s="41">
        <v>19867.911072077539</v>
      </c>
      <c r="V56" s="41">
        <v>2016.5732460007423</v>
      </c>
      <c r="W56" s="41">
        <v>4313.1446086506639</v>
      </c>
      <c r="X56" s="41">
        <v>2780.4557814395744</v>
      </c>
      <c r="Y56" s="41">
        <v>3819.5279967795259</v>
      </c>
      <c r="Z56" s="42">
        <v>797.52734945140674</v>
      </c>
      <c r="AA56" s="40" t="s">
        <v>34</v>
      </c>
      <c r="AB56" s="41">
        <v>4282.9543262757616</v>
      </c>
      <c r="AC56" s="51">
        <v>2191.7243920285955</v>
      </c>
      <c r="AD56" s="51">
        <v>7383.8889999524936</v>
      </c>
      <c r="AE56" s="51">
        <v>2470.9750467652934</v>
      </c>
      <c r="AF56" s="51">
        <v>3347.5917033038299</v>
      </c>
      <c r="AG56" s="51">
        <v>1676.8699387031827</v>
      </c>
      <c r="AH56" s="51">
        <v>3933.1258177338796</v>
      </c>
      <c r="AI56" s="52">
        <v>670.72058509437875</v>
      </c>
      <c r="AJ56" s="40" t="s">
        <v>34</v>
      </c>
      <c r="AK56" s="41">
        <f t="shared" si="6"/>
        <v>271.88034039203518</v>
      </c>
      <c r="AL56" s="41">
        <f t="shared" si="6"/>
        <v>139.12984551213125</v>
      </c>
      <c r="AM56" s="41">
        <f t="shared" si="6"/>
        <v>468.72651487501093</v>
      </c>
      <c r="AN56" s="41">
        <f t="shared" si="6"/>
        <v>156.85657273841264</v>
      </c>
      <c r="AO56" s="41">
        <f t="shared" si="6"/>
        <v>212.50387056525378</v>
      </c>
      <c r="AP56" s="41">
        <f t="shared" si="6"/>
        <v>106.44707718007042</v>
      </c>
      <c r="AQ56" s="41">
        <f t="shared" si="6"/>
        <v>249.67335737619973</v>
      </c>
      <c r="AR56" s="42">
        <f t="shared" si="6"/>
        <v>42.577092140501982</v>
      </c>
      <c r="AS56" s="43"/>
      <c r="AT56" s="44" t="s">
        <v>34</v>
      </c>
      <c r="AU56" s="58">
        <v>1575.3085788034537</v>
      </c>
    </row>
    <row r="57" spans="1:47" ht="15" hidden="1" customHeight="1" x14ac:dyDescent="0.25">
      <c r="A57" s="40" t="s">
        <v>36</v>
      </c>
      <c r="B57" s="41">
        <v>3193.5871928911342</v>
      </c>
      <c r="C57" s="41">
        <v>4371.9273284003311</v>
      </c>
      <c r="D57" s="41">
        <v>2798.357798565989</v>
      </c>
      <c r="E57" s="41">
        <v>1311.0495384550927</v>
      </c>
      <c r="F57" s="41">
        <v>2761.0909646161263</v>
      </c>
      <c r="G57" s="41">
        <v>3944.2142507407475</v>
      </c>
      <c r="H57" s="42">
        <v>1116.5782933678117</v>
      </c>
      <c r="I57" s="40" t="s">
        <v>36</v>
      </c>
      <c r="J57" s="41">
        <v>147.61575134293182</v>
      </c>
      <c r="K57" s="41">
        <v>110.13246715891367</v>
      </c>
      <c r="L57" s="41">
        <v>271.27747915762882</v>
      </c>
      <c r="M57" s="41">
        <v>83.103896135686313</v>
      </c>
      <c r="N57" s="41">
        <v>129.15243371658639</v>
      </c>
      <c r="O57" s="41">
        <v>168.13362189318718</v>
      </c>
      <c r="P57" s="41">
        <v>98.005195688624411</v>
      </c>
      <c r="Q57" s="42">
        <v>121.9500441427883</v>
      </c>
      <c r="R57" s="40" t="s">
        <v>36</v>
      </c>
      <c r="S57" s="41">
        <v>6129.6718441768789</v>
      </c>
      <c r="T57" s="41">
        <v>2500.2027015570443</v>
      </c>
      <c r="U57" s="41">
        <v>19571.879197103583</v>
      </c>
      <c r="V57" s="41">
        <v>2095.6229172439712</v>
      </c>
      <c r="W57" s="41">
        <v>3970.2496122629364</v>
      </c>
      <c r="X57" s="41">
        <v>2563.3021849091433</v>
      </c>
      <c r="Y57" s="41">
        <v>3737.0261920490884</v>
      </c>
      <c r="Z57" s="42">
        <v>798.24512406591293</v>
      </c>
      <c r="AA57" s="40" t="s">
        <v>36</v>
      </c>
      <c r="AB57" s="41">
        <v>4152.4510686781678</v>
      </c>
      <c r="AC57" s="51">
        <v>2270.1776924232722</v>
      </c>
      <c r="AD57" s="51">
        <v>7214.7084446074205</v>
      </c>
      <c r="AE57" s="51">
        <v>2521.6903354595825</v>
      </c>
      <c r="AF57" s="51">
        <v>3074.0803700031693</v>
      </c>
      <c r="AG57" s="51">
        <v>1524.5625211937511</v>
      </c>
      <c r="AH57" s="51">
        <v>3813.089873237047</v>
      </c>
      <c r="AI57" s="52">
        <v>654.56731047285837</v>
      </c>
      <c r="AJ57" s="40" t="s">
        <v>36</v>
      </c>
      <c r="AK57" s="41">
        <f t="shared" si="6"/>
        <v>260.908467598404</v>
      </c>
      <c r="AL57" s="41">
        <f t="shared" si="6"/>
        <v>142.64071342682527</v>
      </c>
      <c r="AM57" s="41">
        <f t="shared" si="6"/>
        <v>453.3174487354035</v>
      </c>
      <c r="AN57" s="41">
        <f t="shared" si="6"/>
        <v>158.44385648399734</v>
      </c>
      <c r="AO57" s="41">
        <f t="shared" si="6"/>
        <v>193.15184823289826</v>
      </c>
      <c r="AP57" s="41">
        <f t="shared" si="6"/>
        <v>95.791922549792204</v>
      </c>
      <c r="AQ57" s="41">
        <f t="shared" si="6"/>
        <v>239.58558913445847</v>
      </c>
      <c r="AR57" s="42">
        <f t="shared" si="6"/>
        <v>41.128035247347675</v>
      </c>
      <c r="AS57" s="43"/>
      <c r="AT57" s="44" t="s">
        <v>36</v>
      </c>
      <c r="AU57" s="58">
        <v>1591.535570654499</v>
      </c>
    </row>
    <row r="58" spans="1:47" ht="15" hidden="1" customHeight="1" thickBot="1" x14ac:dyDescent="0.3">
      <c r="A58" s="40" t="s">
        <v>38</v>
      </c>
      <c r="B58" s="41">
        <v>3356.2641286293997</v>
      </c>
      <c r="C58" s="41">
        <v>4294.6494700728836</v>
      </c>
      <c r="D58" s="41">
        <v>3072.6977092863981</v>
      </c>
      <c r="E58" s="41">
        <v>1284.7452054550738</v>
      </c>
      <c r="F58" s="41">
        <v>2989.1494014580126</v>
      </c>
      <c r="G58" s="41">
        <v>4312.1828123635496</v>
      </c>
      <c r="H58" s="42">
        <v>1006.0432592001513</v>
      </c>
      <c r="I58" s="40" t="s">
        <v>38</v>
      </c>
      <c r="J58" s="41">
        <v>150.08897690104018</v>
      </c>
      <c r="K58" s="41">
        <v>112.39067009067676</v>
      </c>
      <c r="L58" s="41">
        <v>274.87501285526275</v>
      </c>
      <c r="M58" s="41">
        <v>85.579648171963896</v>
      </c>
      <c r="N58" s="41">
        <v>130.32001755694361</v>
      </c>
      <c r="O58" s="41">
        <v>173.09672642065345</v>
      </c>
      <c r="P58" s="41">
        <v>100.00715195478176</v>
      </c>
      <c r="Q58" s="42">
        <v>121.09411466891802</v>
      </c>
      <c r="R58" s="40" t="s">
        <v>38</v>
      </c>
      <c r="S58" s="41">
        <v>6593.1065776337773</v>
      </c>
      <c r="T58" s="41">
        <v>2650.11623718192</v>
      </c>
      <c r="U58" s="41">
        <v>20883.690039728765</v>
      </c>
      <c r="V58" s="41">
        <v>2249.9436641540965</v>
      </c>
      <c r="W58" s="41">
        <v>4406.0338611404513</v>
      </c>
      <c r="X58" s="41">
        <v>2798.6277151986046</v>
      </c>
      <c r="Y58" s="41">
        <v>4151.1947684476472</v>
      </c>
      <c r="Z58" s="42">
        <v>808.08743214325636</v>
      </c>
      <c r="AA58" s="40" t="s">
        <v>38</v>
      </c>
      <c r="AB58" s="41">
        <v>4392.7986676735645</v>
      </c>
      <c r="AC58" s="51">
        <v>2357.9503841767355</v>
      </c>
      <c r="AD58" s="51">
        <v>7597.5221693669228</v>
      </c>
      <c r="AE58" s="51">
        <v>2629.0639330896242</v>
      </c>
      <c r="AF58" s="51">
        <v>3380.9340604295307</v>
      </c>
      <c r="AG58" s="51">
        <v>1616.7999089696702</v>
      </c>
      <c r="AH58" s="51">
        <v>4150.8978981069376</v>
      </c>
      <c r="AI58" s="52">
        <v>667.32180531864708</v>
      </c>
      <c r="AJ58" s="40" t="s">
        <v>38</v>
      </c>
      <c r="AK58" s="41">
        <f t="shared" si="6"/>
        <v>276.33319009236777</v>
      </c>
      <c r="AL58" s="41">
        <f t="shared" si="6"/>
        <v>148.3291179570858</v>
      </c>
      <c r="AM58" s="41">
        <f t="shared" si="6"/>
        <v>477.92937866886581</v>
      </c>
      <c r="AN58" s="41">
        <f t="shared" si="6"/>
        <v>165.3837743427012</v>
      </c>
      <c r="AO58" s="41">
        <f t="shared" si="6"/>
        <v>212.68088184547344</v>
      </c>
      <c r="AP58" s="41">
        <f t="shared" si="6"/>
        <v>101.70634039625861</v>
      </c>
      <c r="AQ58" s="41">
        <f t="shared" si="6"/>
        <v>261.11619145501709</v>
      </c>
      <c r="AR58" s="42">
        <f t="shared" si="6"/>
        <v>41.97851466285389</v>
      </c>
      <c r="AS58" s="43"/>
      <c r="AT58" s="44" t="s">
        <v>38</v>
      </c>
      <c r="AU58" s="58">
        <v>1589.6746482770372</v>
      </c>
    </row>
    <row r="59" spans="1:47" ht="15.75" hidden="1" customHeight="1" thickTop="1" x14ac:dyDescent="0.25">
      <c r="A59" s="17">
        <v>2007</v>
      </c>
      <c r="B59" s="53"/>
      <c r="C59" s="53"/>
      <c r="D59" s="53"/>
      <c r="E59" s="53"/>
      <c r="F59" s="53"/>
      <c r="G59" s="53"/>
      <c r="H59" s="54"/>
      <c r="I59" s="17">
        <v>2007</v>
      </c>
      <c r="J59" s="53"/>
      <c r="K59" s="53"/>
      <c r="L59" s="53"/>
      <c r="M59" s="53"/>
      <c r="N59" s="53"/>
      <c r="O59" s="53"/>
      <c r="P59" s="53"/>
      <c r="Q59" s="54"/>
      <c r="R59" s="17">
        <v>2007</v>
      </c>
      <c r="S59" s="53"/>
      <c r="T59" s="53"/>
      <c r="U59" s="53"/>
      <c r="V59" s="53"/>
      <c r="W59" s="53"/>
      <c r="X59" s="53"/>
      <c r="Y59" s="53"/>
      <c r="Z59" s="54"/>
      <c r="AA59" s="17">
        <v>2007</v>
      </c>
      <c r="AB59" s="53"/>
      <c r="AC59" s="55"/>
      <c r="AD59" s="55"/>
      <c r="AE59" s="55"/>
      <c r="AF59" s="55"/>
      <c r="AG59" s="55"/>
      <c r="AH59" s="55"/>
      <c r="AI59" s="56"/>
      <c r="AJ59" s="17">
        <v>2007</v>
      </c>
      <c r="AK59" s="53"/>
      <c r="AL59" s="53"/>
      <c r="AM59" s="53"/>
      <c r="AN59" s="53"/>
      <c r="AO59" s="53"/>
      <c r="AP59" s="53"/>
      <c r="AQ59" s="53"/>
      <c r="AR59" s="54"/>
      <c r="AS59" s="57"/>
      <c r="AT59" s="39">
        <v>2007</v>
      </c>
      <c r="AU59" s="59"/>
    </row>
    <row r="60" spans="1:47" ht="15" hidden="1" customHeight="1" x14ac:dyDescent="0.25">
      <c r="A60" s="40" t="s">
        <v>32</v>
      </c>
      <c r="B60" s="41">
        <v>3383.3002012199513</v>
      </c>
      <c r="C60" s="41">
        <v>4230.0620057429187</v>
      </c>
      <c r="D60" s="41">
        <v>3031.2313081467946</v>
      </c>
      <c r="E60" s="41">
        <v>1295.8089694636153</v>
      </c>
      <c r="F60" s="41">
        <v>3008.6681559283315</v>
      </c>
      <c r="G60" s="41">
        <v>4409.2167544575368</v>
      </c>
      <c r="H60" s="42">
        <v>1056.0749079683426</v>
      </c>
      <c r="I60" s="40" t="s">
        <v>32</v>
      </c>
      <c r="J60" s="41">
        <v>149.88672366416631</v>
      </c>
      <c r="K60" s="41">
        <v>112.18996210692774</v>
      </c>
      <c r="L60" s="41">
        <v>274.48549322685159</v>
      </c>
      <c r="M60" s="41">
        <v>85.613721289821427</v>
      </c>
      <c r="N60" s="41">
        <v>129.54868090794861</v>
      </c>
      <c r="O60" s="41">
        <v>174.97591500680633</v>
      </c>
      <c r="P60" s="41">
        <v>97.196468610819053</v>
      </c>
      <c r="Q60" s="42">
        <v>122.22742411832297</v>
      </c>
      <c r="R60" s="40" t="s">
        <v>32</v>
      </c>
      <c r="S60" s="41">
        <v>6370.6892813662444</v>
      </c>
      <c r="T60" s="41">
        <v>2451.6200098402305</v>
      </c>
      <c r="U60" s="41">
        <v>20416.990547412526</v>
      </c>
      <c r="V60" s="41">
        <v>2126.4974134148388</v>
      </c>
      <c r="W60" s="41">
        <v>4207.0116289740636</v>
      </c>
      <c r="X60" s="41">
        <v>2681.2100132603559</v>
      </c>
      <c r="Y60" s="41">
        <v>3891.4614859228423</v>
      </c>
      <c r="Z60" s="42">
        <v>802.84599493464179</v>
      </c>
      <c r="AA60" s="40" t="s">
        <v>32</v>
      </c>
      <c r="AB60" s="41">
        <v>4250.3359374512083</v>
      </c>
      <c r="AC60" s="51">
        <v>2185.2400729965511</v>
      </c>
      <c r="AD60" s="51">
        <v>7438.276721800622</v>
      </c>
      <c r="AE60" s="51">
        <v>2483.8278039756892</v>
      </c>
      <c r="AF60" s="51">
        <v>3247.4368704405215</v>
      </c>
      <c r="AG60" s="51">
        <v>1532.330900030476</v>
      </c>
      <c r="AH60" s="51">
        <v>4003.7066588339803</v>
      </c>
      <c r="AI60" s="52">
        <v>656.8460398522692</v>
      </c>
      <c r="AJ60" s="40" t="s">
        <v>32</v>
      </c>
      <c r="AK60" s="41">
        <f t="shared" ref="AK60:AR63" si="7">(AB60/$AU60)*100</f>
        <v>264.41691981957962</v>
      </c>
      <c r="AL60" s="41">
        <f t="shared" si="7"/>
        <v>135.9455952826539</v>
      </c>
      <c r="AM60" s="41">
        <f t="shared" si="7"/>
        <v>462.741357033447</v>
      </c>
      <c r="AN60" s="41">
        <f t="shared" si="7"/>
        <v>154.52098538905705</v>
      </c>
      <c r="AO60" s="41">
        <f t="shared" si="7"/>
        <v>202.02573801856693</v>
      </c>
      <c r="AP60" s="41">
        <f t="shared" si="7"/>
        <v>95.327574735984925</v>
      </c>
      <c r="AQ60" s="41">
        <f t="shared" si="7"/>
        <v>249.0739080791009</v>
      </c>
      <c r="AR60" s="42">
        <f t="shared" si="7"/>
        <v>40.862936297119361</v>
      </c>
      <c r="AS60" s="43"/>
      <c r="AT60" s="44" t="s">
        <v>32</v>
      </c>
      <c r="AU60" s="58">
        <v>1607.4372019579357</v>
      </c>
    </row>
    <row r="61" spans="1:47" ht="15" hidden="1" customHeight="1" x14ac:dyDescent="0.25">
      <c r="A61" s="40" t="s">
        <v>34</v>
      </c>
      <c r="B61" s="41">
        <v>3379.2717474515362</v>
      </c>
      <c r="C61" s="41">
        <v>4240.0525344774251</v>
      </c>
      <c r="D61" s="41">
        <v>3245.7731945432224</v>
      </c>
      <c r="E61" s="41">
        <v>1391.1784757337302</v>
      </c>
      <c r="F61" s="41">
        <v>3138.0542835491351</v>
      </c>
      <c r="G61" s="41">
        <v>4261.3009298983616</v>
      </c>
      <c r="H61" s="42">
        <v>1056.0749079683426</v>
      </c>
      <c r="I61" s="40" t="s">
        <v>34</v>
      </c>
      <c r="J61" s="41">
        <v>150.574326771297</v>
      </c>
      <c r="K61" s="41">
        <v>104.34047420090344</v>
      </c>
      <c r="L61" s="41">
        <v>276.01766883875104</v>
      </c>
      <c r="M61" s="41">
        <v>88.179150380198948</v>
      </c>
      <c r="N61" s="41">
        <v>128.33406807232987</v>
      </c>
      <c r="O61" s="41">
        <v>178.79158916583327</v>
      </c>
      <c r="P61" s="41">
        <v>97.390386121011744</v>
      </c>
      <c r="Q61" s="42">
        <v>122.85074431549567</v>
      </c>
      <c r="R61" s="40" t="s">
        <v>34</v>
      </c>
      <c r="S61" s="41">
        <v>6473.4431453319585</v>
      </c>
      <c r="T61" s="41">
        <v>2259.4756277857527</v>
      </c>
      <c r="U61" s="41">
        <v>20822.59089430224</v>
      </c>
      <c r="V61" s="41">
        <v>2278.66814587002</v>
      </c>
      <c r="W61" s="41">
        <v>4102.5366535445819</v>
      </c>
      <c r="X61" s="41">
        <v>2841.2970514017106</v>
      </c>
      <c r="Y61" s="41">
        <v>3953.2347311331273</v>
      </c>
      <c r="Z61" s="42">
        <v>793.82899953307833</v>
      </c>
      <c r="AA61" s="40" t="s">
        <v>34</v>
      </c>
      <c r="AB61" s="41">
        <v>4299.1679153673285</v>
      </c>
      <c r="AC61" s="51">
        <v>2165.4833803373581</v>
      </c>
      <c r="AD61" s="51">
        <v>7543.9340466521926</v>
      </c>
      <c r="AE61" s="51">
        <v>2584.1348391826941</v>
      </c>
      <c r="AF61" s="51">
        <v>3196.7635057219313</v>
      </c>
      <c r="AG61" s="51">
        <v>1589.1670657764234</v>
      </c>
      <c r="AH61" s="51">
        <v>4059.1632178365771</v>
      </c>
      <c r="AI61" s="52">
        <v>646.17353680367523</v>
      </c>
      <c r="AJ61" s="40" t="s">
        <v>34</v>
      </c>
      <c r="AK61" s="41">
        <f t="shared" si="7"/>
        <v>266.63207034268549</v>
      </c>
      <c r="AL61" s="41">
        <f t="shared" si="7"/>
        <v>134.3021087704349</v>
      </c>
      <c r="AM61" s="41">
        <f t="shared" si="7"/>
        <v>467.8707119574521</v>
      </c>
      <c r="AN61" s="41">
        <f t="shared" si="7"/>
        <v>160.26664596027388</v>
      </c>
      <c r="AO61" s="41">
        <f t="shared" si="7"/>
        <v>198.26154472353349</v>
      </c>
      <c r="AP61" s="41">
        <f t="shared" si="7"/>
        <v>98.559282449467844</v>
      </c>
      <c r="AQ61" s="41">
        <f t="shared" si="7"/>
        <v>251.74710872817116</v>
      </c>
      <c r="AR61" s="42">
        <f t="shared" si="7"/>
        <v>40.075333485526023</v>
      </c>
      <c r="AS61" s="43"/>
      <c r="AT61" s="44" t="s">
        <v>34</v>
      </c>
      <c r="AU61" s="58">
        <v>1612.3971545665447</v>
      </c>
    </row>
    <row r="62" spans="1:47" ht="15" hidden="1" customHeight="1" x14ac:dyDescent="0.25">
      <c r="A62" s="40" t="s">
        <v>36</v>
      </c>
      <c r="B62" s="41">
        <v>3442.7363581112254</v>
      </c>
      <c r="C62" s="41">
        <v>4527.0335951885654</v>
      </c>
      <c r="D62" s="41">
        <v>3479.6720361055491</v>
      </c>
      <c r="E62" s="41">
        <v>1429.8464669025614</v>
      </c>
      <c r="F62" s="41">
        <v>2996.5194407525491</v>
      </c>
      <c r="G62" s="41">
        <v>4201.7973930380622</v>
      </c>
      <c r="H62" s="42">
        <v>1160.7726043300793</v>
      </c>
      <c r="I62" s="40" t="s">
        <v>36</v>
      </c>
      <c r="J62" s="41">
        <v>148.98744638505156</v>
      </c>
      <c r="K62" s="41">
        <v>113.02183195779536</v>
      </c>
      <c r="L62" s="41">
        <v>280.20615251265133</v>
      </c>
      <c r="M62" s="41">
        <v>90.161078892488362</v>
      </c>
      <c r="N62" s="41">
        <v>127.79701278077218</v>
      </c>
      <c r="O62" s="41">
        <v>165.1641814550228</v>
      </c>
      <c r="P62" s="41">
        <v>96.385705982129537</v>
      </c>
      <c r="Q62" s="42">
        <v>122.68074789808495</v>
      </c>
      <c r="R62" s="40" t="s">
        <v>36</v>
      </c>
      <c r="S62" s="41">
        <v>6487.2509402990399</v>
      </c>
      <c r="T62" s="41">
        <v>2613.5604951589366</v>
      </c>
      <c r="U62" s="41">
        <v>21080.984694606072</v>
      </c>
      <c r="V62" s="41">
        <v>2301.6732899029639</v>
      </c>
      <c r="W62" s="41">
        <v>3994.6630995600676</v>
      </c>
      <c r="X62" s="41">
        <v>2459.7781537901387</v>
      </c>
      <c r="Y62" s="41">
        <v>3806.3094111594942</v>
      </c>
      <c r="Z62" s="42">
        <v>830.45010978806829</v>
      </c>
      <c r="AA62" s="40" t="s">
        <v>36</v>
      </c>
      <c r="AB62" s="41">
        <v>4354.2265457272306</v>
      </c>
      <c r="AC62" s="51">
        <v>2312.4386234819594</v>
      </c>
      <c r="AD62" s="51">
        <v>7523.3839462730084</v>
      </c>
      <c r="AE62" s="51">
        <v>2552.8457713417229</v>
      </c>
      <c r="AF62" s="51">
        <v>3125.7875380957958</v>
      </c>
      <c r="AG62" s="51">
        <v>1489.2927341270909</v>
      </c>
      <c r="AH62" s="51">
        <v>3949.0393024305968</v>
      </c>
      <c r="AI62" s="52">
        <v>676.91966670919817</v>
      </c>
      <c r="AJ62" s="40" t="s">
        <v>36</v>
      </c>
      <c r="AK62" s="41">
        <f t="shared" si="7"/>
        <v>264.85098044494544</v>
      </c>
      <c r="AL62" s="41">
        <f t="shared" si="7"/>
        <v>140.6568147559872</v>
      </c>
      <c r="AM62" s="41">
        <f t="shared" si="7"/>
        <v>457.61872826517686</v>
      </c>
      <c r="AN62" s="41">
        <f t="shared" si="7"/>
        <v>155.27986391246992</v>
      </c>
      <c r="AO62" s="41">
        <f t="shared" si="7"/>
        <v>190.12972463264327</v>
      </c>
      <c r="AP62" s="41">
        <f t="shared" si="7"/>
        <v>90.587992301446761</v>
      </c>
      <c r="AQ62" s="41">
        <f t="shared" si="7"/>
        <v>240.20498705808211</v>
      </c>
      <c r="AR62" s="42">
        <f t="shared" si="7"/>
        <v>41.174439484855405</v>
      </c>
      <c r="AS62" s="43"/>
      <c r="AT62" s="44" t="s">
        <v>36</v>
      </c>
      <c r="AU62" s="58">
        <v>1644.0288566846907</v>
      </c>
    </row>
    <row r="63" spans="1:47" ht="15" hidden="1" customHeight="1" thickBot="1" x14ac:dyDescent="0.3">
      <c r="A63" s="40" t="s">
        <v>38</v>
      </c>
      <c r="B63" s="41">
        <v>3575.7365779827146</v>
      </c>
      <c r="C63" s="41">
        <v>4488.449021954958</v>
      </c>
      <c r="D63" s="41">
        <v>3875.6899032416518</v>
      </c>
      <c r="E63" s="41">
        <v>1430.0829685039623</v>
      </c>
      <c r="F63" s="41">
        <v>3092.8563038214943</v>
      </c>
      <c r="G63" s="41">
        <v>4462.1766623772919</v>
      </c>
      <c r="H63" s="42">
        <v>1045.6696156225466</v>
      </c>
      <c r="I63" s="40" t="s">
        <v>38</v>
      </c>
      <c r="J63" s="41">
        <v>150.4050221213862</v>
      </c>
      <c r="K63" s="41">
        <v>112.47174192289857</v>
      </c>
      <c r="L63" s="41">
        <v>283.31170327361025</v>
      </c>
      <c r="M63" s="41">
        <v>93.70767050316087</v>
      </c>
      <c r="N63" s="41">
        <v>127.56951958178971</v>
      </c>
      <c r="O63" s="41">
        <v>168.72887601880026</v>
      </c>
      <c r="P63" s="41">
        <v>96.553845024401014</v>
      </c>
      <c r="Q63" s="42">
        <v>121.6607693936205</v>
      </c>
      <c r="R63" s="40" t="s">
        <v>38</v>
      </c>
      <c r="S63" s="41">
        <v>7023.5783511566187</v>
      </c>
      <c r="T63" s="41">
        <v>2796.4970377859368</v>
      </c>
      <c r="U63" s="41">
        <v>22805.117361247194</v>
      </c>
      <c r="V63" s="41">
        <v>2613.6258256247224</v>
      </c>
      <c r="W63" s="41">
        <v>4255.1105852271858</v>
      </c>
      <c r="X63" s="41">
        <v>2411.9420453412117</v>
      </c>
      <c r="Y63" s="41">
        <v>4285.2728282813205</v>
      </c>
      <c r="Z63" s="42">
        <v>835.21079844421968</v>
      </c>
      <c r="AA63" s="40" t="s">
        <v>38</v>
      </c>
      <c r="AB63" s="41">
        <v>4669.7764822561276</v>
      </c>
      <c r="AC63" s="51">
        <v>2486.3996858010664</v>
      </c>
      <c r="AD63" s="51">
        <v>8049.4794594570603</v>
      </c>
      <c r="AE63" s="51">
        <v>2789.1268789320316</v>
      </c>
      <c r="AF63" s="51">
        <v>3335.5229361815313</v>
      </c>
      <c r="AG63" s="51">
        <v>1429.4779306610601</v>
      </c>
      <c r="AH63" s="51">
        <v>4438.2207950375769</v>
      </c>
      <c r="AI63" s="52">
        <v>686.50790440259652</v>
      </c>
      <c r="AJ63" s="40" t="s">
        <v>38</v>
      </c>
      <c r="AK63" s="41">
        <f t="shared" si="7"/>
        <v>284.37719010984944</v>
      </c>
      <c r="AL63" s="41">
        <f t="shared" si="7"/>
        <v>151.41524628101851</v>
      </c>
      <c r="AM63" s="41">
        <f t="shared" si="7"/>
        <v>490.19227349001773</v>
      </c>
      <c r="AN63" s="41">
        <f t="shared" si="7"/>
        <v>169.85054160608149</v>
      </c>
      <c r="AO63" s="41">
        <f t="shared" si="7"/>
        <v>203.12463428227798</v>
      </c>
      <c r="AP63" s="41">
        <f t="shared" si="7"/>
        <v>87.051472118647354</v>
      </c>
      <c r="AQ63" s="41">
        <f t="shared" si="7"/>
        <v>270.27605359177937</v>
      </c>
      <c r="AR63" s="42">
        <f t="shared" si="7"/>
        <v>41.806538189573182</v>
      </c>
      <c r="AS63" s="62"/>
      <c r="AT63" s="63" t="s">
        <v>38</v>
      </c>
      <c r="AU63" s="58">
        <v>1642.1065558922933</v>
      </c>
    </row>
    <row r="64" spans="1:47" ht="3" hidden="1" customHeight="1" thickBot="1" x14ac:dyDescent="0.3">
      <c r="A64" s="45"/>
      <c r="B64" s="46"/>
      <c r="C64" s="46"/>
      <c r="D64" s="46"/>
      <c r="E64" s="46"/>
      <c r="F64" s="46"/>
      <c r="G64" s="46"/>
      <c r="H64" s="47"/>
      <c r="I64" s="45"/>
      <c r="J64" s="46"/>
      <c r="K64" s="46"/>
      <c r="L64" s="46"/>
      <c r="M64" s="46"/>
      <c r="N64" s="46"/>
      <c r="O64" s="46"/>
      <c r="P64" s="46"/>
      <c r="Q64" s="47"/>
      <c r="R64" s="45"/>
      <c r="S64" s="46"/>
      <c r="T64" s="46"/>
      <c r="U64" s="46"/>
      <c r="V64" s="46"/>
      <c r="W64" s="46"/>
      <c r="X64" s="46"/>
      <c r="Y64" s="46"/>
      <c r="Z64" s="47"/>
      <c r="AA64" s="45"/>
      <c r="AB64" s="46"/>
      <c r="AC64" s="48"/>
      <c r="AD64" s="48"/>
      <c r="AE64" s="48"/>
      <c r="AF64" s="48"/>
      <c r="AG64" s="48"/>
      <c r="AH64" s="48"/>
      <c r="AI64" s="49"/>
      <c r="AJ64" s="45"/>
      <c r="AK64" s="46"/>
      <c r="AL64" s="46"/>
      <c r="AM64" s="46"/>
      <c r="AN64" s="46"/>
      <c r="AO64" s="46"/>
      <c r="AP64" s="46"/>
      <c r="AQ64" s="46"/>
      <c r="AR64" s="47"/>
      <c r="AS64" s="43"/>
      <c r="AT64" s="44"/>
      <c r="AU64" s="58"/>
    </row>
    <row r="65" spans="1:47" ht="15.75" hidden="1" customHeight="1" thickTop="1" thickBot="1" x14ac:dyDescent="0.3">
      <c r="A65" s="64">
        <v>2008</v>
      </c>
      <c r="B65" s="65"/>
      <c r="C65" s="65"/>
      <c r="D65" s="65"/>
      <c r="E65" s="65"/>
      <c r="F65" s="65"/>
      <c r="G65" s="65"/>
      <c r="H65" s="66"/>
      <c r="I65" s="64">
        <v>2008</v>
      </c>
      <c r="J65" s="65"/>
      <c r="K65" s="65"/>
      <c r="L65" s="65"/>
      <c r="M65" s="65"/>
      <c r="N65" s="65"/>
      <c r="O65" s="65"/>
      <c r="P65" s="65"/>
      <c r="Q65" s="66"/>
      <c r="R65" s="64">
        <v>2008</v>
      </c>
      <c r="S65" s="65"/>
      <c r="T65" s="65"/>
      <c r="U65" s="65"/>
      <c r="V65" s="65"/>
      <c r="W65" s="65"/>
      <c r="X65" s="65"/>
      <c r="Y65" s="65"/>
      <c r="Z65" s="66"/>
      <c r="AA65" s="64">
        <v>2008</v>
      </c>
      <c r="AB65" s="65"/>
      <c r="AC65" s="67"/>
      <c r="AD65" s="67"/>
      <c r="AE65" s="67"/>
      <c r="AF65" s="67"/>
      <c r="AG65" s="67"/>
      <c r="AH65" s="67"/>
      <c r="AI65" s="68"/>
      <c r="AJ65" s="64">
        <v>2008</v>
      </c>
      <c r="AK65" s="65"/>
      <c r="AL65" s="65"/>
      <c r="AM65" s="65"/>
      <c r="AN65" s="65"/>
      <c r="AO65" s="65"/>
      <c r="AP65" s="65"/>
      <c r="AQ65" s="65"/>
      <c r="AR65" s="66"/>
      <c r="AS65" s="38"/>
      <c r="AT65" s="69">
        <v>2008</v>
      </c>
      <c r="AU65" s="59"/>
    </row>
    <row r="66" spans="1:47" ht="15" hidden="1" customHeight="1" thickBot="1" x14ac:dyDescent="0.3">
      <c r="A66" s="40" t="s">
        <v>32</v>
      </c>
      <c r="B66" s="41">
        <v>3584.3830446243901</v>
      </c>
      <c r="C66" s="41">
        <v>4620.4324110905891</v>
      </c>
      <c r="D66" s="41">
        <v>3342.8687935112521</v>
      </c>
      <c r="E66" s="41">
        <v>1431.3292606086457</v>
      </c>
      <c r="F66" s="41">
        <v>3072.8251854855025</v>
      </c>
      <c r="G66" s="41">
        <v>4593.4530378974796</v>
      </c>
      <c r="H66" s="42">
        <v>1058.6644014633496</v>
      </c>
      <c r="I66" s="40" t="s">
        <v>32</v>
      </c>
      <c r="J66" s="41">
        <v>150.34160681056653</v>
      </c>
      <c r="K66" s="41">
        <v>112.50858134191691</v>
      </c>
      <c r="L66" s="41">
        <v>287.31726913285007</v>
      </c>
      <c r="M66" s="41">
        <v>92.164206058200321</v>
      </c>
      <c r="N66" s="41">
        <v>127.18904756823774</v>
      </c>
      <c r="O66" s="41">
        <v>166.88242391505986</v>
      </c>
      <c r="P66" s="41">
        <v>96.140036013206227</v>
      </c>
      <c r="Q66" s="42">
        <v>121.07084535021482</v>
      </c>
      <c r="R66" s="40" t="s">
        <v>32</v>
      </c>
      <c r="S66" s="41">
        <v>6813.232783357078</v>
      </c>
      <c r="T66" s="41">
        <v>2560.5129312959793</v>
      </c>
      <c r="U66" s="41">
        <v>22388.411338476199</v>
      </c>
      <c r="V66" s="41">
        <v>2441.9858386901305</v>
      </c>
      <c r="W66" s="41">
        <v>4280.8737094507051</v>
      </c>
      <c r="X66" s="41">
        <v>2226.5557885164003</v>
      </c>
      <c r="Y66" s="41">
        <v>4017.3303406283781</v>
      </c>
      <c r="Z66" s="42">
        <v>839.99877851283986</v>
      </c>
      <c r="AA66" s="40" t="s">
        <v>32</v>
      </c>
      <c r="AB66" s="41">
        <v>4531.8344854075485</v>
      </c>
      <c r="AC66" s="51">
        <v>2275.837896768518</v>
      </c>
      <c r="AD66" s="51">
        <v>7792.2261359529411</v>
      </c>
      <c r="AE66" s="51">
        <v>2649.6032930051529</v>
      </c>
      <c r="AF66" s="51">
        <v>3365.7565578938616</v>
      </c>
      <c r="AG66" s="51">
        <v>1334.2062850487341</v>
      </c>
      <c r="AH66" s="51">
        <v>4178.6237110172697</v>
      </c>
      <c r="AI66" s="52">
        <v>693.80764302340719</v>
      </c>
      <c r="AJ66" s="40" t="s">
        <v>32</v>
      </c>
      <c r="AK66" s="41">
        <f t="shared" ref="AK66:AR69" si="8">(AB66/$AU66)*100</f>
        <v>267.1544839442376</v>
      </c>
      <c r="AL66" s="41">
        <f t="shared" si="8"/>
        <v>134.16207074854256</v>
      </c>
      <c r="AM66" s="41">
        <f t="shared" si="8"/>
        <v>459.35661569954675</v>
      </c>
      <c r="AN66" s="41">
        <f t="shared" si="8"/>
        <v>156.19577517206849</v>
      </c>
      <c r="AO66" s="41">
        <f t="shared" si="8"/>
        <v>198.41345909728318</v>
      </c>
      <c r="AP66" s="41">
        <f t="shared" si="8"/>
        <v>78.652296924144679</v>
      </c>
      <c r="AQ66" s="41">
        <f t="shared" si="8"/>
        <v>246.33248736434848</v>
      </c>
      <c r="AR66" s="42">
        <f t="shared" si="8"/>
        <v>40.900395507674254</v>
      </c>
      <c r="AS66" s="43"/>
      <c r="AT66" s="44" t="s">
        <v>32</v>
      </c>
      <c r="AU66" s="58">
        <v>1696.3348016848056</v>
      </c>
    </row>
    <row r="67" spans="1:47" ht="15.75" hidden="1" customHeight="1" thickBot="1" x14ac:dyDescent="0.3">
      <c r="A67" s="40" t="s">
        <v>34</v>
      </c>
      <c r="B67" s="41">
        <f>([1]GRq2q!B175/([1]GRq2q!B$9/4))*100</f>
        <v>3573.8006030703664</v>
      </c>
      <c r="C67" s="41">
        <f>([1]GRq2q!C175/([1]GRq2q!C$9/4))*100</f>
        <v>4574.2280869796832</v>
      </c>
      <c r="D67" s="41">
        <f>([1]GRq2q!D175/([1]GRq2q!D$9/4))*100</f>
        <v>3626.3440672010047</v>
      </c>
      <c r="E67" s="41">
        <f>([1]GRq2q!E175/([1]GRq2q!E$9/4))*100</f>
        <v>1510.4817687203031</v>
      </c>
      <c r="F67" s="41">
        <f>([1]GRq2q!F175/([1]GRq2q!F$9/4))*100</f>
        <v>3222.1644895000977</v>
      </c>
      <c r="G67" s="41">
        <f>([1]GRq2q!G175/([1]GRq2q!G$9/4))*100</f>
        <v>4435.4382533938051</v>
      </c>
      <c r="H67" s="42">
        <f>([1]GRq2q!H175/([1]GRq2q!H$9/4))*100</f>
        <v>1050.3009526917895</v>
      </c>
      <c r="I67" s="40" t="s">
        <v>34</v>
      </c>
      <c r="J67" s="41">
        <f>([1]GRq2q!T175/[1]GRq2q!T$9)*100</f>
        <v>149.98624020509232</v>
      </c>
      <c r="K67" s="41">
        <f>([1]GRq2q!U175/[1]GRq2q!U$9)*100</f>
        <v>104.5092212085066</v>
      </c>
      <c r="L67" s="41">
        <f>([1]GRq2q!V175/[1]GRq2q!V$9)*100</f>
        <v>289.70200246665263</v>
      </c>
      <c r="M67" s="41">
        <f>([1]GRq2q!W175/[1]GRq2q!W$9)*100</f>
        <v>91.205698315195079</v>
      </c>
      <c r="N67" s="41">
        <f>([1]GRq2q!X175/[1]GRq2q!X$9)*100</f>
        <v>128.65172161527255</v>
      </c>
      <c r="O67" s="41">
        <f>([1]GRq2q!Y175/[1]GRq2q!Y$9)*100</f>
        <v>166.38177664331465</v>
      </c>
      <c r="P67" s="41">
        <f>([1]GRq2q!Z175/[1]GRq2q!Z$9)*100</f>
        <v>95.457441757512484</v>
      </c>
      <c r="Q67" s="42">
        <f>([1]GRq2q!AA175/[1]GRq2q!AA$9)*100</f>
        <v>121.84569876045614</v>
      </c>
      <c r="R67" s="40" t="s">
        <v>34</v>
      </c>
      <c r="S67" s="41">
        <f>([1]GRq2q!AN175/([1]GRq2q!AN$9/4))*100</f>
        <v>6901.3638901740915</v>
      </c>
      <c r="T67" s="41">
        <f>([1]GRq2q!AO175/([1]GRq2q!AO$9/4))*100</f>
        <v>2303.9495355801223</v>
      </c>
      <c r="U67" s="41">
        <f>([1]GRq2q!AP175/([1]GRq2q!AP$9/4))*100</f>
        <v>22912.300163796546</v>
      </c>
      <c r="V67" s="41">
        <f>([1]GRq2q!AQ175/([1]GRq2q!AQ$9/4))*100</f>
        <v>2673.9744933656916</v>
      </c>
      <c r="W67" s="41">
        <f>([1]GRq2q!AR175/([1]GRq2q!AR$9/4))*100</f>
        <v>4138.7487022969399</v>
      </c>
      <c r="X67" s="41">
        <f>([1]GRq2q!AS175/([1]GRq2q!AS$9/4))*100</f>
        <v>2157.977870230095</v>
      </c>
      <c r="Y67" s="41">
        <f>([1]GRq2q!AT175/([1]GRq2q!AT$9/4))*100</f>
        <v>4031.7927298546415</v>
      </c>
      <c r="Z67" s="42">
        <f>([1]GRq2q!AU175/([1]GRq2q!AU$9/4))*100</f>
        <v>816.89881210373676</v>
      </c>
      <c r="AA67" s="40" t="s">
        <v>34</v>
      </c>
      <c r="AB67" s="41">
        <f t="shared" ref="AB67:AI69" si="9">(S67/J67)*100</f>
        <v>4601.3313492871848</v>
      </c>
      <c r="AC67" s="51">
        <f t="shared" si="9"/>
        <v>2204.5418661990666</v>
      </c>
      <c r="AD67" s="51">
        <f t="shared" si="9"/>
        <v>7908.9201899575964</v>
      </c>
      <c r="AE67" s="51">
        <f t="shared" si="9"/>
        <v>2931.806392320776</v>
      </c>
      <c r="AF67" s="51">
        <f t="shared" si="9"/>
        <v>3217.0177362054196</v>
      </c>
      <c r="AG67" s="51">
        <f t="shared" si="9"/>
        <v>1297.0037426973252</v>
      </c>
      <c r="AH67" s="51">
        <f t="shared" si="9"/>
        <v>4223.6547047808772</v>
      </c>
      <c r="AI67" s="52">
        <f t="shared" si="9"/>
        <v>670.43713517514288</v>
      </c>
      <c r="AJ67" s="40" t="s">
        <v>34</v>
      </c>
      <c r="AK67" s="41">
        <f t="shared" si="8"/>
        <v>260.02897035725334</v>
      </c>
      <c r="AL67" s="41">
        <f t="shared" si="8"/>
        <v>124.58236715901914</v>
      </c>
      <c r="AM67" s="41">
        <f t="shared" si="8"/>
        <v>446.94637649839245</v>
      </c>
      <c r="AN67" s="41">
        <f t="shared" si="8"/>
        <v>165.68130821530275</v>
      </c>
      <c r="AO67" s="41">
        <f t="shared" si="8"/>
        <v>181.79908075868224</v>
      </c>
      <c r="AP67" s="41">
        <f t="shared" si="8"/>
        <v>73.295862036828922</v>
      </c>
      <c r="AQ67" s="41">
        <f t="shared" si="8"/>
        <v>238.68582822205991</v>
      </c>
      <c r="AR67" s="42">
        <f>(AI67/$AU67)*100</f>
        <v>37.887529655056433</v>
      </c>
      <c r="AS67" s="43"/>
      <c r="AT67" s="44" t="s">
        <v>34</v>
      </c>
      <c r="AU67" s="58">
        <f>[2]CPI!E183</f>
        <v>1769.545655995724</v>
      </c>
    </row>
    <row r="68" spans="1:47" ht="15.75" hidden="1" customHeight="1" thickBot="1" x14ac:dyDescent="0.3">
      <c r="A68" s="40" t="s">
        <v>36</v>
      </c>
      <c r="B68" s="41">
        <f>([1]GRq2q!B176/([1]GRq2q!B$9/4))*100</f>
        <v>3697.9355098569476</v>
      </c>
      <c r="C68" s="41">
        <f>([1]GRq2q!C176/([1]GRq2q!C$9/4))*100</f>
        <v>4888.9297013810565</v>
      </c>
      <c r="D68" s="41">
        <f>([1]GRq2q!D176/([1]GRq2q!D$9/4))*100</f>
        <v>3888.8260189382218</v>
      </c>
      <c r="E68" s="41">
        <f>([1]GRq2q!E176/([1]GRq2q!E$9/4))*100</f>
        <v>1501.9170914521076</v>
      </c>
      <c r="F68" s="41">
        <f>([1]GRq2q!F176/([1]GRq2q!F$9/4))*100</f>
        <v>3196.4256108964273</v>
      </c>
      <c r="G68" s="41">
        <f>([1]GRq2q!G176/([1]GRq2q!G$9/4))*100</f>
        <v>4525.2006959852451</v>
      </c>
      <c r="H68" s="42">
        <f>([1]GRq2q!H176/([1]GRq2q!H$9/4))*100</f>
        <v>1058.6757836698791</v>
      </c>
      <c r="I68" s="40" t="s">
        <v>36</v>
      </c>
      <c r="J68" s="41">
        <f>([1]GRq2q!T176/[1]GRq2q!T$9)*100</f>
        <v>150.3324814247612</v>
      </c>
      <c r="K68" s="41">
        <f>([1]GRq2q!U176/[1]GRq2q!U$9)*100</f>
        <v>113.73787025466653</v>
      </c>
      <c r="L68" s="41">
        <f>([1]GRq2q!V176/[1]GRq2q!V$9)*100</f>
        <v>292.40470914259657</v>
      </c>
      <c r="M68" s="41">
        <f>([1]GRq2q!W176/[1]GRq2q!W$9)*100</f>
        <v>93.260454641382765</v>
      </c>
      <c r="N68" s="41">
        <f>([1]GRq2q!X176/[1]GRq2q!X$9)*100</f>
        <v>129.45618626909925</v>
      </c>
      <c r="O68" s="41">
        <f>([1]GRq2q!Y176/[1]GRq2q!Y$9)*100</f>
        <v>162.95308493374523</v>
      </c>
      <c r="P68" s="41">
        <f>([1]GRq2q!Z176/[1]GRq2q!Z$9)*100</f>
        <v>94.464887257655789</v>
      </c>
      <c r="Q68" s="42">
        <f>([1]GRq2q!AA176/[1]GRq2q!AA$9)*100</f>
        <v>120.71379882661586</v>
      </c>
      <c r="R68" s="40" t="s">
        <v>36</v>
      </c>
      <c r="S68" s="41">
        <f>([1]GRq2q!AN176/([1]GRq2q!AN$9/4))*100</f>
        <v>7083.6336991966746</v>
      </c>
      <c r="T68" s="41">
        <f>([1]GRq2q!AO176/([1]GRq2q!AO$9/4))*100</f>
        <v>2641.3303221630254</v>
      </c>
      <c r="U68" s="41">
        <f>([1]GRq2q!AP176/([1]GRq2q!AP$9/4))*100</f>
        <v>23460.481244790226</v>
      </c>
      <c r="V68" s="41">
        <f>([1]GRq2q!AQ176/([1]GRq2q!AQ$9/4))*100</f>
        <v>2707.3406132228797</v>
      </c>
      <c r="W68" s="41">
        <f>([1]GRq2q!AR176/([1]GRq2q!AR$9/4))*100</f>
        <v>4303.7120132593682</v>
      </c>
      <c r="X68" s="41">
        <f>([1]GRq2q!AS176/([1]GRq2q!AS$9/4))*100</f>
        <v>2237.8641865359205</v>
      </c>
      <c r="Y68" s="41">
        <f>([1]GRq2q!AT176/([1]GRq2q!AT$9/4))*100</f>
        <v>4049.7108609760544</v>
      </c>
      <c r="Z68" s="42">
        <f>([1]GRq2q!AU176/([1]GRq2q!AU$9/4))*100</f>
        <v>816.89881210373676</v>
      </c>
      <c r="AA68" s="40" t="s">
        <v>36</v>
      </c>
      <c r="AB68" s="41">
        <f t="shared" si="9"/>
        <v>4711.9781647068139</v>
      </c>
      <c r="AC68" s="51">
        <f t="shared" si="9"/>
        <v>2322.2962732192136</v>
      </c>
      <c r="AD68" s="51">
        <f t="shared" si="9"/>
        <v>8023.2911821366342</v>
      </c>
      <c r="AE68" s="51">
        <f t="shared" si="9"/>
        <v>2902.9888645015708</v>
      </c>
      <c r="AF68" s="51">
        <f t="shared" si="9"/>
        <v>3324.4545025552397</v>
      </c>
      <c r="AG68" s="51">
        <f t="shared" si="9"/>
        <v>1373.3180856599365</v>
      </c>
      <c r="AH68" s="51">
        <f t="shared" si="9"/>
        <v>4287.0012112864197</v>
      </c>
      <c r="AI68" s="52">
        <f t="shared" si="9"/>
        <v>676.72363892471662</v>
      </c>
      <c r="AJ68" s="40" t="s">
        <v>36</v>
      </c>
      <c r="AK68" s="41">
        <f t="shared" si="8"/>
        <v>255.49585768451283</v>
      </c>
      <c r="AL68" s="41">
        <f t="shared" si="8"/>
        <v>125.92101605390378</v>
      </c>
      <c r="AM68" s="41">
        <f t="shared" si="8"/>
        <v>435.04396463181337</v>
      </c>
      <c r="AN68" s="41">
        <f t="shared" si="8"/>
        <v>157.40769669516678</v>
      </c>
      <c r="AO68" s="41">
        <f t="shared" si="8"/>
        <v>180.26067285826258</v>
      </c>
      <c r="AP68" s="41">
        <f t="shared" si="8"/>
        <v>74.464921080798518</v>
      </c>
      <c r="AQ68" s="41">
        <f t="shared" si="8"/>
        <v>232.45248876069891</v>
      </c>
      <c r="AR68" s="42">
        <f>(AI68/$AU68)*100</f>
        <v>36.693736791374363</v>
      </c>
      <c r="AS68" s="43"/>
      <c r="AT68" s="44" t="s">
        <v>36</v>
      </c>
      <c r="AU68" s="58">
        <f>[2]CPI!E184</f>
        <v>1844.2483598012695</v>
      </c>
    </row>
    <row r="69" spans="1:47" ht="15.75" hidden="1" customHeight="1" thickBot="1" x14ac:dyDescent="0.3">
      <c r="A69" s="40" t="s">
        <v>38</v>
      </c>
      <c r="B69" s="41">
        <f>([1]GRq2q!B177/([1]GRq2q!B$9/4))*100</f>
        <v>3746.0120198604036</v>
      </c>
      <c r="C69" s="41">
        <f>([1]GRq2q!C177/([1]GRq2q!C$9/4))*100</f>
        <v>4806.0763496615846</v>
      </c>
      <c r="D69" s="41">
        <f>([1]GRq2q!D177/([1]GRq2q!D$9/4))*100</f>
        <v>4083.7752373863914</v>
      </c>
      <c r="E69" s="41">
        <f>([1]GRq2q!E177/([1]GRq2q!E$9/4))*100</f>
        <v>1545.2337237501145</v>
      </c>
      <c r="F69" s="41">
        <f>([1]GRq2q!F177/([1]GRq2q!F$9/4))*100</f>
        <v>3585.7537951911277</v>
      </c>
      <c r="G69" s="41">
        <f>([1]GRq2q!G177/([1]GRq2q!G$9/4))*100</f>
        <v>4522.2366439332955</v>
      </c>
      <c r="H69" s="42">
        <f>([1]GRq2q!H177/([1]GRq2q!H$9/4))*100</f>
        <v>1022.9668575175639</v>
      </c>
      <c r="I69" s="40" t="s">
        <v>38</v>
      </c>
      <c r="J69" s="41">
        <f>([1]GRq2q!T177/[1]GRq2q!T$9)*100</f>
        <v>152.43971074635715</v>
      </c>
      <c r="K69" s="41">
        <f>([1]GRq2q!U177/[1]GRq2q!U$9)*100</f>
        <v>113.31135324121151</v>
      </c>
      <c r="L69" s="41">
        <f>([1]GRq2q!V177/[1]GRq2q!V$9)*100</f>
        <v>296.76066223900148</v>
      </c>
      <c r="M69" s="41">
        <f>([1]GRq2q!W177/[1]GRq2q!W$9)*100</f>
        <v>93.718992638444277</v>
      </c>
      <c r="N69" s="41">
        <f>([1]GRq2q!X177/[1]GRq2q!X$9)*100</f>
        <v>126.33001233811419</v>
      </c>
      <c r="O69" s="41">
        <f>([1]GRq2q!Y177/[1]GRq2q!Y$9)*100</f>
        <v>170.86391806132653</v>
      </c>
      <c r="P69" s="41">
        <f>([1]GRq2q!Z177/[1]GRq2q!Z$9)*100</f>
        <v>94.29799869413668</v>
      </c>
      <c r="Q69" s="42">
        <f>([1]GRq2q!AA177/[1]GRq2q!AA$9)*100</f>
        <v>120.71379882661586</v>
      </c>
      <c r="R69" s="40" t="s">
        <v>38</v>
      </c>
      <c r="S69" s="41">
        <f>([1]GRq2q!AN177/([1]GRq2q!AN$9/4))*100</f>
        <v>7478.8213902969746</v>
      </c>
      <c r="T69" s="41">
        <f>([1]GRq2q!AO177/([1]GRq2q!AO$9/4))*100</f>
        <v>2791.7030434765138</v>
      </c>
      <c r="U69" s="41">
        <f>([1]GRq2q!AP177/([1]GRq2q!AP$9/4))*100</f>
        <v>24726.909698378175</v>
      </c>
      <c r="V69" s="41">
        <f>([1]GRq2q!AQ177/([1]GRq2q!AQ$9/4))*100</f>
        <v>2945.5526604878569</v>
      </c>
      <c r="W69" s="41">
        <f>([1]GRq2q!AR177/([1]GRq2q!AR$9/4))*100</f>
        <v>4704.3470445483845</v>
      </c>
      <c r="X69" s="41">
        <f>([1]GRq2q!AS177/([1]GRq2q!AS$9/4))*100</f>
        <v>2251.1833025163264</v>
      </c>
      <c r="Y69" s="41">
        <f>([1]GRq2q!AT177/([1]GRq2q!AT$9/4))*100</f>
        <v>4275.1949169532854</v>
      </c>
      <c r="Z69" s="42">
        <f>([1]GRq2q!AU177/([1]GRq2q!AU$9/4))*100</f>
        <v>825.67605802342428</v>
      </c>
      <c r="AA69" s="40" t="s">
        <v>38</v>
      </c>
      <c r="AB69" s="41">
        <f t="shared" si="9"/>
        <v>4906.0847424073818</v>
      </c>
      <c r="AC69" s="51">
        <f t="shared" si="9"/>
        <v>2463.7452149509477</v>
      </c>
      <c r="AD69" s="51">
        <f t="shared" si="9"/>
        <v>8332.2733922408879</v>
      </c>
      <c r="AE69" s="51">
        <f t="shared" si="9"/>
        <v>3142.9623575355927</v>
      </c>
      <c r="AF69" s="51">
        <f t="shared" si="9"/>
        <v>3723.8554461290646</v>
      </c>
      <c r="AG69" s="51">
        <f t="shared" si="9"/>
        <v>1317.5299548663813</v>
      </c>
      <c r="AH69" s="51">
        <f t="shared" si="9"/>
        <v>4533.7069462314166</v>
      </c>
      <c r="AI69" s="52">
        <f t="shared" si="9"/>
        <v>683.99475954639013</v>
      </c>
      <c r="AJ69" s="40" t="s">
        <v>38</v>
      </c>
      <c r="AK69" s="41">
        <f t="shared" si="8"/>
        <v>272.42071683628183</v>
      </c>
      <c r="AL69" s="41">
        <f t="shared" si="8"/>
        <v>136.80465642131477</v>
      </c>
      <c r="AM69" s="41">
        <f t="shared" si="8"/>
        <v>462.66707763313599</v>
      </c>
      <c r="AN69" s="41">
        <f t="shared" si="8"/>
        <v>174.51962275098433</v>
      </c>
      <c r="AO69" s="41">
        <f t="shared" si="8"/>
        <v>206.77493832513494</v>
      </c>
      <c r="AP69" s="41">
        <f t="shared" si="8"/>
        <v>73.158633330465648</v>
      </c>
      <c r="AQ69" s="41">
        <f t="shared" si="8"/>
        <v>251.74365325209399</v>
      </c>
      <c r="AR69" s="42">
        <f>(AI69/$AU69)*100</f>
        <v>37.980253601664216</v>
      </c>
      <c r="AS69" s="43"/>
      <c r="AT69" s="44" t="s">
        <v>38</v>
      </c>
      <c r="AU69" s="58">
        <f>[2]CPI!E185</f>
        <v>1800.9220441761845</v>
      </c>
    </row>
    <row r="70" spans="1:47" ht="3.75" hidden="1" customHeight="1" thickBot="1" x14ac:dyDescent="0.3">
      <c r="A70" s="40"/>
      <c r="B70" s="41"/>
      <c r="C70" s="41"/>
      <c r="D70" s="41"/>
      <c r="E70" s="41"/>
      <c r="F70" s="41"/>
      <c r="G70" s="41"/>
      <c r="H70" s="42"/>
      <c r="I70" s="40"/>
      <c r="J70" s="41"/>
      <c r="K70" s="41"/>
      <c r="L70" s="41"/>
      <c r="M70" s="41"/>
      <c r="N70" s="41"/>
      <c r="O70" s="41"/>
      <c r="P70" s="41"/>
      <c r="Q70" s="42"/>
      <c r="R70" s="40"/>
      <c r="S70" s="41"/>
      <c r="T70" s="41"/>
      <c r="U70" s="41"/>
      <c r="V70" s="41"/>
      <c r="W70" s="41"/>
      <c r="X70" s="41"/>
      <c r="Y70" s="41"/>
      <c r="Z70" s="42"/>
      <c r="AA70" s="40"/>
      <c r="AB70" s="41"/>
      <c r="AC70" s="51"/>
      <c r="AD70" s="51"/>
      <c r="AE70" s="51"/>
      <c r="AF70" s="51"/>
      <c r="AG70" s="51"/>
      <c r="AH70" s="51"/>
      <c r="AI70" s="52"/>
      <c r="AJ70" s="40"/>
      <c r="AK70" s="41"/>
      <c r="AL70" s="41"/>
      <c r="AM70" s="41"/>
      <c r="AN70" s="41"/>
      <c r="AO70" s="41"/>
      <c r="AP70" s="41"/>
      <c r="AQ70" s="41"/>
      <c r="AR70" s="42"/>
      <c r="AS70" s="43"/>
      <c r="AT70" s="44"/>
      <c r="AU70" s="58"/>
    </row>
    <row r="71" spans="1:47" ht="15.75" hidden="1" customHeight="1" thickTop="1" x14ac:dyDescent="0.25">
      <c r="A71" s="17">
        <v>2009</v>
      </c>
      <c r="B71" s="36"/>
      <c r="C71" s="36"/>
      <c r="D71" s="36"/>
      <c r="E71" s="36"/>
      <c r="F71" s="36"/>
      <c r="G71" s="36"/>
      <c r="H71" s="37"/>
      <c r="I71" s="17">
        <v>2009</v>
      </c>
      <c r="J71" s="36"/>
      <c r="K71" s="36"/>
      <c r="L71" s="36"/>
      <c r="M71" s="36"/>
      <c r="N71" s="36"/>
      <c r="O71" s="36"/>
      <c r="P71" s="36"/>
      <c r="Q71" s="37"/>
      <c r="R71" s="17">
        <v>2009</v>
      </c>
      <c r="S71" s="36"/>
      <c r="T71" s="36"/>
      <c r="U71" s="36"/>
      <c r="V71" s="36"/>
      <c r="W71" s="36"/>
      <c r="X71" s="36"/>
      <c r="Y71" s="36"/>
      <c r="Z71" s="37"/>
      <c r="AA71" s="17">
        <v>2009</v>
      </c>
      <c r="AB71" s="36"/>
      <c r="AC71" s="70"/>
      <c r="AD71" s="70"/>
      <c r="AE71" s="70"/>
      <c r="AF71" s="70"/>
      <c r="AG71" s="70"/>
      <c r="AH71" s="70"/>
      <c r="AI71" s="71"/>
      <c r="AJ71" s="17">
        <v>2009</v>
      </c>
      <c r="AK71" s="36"/>
      <c r="AL71" s="36"/>
      <c r="AM71" s="36"/>
      <c r="AN71" s="36"/>
      <c r="AO71" s="36"/>
      <c r="AP71" s="36"/>
      <c r="AQ71" s="36"/>
      <c r="AR71" s="37"/>
      <c r="AS71" s="43"/>
      <c r="AT71" s="44"/>
      <c r="AU71" s="58">
        <f>[2]CPI!E186</f>
        <v>0</v>
      </c>
    </row>
    <row r="72" spans="1:47" ht="15.75" hidden="1" customHeight="1" x14ac:dyDescent="0.25">
      <c r="A72" s="40" t="s">
        <v>32</v>
      </c>
      <c r="B72" s="41">
        <f>([1]GRq2q!B179/([1]GRq2q!B$9/4))*100</f>
        <v>3614.7312935078835</v>
      </c>
      <c r="C72" s="41">
        <f>([1]GRq2q!C179/([1]GRq2q!C$9/4))*100</f>
        <v>4940.9823202951775</v>
      </c>
      <c r="D72" s="41">
        <f>([1]GRq2q!D179/([1]GRq2q!D$9/4))*100</f>
        <v>3674.0165770221251</v>
      </c>
      <c r="E72" s="41">
        <f>([1]GRq2q!E179/([1]GRq2q!E$9/4))*100</f>
        <v>1592.973652925851</v>
      </c>
      <c r="F72" s="41">
        <f>([1]GRq2q!F179/([1]GRq2q!F$9/4))*100</f>
        <v>3437.4180620154243</v>
      </c>
      <c r="G72" s="41">
        <f>([1]GRq2q!G179/([1]GRq2q!G$9/4))*100</f>
        <v>4261.6020072027177</v>
      </c>
      <c r="H72" s="42">
        <f>([1]GRq2q!H179/([1]GRq2q!H$9/4))*100</f>
        <v>1022.9668575175639</v>
      </c>
      <c r="I72" s="40" t="s">
        <v>32</v>
      </c>
      <c r="J72" s="41">
        <f>([1]GRq2q!T179/[1]GRq2q!T$9)*100</f>
        <v>151.2592042023318</v>
      </c>
      <c r="K72" s="41">
        <f>([1]GRq2q!U179/[1]GRq2q!U$9)*100</f>
        <v>114.04180872302668</v>
      </c>
      <c r="L72" s="41">
        <f>([1]GRq2q!V179/[1]GRq2q!V$9)*100</f>
        <v>296.49818252152977</v>
      </c>
      <c r="M72" s="41">
        <f>([1]GRq2q!W179/[1]GRq2q!W$9)*100</f>
        <v>90.925844179015812</v>
      </c>
      <c r="N72" s="41">
        <f>([1]GRq2q!X179/[1]GRq2q!X$9)*100</f>
        <v>128.16939462959041</v>
      </c>
      <c r="O72" s="41">
        <f>([1]GRq2q!Y179/[1]GRq2q!Y$9)*100</f>
        <v>168.58662554306505</v>
      </c>
      <c r="P72" s="41">
        <f>([1]GRq2q!Z179/[1]GRq2q!Z$9)*100</f>
        <v>92.386392324235374</v>
      </c>
      <c r="Q72" s="42">
        <f>([1]GRq2q!AA179/[1]GRq2q!AA$9)*100</f>
        <v>119.35364334687935</v>
      </c>
      <c r="R72" s="40" t="s">
        <v>32</v>
      </c>
      <c r="S72" s="41">
        <f>([1]GRq2q!AN179/([1]GRq2q!AN$9/4))*100</f>
        <v>7204.4509157131242</v>
      </c>
      <c r="T72" s="41">
        <f>([1]GRq2q!AO179/([1]GRq2q!AO$9/4))*100</f>
        <v>2682.9028922246857</v>
      </c>
      <c r="U72" s="41">
        <f>([1]GRq2q!AP179/([1]GRq2q!AP$9/4))*100</f>
        <v>24219.58421228905</v>
      </c>
      <c r="V72" s="41">
        <f>([1]GRq2q!AQ179/([1]GRq2q!AQ$9/4))*100</f>
        <v>2771.2973210216173</v>
      </c>
      <c r="W72" s="41">
        <f>([1]GRq2q!AR179/([1]GRq2q!AR$9/4))*100</f>
        <v>4099.87329030193</v>
      </c>
      <c r="X72" s="41">
        <f>([1]GRq2q!AS179/([1]GRq2q!AS$9/4))*100</f>
        <v>2260.9093953887191</v>
      </c>
      <c r="Y72" s="41">
        <f>([1]GRq2q!AT179/([1]GRq2q!AT$9/4))*100</f>
        <v>3913.1370630851848</v>
      </c>
      <c r="Z72" s="42">
        <f>([1]GRq2q!AU179/([1]GRq2q!AU$9/4))*100</f>
        <v>802.56921280221979</v>
      </c>
      <c r="AA72" s="40" t="s">
        <v>32</v>
      </c>
      <c r="AB72" s="41">
        <f t="shared" ref="AB72:AI75" si="10">(S72/J72)*100</f>
        <v>4762.9834850090137</v>
      </c>
      <c r="AC72" s="51">
        <f t="shared" si="10"/>
        <v>2352.5608040299076</v>
      </c>
      <c r="AD72" s="51">
        <f t="shared" si="10"/>
        <v>8168.5439034791998</v>
      </c>
      <c r="AE72" s="51">
        <f t="shared" si="10"/>
        <v>3047.8653742993647</v>
      </c>
      <c r="AF72" s="51">
        <f t="shared" si="10"/>
        <v>3198.7927399911382</v>
      </c>
      <c r="AG72" s="51">
        <f t="shared" si="10"/>
        <v>1341.0965360423415</v>
      </c>
      <c r="AH72" s="51">
        <f t="shared" si="10"/>
        <v>4235.6205980549657</v>
      </c>
      <c r="AI72" s="52">
        <f t="shared" si="10"/>
        <v>672.42958848746696</v>
      </c>
      <c r="AJ72" s="40" t="s">
        <v>32</v>
      </c>
      <c r="AK72" s="41">
        <f t="shared" ref="AK72:AR75" si="11">(AB72/$AU72)*100</f>
        <v>262.62769443327676</v>
      </c>
      <c r="AL72" s="41">
        <f t="shared" si="11"/>
        <v>129.71861479702383</v>
      </c>
      <c r="AM72" s="41">
        <f t="shared" si="11"/>
        <v>450.40799721430932</v>
      </c>
      <c r="AN72" s="41">
        <f t="shared" si="11"/>
        <v>168.05723948332007</v>
      </c>
      <c r="AO72" s="41">
        <f t="shared" si="11"/>
        <v>176.37927255424589</v>
      </c>
      <c r="AP72" s="41">
        <f t="shared" si="11"/>
        <v>73.947157780789041</v>
      </c>
      <c r="AQ72" s="41">
        <f t="shared" si="11"/>
        <v>233.54926080730834</v>
      </c>
      <c r="AR72" s="42">
        <f t="shared" si="11"/>
        <v>37.077313631047851</v>
      </c>
      <c r="AS72" s="43"/>
      <c r="AT72" s="44"/>
      <c r="AU72" s="58">
        <f>[2]CPI!E187</f>
        <v>1813.5876702900798</v>
      </c>
    </row>
    <row r="73" spans="1:47" ht="15.75" hidden="1" customHeight="1" x14ac:dyDescent="0.25">
      <c r="A73" s="40" t="s">
        <v>34</v>
      </c>
      <c r="B73" s="41">
        <f>([1]GRq2q!B180/([1]GRq2q!B$9/4))*100</f>
        <v>3580.8634545067362</v>
      </c>
      <c r="C73" s="41">
        <f>([1]GRq2q!C180/([1]GRq2q!C$9/4))*100</f>
        <v>5055.3687956386138</v>
      </c>
      <c r="D73" s="41">
        <f>([1]GRq2q!D180/([1]GRq2q!D$9/4))*100</f>
        <v>3570.4179980934141</v>
      </c>
      <c r="E73" s="41">
        <f>([1]GRq2q!E180/([1]GRq2q!E$9/4))*100</f>
        <v>1630.4609995069943</v>
      </c>
      <c r="F73" s="41">
        <f>([1]GRq2q!F180/([1]GRq2q!F$9/4))*100</f>
        <v>3423.0596707077893</v>
      </c>
      <c r="G73" s="41">
        <f>([1]GRq2q!G180/([1]GRq2q!G$9/4))*100</f>
        <v>4138.2900649615231</v>
      </c>
      <c r="H73" s="42">
        <f>([1]GRq2q!H180/([1]GRq2q!H$9/4))*100</f>
        <v>1022.9668575175639</v>
      </c>
      <c r="I73" s="40" t="s">
        <v>34</v>
      </c>
      <c r="J73" s="41">
        <f>([1]GRq2q!T180/[1]GRq2q!T$9)*100</f>
        <v>141.13971982911485</v>
      </c>
      <c r="K73" s="41">
        <f>([1]GRq2q!U180/[1]GRq2q!U$9)*100</f>
        <v>105.29707868756377</v>
      </c>
      <c r="L73" s="41">
        <f>([1]GRq2q!V180/[1]GRq2q!V$9)*100</f>
        <v>278.782491855785</v>
      </c>
      <c r="M73" s="41">
        <f>([1]GRq2q!W180/[1]GRq2q!W$9)*100</f>
        <v>85.948061921762815</v>
      </c>
      <c r="N73" s="41">
        <f>([1]GRq2q!X180/[1]GRq2q!X$9)*100</f>
        <v>127.78749526473948</v>
      </c>
      <c r="O73" s="41">
        <f>([1]GRq2q!Y180/[1]GRq2q!Y$9)*100</f>
        <v>143.2522657529851</v>
      </c>
      <c r="P73" s="41">
        <f>([1]GRq2q!Z180/[1]GRq2q!Z$9)*100</f>
        <v>92.007885038315933</v>
      </c>
      <c r="Q73" s="42">
        <f>([1]GRq2q!AA180/[1]GRq2q!AA$9)*100</f>
        <v>115.73280248129984</v>
      </c>
      <c r="R73" s="40" t="s">
        <v>34</v>
      </c>
      <c r="S73" s="41">
        <f>([1]GRq2q!AN180/([1]GRq2q!AN$9/4))*100</f>
        <v>7129.9543842791054</v>
      </c>
      <c r="T73" s="41">
        <f>([1]GRq2q!AO180/([1]GRq2q!AO$9/4))*100</f>
        <v>2456.946539244469</v>
      </c>
      <c r="U73" s="41">
        <f>([1]GRq2q!AP180/([1]GRq2q!AP$9/4))*100</f>
        <v>24764.883711093502</v>
      </c>
      <c r="V73" s="41">
        <f>([1]GRq2q!AQ180/([1]GRq2q!AQ$9/4))*100</f>
        <v>2200.8773913864379</v>
      </c>
      <c r="W73" s="41">
        <f>([1]GRq2q!AR180/([1]GRq2q!AR$9/4))*100</f>
        <v>3884.5919198124775</v>
      </c>
      <c r="X73" s="41">
        <f>([1]GRq2q!AS180/([1]GRq2q!AS$9/4))*100</f>
        <v>1739.1321291426707</v>
      </c>
      <c r="Y73" s="41">
        <f>([1]GRq2q!AT180/([1]GRq2q!AT$9/4))*100</f>
        <v>3877.0595323733801</v>
      </c>
      <c r="Z73" s="42">
        <f>([1]GRq2q!AU180/([1]GRq2q!AU$9/4))*100</f>
        <v>817.10225316710648</v>
      </c>
      <c r="AA73" s="40" t="s">
        <v>34</v>
      </c>
      <c r="AB73" s="41">
        <f t="shared" si="10"/>
        <v>5051.6994031954364</v>
      </c>
      <c r="AC73" s="51">
        <f t="shared" si="10"/>
        <v>2333.3472968748652</v>
      </c>
      <c r="AD73" s="51">
        <f t="shared" si="10"/>
        <v>8883.2277616287502</v>
      </c>
      <c r="AE73" s="51">
        <f t="shared" si="10"/>
        <v>2560.7062476753258</v>
      </c>
      <c r="AF73" s="51">
        <f t="shared" si="10"/>
        <v>3039.8842326197132</v>
      </c>
      <c r="AG73" s="51">
        <f t="shared" si="10"/>
        <v>1214.0346402209912</v>
      </c>
      <c r="AH73" s="51">
        <f t="shared" si="10"/>
        <v>4213.833989074752</v>
      </c>
      <c r="AI73" s="52">
        <f t="shared" si="10"/>
        <v>706.02477054777466</v>
      </c>
      <c r="AJ73" s="40" t="s">
        <v>34</v>
      </c>
      <c r="AK73" s="41">
        <f t="shared" si="11"/>
        <v>276.69142648643685</v>
      </c>
      <c r="AL73" s="41">
        <f t="shared" si="11"/>
        <v>127.80198118126245</v>
      </c>
      <c r="AM73" s="41">
        <f t="shared" si="11"/>
        <v>486.55170567239833</v>
      </c>
      <c r="AN73" s="41">
        <f t="shared" si="11"/>
        <v>140.25487423773501</v>
      </c>
      <c r="AO73" s="41">
        <f t="shared" si="11"/>
        <v>166.50038680946346</v>
      </c>
      <c r="AP73" s="41">
        <f t="shared" si="11"/>
        <v>66.495044458546673</v>
      </c>
      <c r="AQ73" s="41">
        <f t="shared" si="11"/>
        <v>230.7999040237072</v>
      </c>
      <c r="AR73" s="42">
        <f t="shared" si="11"/>
        <v>38.670353341700107</v>
      </c>
      <c r="AS73" s="43"/>
      <c r="AT73" s="44"/>
      <c r="AU73" s="58">
        <f>[2]CPI!E188</f>
        <v>1825.7520543171097</v>
      </c>
    </row>
    <row r="74" spans="1:47" ht="15.75" hidden="1" customHeight="1" x14ac:dyDescent="0.25">
      <c r="A74" s="40" t="s">
        <v>36</v>
      </c>
      <c r="B74" s="41">
        <f>([1]GRq2q!B181/([1]GRq2q!B$9/4))*100</f>
        <v>3684.8903243627078</v>
      </c>
      <c r="C74" s="41">
        <f>([1]GRq2q!C181/([1]GRq2q!C$9/4))*100</f>
        <v>5267.9367590671291</v>
      </c>
      <c r="D74" s="41">
        <f>([1]GRq2q!D181/([1]GRq2q!D$9/4))*100</f>
        <v>3864.617367936446</v>
      </c>
      <c r="E74" s="41">
        <f>([1]GRq2q!E181/([1]GRq2q!E$9/4))*100</f>
        <v>1673.0587910571817</v>
      </c>
      <c r="F74" s="41">
        <f>([1]GRq2q!F181/([1]GRq2q!F$9/4))*100</f>
        <v>3603.9066864979036</v>
      </c>
      <c r="G74" s="41">
        <f>([1]GRq2q!G181/([1]GRq2q!G$9/4))*100</f>
        <v>4147.1079891608315</v>
      </c>
      <c r="H74" s="42">
        <f>([1]GRq2q!H181/([1]GRq2q!H$9/4))*100</f>
        <v>1022.9668575175639</v>
      </c>
      <c r="I74" s="40" t="str">
        <f>A74</f>
        <v>Q3</v>
      </c>
      <c r="J74" s="41">
        <f>([1]GRq2q!T181/[1]GRq2q!T$9)*100</f>
        <v>142.13109865812814</v>
      </c>
      <c r="K74" s="41">
        <f>([1]GRq2q!U181/[1]GRq2q!U$9)*100</f>
        <v>113.88397976783517</v>
      </c>
      <c r="L74" s="41">
        <f>([1]GRq2q!V181/[1]GRq2q!V$9)*100</f>
        <v>279.43883978722528</v>
      </c>
      <c r="M74" s="41">
        <f>([1]GRq2q!W181/[1]GRq2q!W$9)*100</f>
        <v>87.937422831321626</v>
      </c>
      <c r="N74" s="41">
        <f>([1]GRq2q!X181/[1]GRq2q!X$9)*100</f>
        <v>125.78094843171273</v>
      </c>
      <c r="O74" s="41">
        <f>([1]GRq2q!Y181/[1]GRq2q!Y$9)*100</f>
        <v>146.08174052801587</v>
      </c>
      <c r="P74" s="41">
        <f>([1]GRq2q!Z181/[1]GRq2q!Z$9)*100</f>
        <v>90.007243021727064</v>
      </c>
      <c r="Q74" s="42">
        <f>([1]GRq2q!AA181/[1]GRq2q!AA$9)*100</f>
        <v>115.86690769854353</v>
      </c>
      <c r="R74" s="40" t="str">
        <f>A74</f>
        <v>Q3</v>
      </c>
      <c r="S74" s="41">
        <f>([1]GRq2q!AN181/([1]GRq2q!AN$9/4))*100</f>
        <v>7170.797593427902</v>
      </c>
      <c r="T74" s="41">
        <f>([1]GRq2q!AO181/([1]GRq2q!AO$9/4))*100</f>
        <v>2722.0835964410876</v>
      </c>
      <c r="U74" s="41">
        <f>([1]GRq2q!AP181/([1]GRq2q!AP$9/4))*100</f>
        <v>24932.335456100103</v>
      </c>
      <c r="V74" s="41">
        <f>([1]GRq2q!AQ181/([1]GRq2q!AQ$9/4))*100</f>
        <v>2225.4459440745459</v>
      </c>
      <c r="W74" s="41">
        <f>([1]GRq2q!AR181/([1]GRq2q!AR$9/4))*100</f>
        <v>3811.641336151697</v>
      </c>
      <c r="X74" s="41">
        <f>([1]GRq2q!AS181/([1]GRq2q!AS$9/4))*100</f>
        <v>1781.0053519952162</v>
      </c>
      <c r="Y74" s="41">
        <f>([1]GRq2q!AT181/([1]GRq2q!AT$9/4))*100</f>
        <v>3770.6764786068929</v>
      </c>
      <c r="Z74" s="42">
        <f>([1]GRq2q!AU181/([1]GRq2q!AU$9/4))*100</f>
        <v>807.87153855352608</v>
      </c>
      <c r="AA74" s="40" t="str">
        <f>A74</f>
        <v>Q3</v>
      </c>
      <c r="AB74" s="41">
        <f t="shared" si="10"/>
        <v>5045.1995806181867</v>
      </c>
      <c r="AC74" s="51">
        <f t="shared" si="10"/>
        <v>2390.2252116499176</v>
      </c>
      <c r="AD74" s="51">
        <f t="shared" si="10"/>
        <v>8922.2870647059917</v>
      </c>
      <c r="AE74" s="51">
        <f t="shared" si="10"/>
        <v>2530.7154478967568</v>
      </c>
      <c r="AF74" s="51">
        <f t="shared" si="10"/>
        <v>3030.3805017188761</v>
      </c>
      <c r="AG74" s="51">
        <f t="shared" si="10"/>
        <v>1219.1840989556467</v>
      </c>
      <c r="AH74" s="51">
        <f t="shared" si="10"/>
        <v>4189.3033849472322</v>
      </c>
      <c r="AI74" s="52">
        <f t="shared" si="10"/>
        <v>697.24095913166514</v>
      </c>
      <c r="AJ74" s="40" t="str">
        <f>A74</f>
        <v>Q3</v>
      </c>
      <c r="AK74" s="41">
        <f t="shared" si="11"/>
        <v>272.65496061857999</v>
      </c>
      <c r="AL74" s="41">
        <f t="shared" si="11"/>
        <v>129.17363337925511</v>
      </c>
      <c r="AM74" s="41">
        <f t="shared" si="11"/>
        <v>482.18227829888923</v>
      </c>
      <c r="AN74" s="41">
        <f t="shared" si="11"/>
        <v>136.76607035208215</v>
      </c>
      <c r="AO74" s="41">
        <f t="shared" si="11"/>
        <v>163.76919548031694</v>
      </c>
      <c r="AP74" s="41">
        <f t="shared" si="11"/>
        <v>65.887699222955192</v>
      </c>
      <c r="AQ74" s="41">
        <f t="shared" si="11"/>
        <v>226.40023079168535</v>
      </c>
      <c r="AR74" s="42">
        <f t="shared" si="11"/>
        <v>37.680611681651541</v>
      </c>
      <c r="AS74" s="43"/>
      <c r="AT74" s="44"/>
      <c r="AU74" s="58">
        <f>[2]CPI!E189</f>
        <v>1850.3971353288421</v>
      </c>
    </row>
    <row r="75" spans="1:47" ht="15.75" hidden="1" customHeight="1" x14ac:dyDescent="0.25">
      <c r="A75" s="40" t="s">
        <v>38</v>
      </c>
      <c r="B75" s="41">
        <f>([1]GRq2q!B182/([1]GRq2q!B$9/4))*100</f>
        <v>3871.7144594772512</v>
      </c>
      <c r="C75" s="41">
        <f>([1]GRq2q!C182/([1]GRq2q!C$9/4))*100</f>
        <v>5176.5731677965732</v>
      </c>
      <c r="D75" s="41">
        <f>([1]GRq2q!D182/([1]GRq2q!D$9/4))*100</f>
        <v>3957.7487761134089</v>
      </c>
      <c r="E75" s="41">
        <f>([1]GRq2q!E182/([1]GRq2q!E$9/4))*100</f>
        <v>1646.789347941088</v>
      </c>
      <c r="F75" s="41">
        <f>([1]GRq2q!F182/([1]GRq2q!F$9/4))*100</f>
        <v>3672.5654479643254</v>
      </c>
      <c r="G75" s="41">
        <f>([1]GRq2q!G182/([1]GRq2q!G$9/4))*100</f>
        <v>4659.2239115783559</v>
      </c>
      <c r="H75" s="42">
        <f>([1]GRq2q!H182/([1]GRq2q!H$9/4))*100</f>
        <v>1022.9668575175639</v>
      </c>
      <c r="I75" s="40" t="str">
        <f>A75</f>
        <v>Q4</v>
      </c>
      <c r="J75" s="41">
        <f>([1]GRq2q!T182/[1]GRq2q!T$9)*100</f>
        <v>142.61962689926398</v>
      </c>
      <c r="K75" s="41">
        <f>([1]GRq2q!U182/[1]GRq2q!U$9)*100</f>
        <v>113.34674463881707</v>
      </c>
      <c r="L75" s="41">
        <f>([1]GRq2q!V182/[1]GRq2q!V$9)*100</f>
        <v>280.571194433058</v>
      </c>
      <c r="M75" s="41">
        <f>([1]GRq2q!W182/[1]GRq2q!W$9)*100</f>
        <v>89.724736788978561</v>
      </c>
      <c r="N75" s="41">
        <f>([1]GRq2q!X182/[1]GRq2q!X$9)*100</f>
        <v>126.5661870428074</v>
      </c>
      <c r="O75" s="41">
        <f>([1]GRq2q!Y182/[1]GRq2q!Y$9)*100</f>
        <v>146.04136414865488</v>
      </c>
      <c r="P75" s="41">
        <f>([1]GRq2q!Z182/[1]GRq2q!Z$9)*100</f>
        <v>90.480758899907627</v>
      </c>
      <c r="Q75" s="42">
        <f>([1]GRq2q!AA182/[1]GRq2q!AA$9)*100</f>
        <v>116.00101291578724</v>
      </c>
      <c r="R75" s="40" t="str">
        <f>A75</f>
        <v>Q4</v>
      </c>
      <c r="S75" s="41">
        <f>([1]GRq2q!AN182/([1]GRq2q!AN$9/4))*100</f>
        <v>7498.3919631721992</v>
      </c>
      <c r="T75" s="41">
        <f>([1]GRq2q!AO182/([1]GRq2q!AO$9/4))*100</f>
        <v>2906.8220050620403</v>
      </c>
      <c r="U75" s="41">
        <f>([1]GRq2q!AP182/([1]GRq2q!AP$9/4))*100</f>
        <v>25602.147251280643</v>
      </c>
      <c r="V75" s="41">
        <f>([1]GRq2q!AQ182/([1]GRq2q!AQ$9/4))*100</f>
        <v>2340.6649904454212</v>
      </c>
      <c r="W75" s="41">
        <f>([1]GRq2q!AR182/([1]GRq2q!AR$9/4))*100</f>
        <v>4227.1531324708949</v>
      </c>
      <c r="X75" s="41">
        <f>([1]GRq2q!AS182/([1]GRq2q!AS$9/4))*100</f>
        <v>1854.3571670917011</v>
      </c>
      <c r="Y75" s="41">
        <f>([1]GRq2q!AT182/([1]GRq2q!AT$9/4))*100</f>
        <v>4265.595100480934</v>
      </c>
      <c r="Z75" s="42">
        <f>([1]GRq2q!AU182/([1]GRq2q!AU$9/4))*100</f>
        <v>817.72957827945925</v>
      </c>
      <c r="AA75" s="40" t="str">
        <f>A75</f>
        <v>Q4</v>
      </c>
      <c r="AB75" s="41">
        <f t="shared" si="10"/>
        <v>5257.6157477038641</v>
      </c>
      <c r="AC75" s="51">
        <f t="shared" si="10"/>
        <v>2564.539470740619</v>
      </c>
      <c r="AD75" s="51">
        <f t="shared" si="10"/>
        <v>9125.0091810081049</v>
      </c>
      <c r="AE75" s="51">
        <f t="shared" si="10"/>
        <v>2608.7175891642619</v>
      </c>
      <c r="AF75" s="51">
        <f t="shared" si="10"/>
        <v>3339.8755475197981</v>
      </c>
      <c r="AG75" s="51">
        <f t="shared" si="10"/>
        <v>1269.7479086843909</v>
      </c>
      <c r="AH75" s="51">
        <f t="shared" si="10"/>
        <v>4714.367068030072</v>
      </c>
      <c r="AI75" s="52">
        <f t="shared" si="10"/>
        <v>704.93313612106374</v>
      </c>
      <c r="AJ75" s="40" t="str">
        <f>A75</f>
        <v>Q4</v>
      </c>
      <c r="AK75" s="41">
        <f t="shared" si="11"/>
        <v>283.56488419665504</v>
      </c>
      <c r="AL75" s="41">
        <f t="shared" si="11"/>
        <v>138.31618226491869</v>
      </c>
      <c r="AM75" s="41">
        <f t="shared" si="11"/>
        <v>492.14934979529812</v>
      </c>
      <c r="AN75" s="41">
        <f t="shared" si="11"/>
        <v>140.69889025195587</v>
      </c>
      <c r="AO75" s="41">
        <f t="shared" si="11"/>
        <v>180.13325208813552</v>
      </c>
      <c r="AP75" s="41">
        <f t="shared" si="11"/>
        <v>68.482737416152915</v>
      </c>
      <c r="AQ75" s="41">
        <f t="shared" si="11"/>
        <v>254.26524414423</v>
      </c>
      <c r="AR75" s="42">
        <f t="shared" si="11"/>
        <v>38.019949099143133</v>
      </c>
      <c r="AS75" s="43"/>
      <c r="AT75" s="44"/>
      <c r="AU75" s="58">
        <f>[2]CPI!E190</f>
        <v>1854.1138345105019</v>
      </c>
    </row>
    <row r="76" spans="1:47" ht="6.75" hidden="1" customHeight="1" thickBot="1" x14ac:dyDescent="0.3">
      <c r="A76" s="45"/>
      <c r="B76" s="46"/>
      <c r="C76" s="46"/>
      <c r="D76" s="46"/>
      <c r="E76" s="46"/>
      <c r="F76" s="46"/>
      <c r="G76" s="46"/>
      <c r="H76" s="47"/>
      <c r="I76" s="45"/>
      <c r="J76" s="46"/>
      <c r="K76" s="46"/>
      <c r="L76" s="46"/>
      <c r="M76" s="46"/>
      <c r="N76" s="46"/>
      <c r="O76" s="46"/>
      <c r="P76" s="46"/>
      <c r="Q76" s="47"/>
      <c r="R76" s="40"/>
      <c r="S76" s="41"/>
      <c r="T76" s="41"/>
      <c r="U76" s="41"/>
      <c r="V76" s="41"/>
      <c r="W76" s="41"/>
      <c r="X76" s="41"/>
      <c r="Y76" s="41"/>
      <c r="Z76" s="42"/>
      <c r="AA76" s="40"/>
      <c r="AB76" s="41"/>
      <c r="AC76" s="51"/>
      <c r="AD76" s="51"/>
      <c r="AE76" s="51"/>
      <c r="AF76" s="51"/>
      <c r="AG76" s="51"/>
      <c r="AH76" s="51"/>
      <c r="AI76" s="52"/>
      <c r="AJ76" s="40"/>
      <c r="AK76" s="41"/>
      <c r="AL76" s="41"/>
      <c r="AM76" s="41"/>
      <c r="AN76" s="41"/>
      <c r="AO76" s="41"/>
      <c r="AP76" s="41"/>
      <c r="AQ76" s="41"/>
      <c r="AR76" s="42"/>
      <c r="AS76" s="43"/>
      <c r="AT76" s="44"/>
      <c r="AU76" s="58"/>
    </row>
    <row r="77" spans="1:47" ht="15.75" hidden="1" customHeight="1" thickTop="1" x14ac:dyDescent="0.25">
      <c r="A77" s="17">
        <v>2010</v>
      </c>
      <c r="B77" s="36"/>
      <c r="C77" s="36"/>
      <c r="D77" s="36"/>
      <c r="E77" s="36"/>
      <c r="F77" s="36"/>
      <c r="G77" s="36"/>
      <c r="H77" s="37"/>
      <c r="I77" s="17">
        <f>$A$77</f>
        <v>2010</v>
      </c>
      <c r="J77" s="36"/>
      <c r="K77" s="36"/>
      <c r="L77" s="36"/>
      <c r="M77" s="36"/>
      <c r="N77" s="36"/>
      <c r="O77" s="36"/>
      <c r="P77" s="36"/>
      <c r="Q77" s="37"/>
      <c r="R77" s="17">
        <f>$A$77</f>
        <v>2010</v>
      </c>
      <c r="S77" s="36"/>
      <c r="T77" s="36"/>
      <c r="U77" s="36"/>
      <c r="V77" s="36"/>
      <c r="W77" s="36"/>
      <c r="X77" s="36"/>
      <c r="Y77" s="36"/>
      <c r="Z77" s="37"/>
      <c r="AA77" s="17">
        <f>$A$77</f>
        <v>2010</v>
      </c>
      <c r="AB77" s="36"/>
      <c r="AC77" s="70"/>
      <c r="AD77" s="70"/>
      <c r="AE77" s="70"/>
      <c r="AF77" s="70"/>
      <c r="AG77" s="70"/>
      <c r="AH77" s="70"/>
      <c r="AI77" s="71"/>
      <c r="AJ77" s="17">
        <f>$A$77</f>
        <v>2010</v>
      </c>
      <c r="AK77" s="36"/>
      <c r="AL77" s="36"/>
      <c r="AM77" s="36"/>
      <c r="AN77" s="36"/>
      <c r="AO77" s="36"/>
      <c r="AP77" s="36"/>
      <c r="AQ77" s="36"/>
      <c r="AR77" s="37"/>
      <c r="AS77" s="43"/>
      <c r="AT77" s="44"/>
      <c r="AU77" s="58"/>
    </row>
    <row r="78" spans="1:47" ht="15.75" hidden="1" customHeight="1" x14ac:dyDescent="0.25">
      <c r="A78" s="40" t="s">
        <v>32</v>
      </c>
      <c r="B78" s="41">
        <f>([1]GRq2q!B184/([1]GRq2q!B$9/4))*100</f>
        <v>3869.7359502742102</v>
      </c>
      <c r="C78" s="41">
        <f>([1]GRq2q!C184/([1]GRq2q!C$9/4))*100</f>
        <v>5291.3644336865827</v>
      </c>
      <c r="D78" s="41">
        <f>([1]GRq2q!D184/([1]GRq2q!D$9/4))*100</f>
        <v>3697.8131945530413</v>
      </c>
      <c r="E78" s="41">
        <f>([1]GRq2q!E184/([1]GRq2q!E$9/4))*100</f>
        <v>1766.5669914829441</v>
      </c>
      <c r="F78" s="41">
        <f>([1]GRq2q!F184/([1]GRq2q!F$9/4))*100</f>
        <v>3590.4007975569966</v>
      </c>
      <c r="G78" s="41">
        <f>([1]GRq2q!G184/([1]GRq2q!G$9/4))*100</f>
        <v>4675.1463389968967</v>
      </c>
      <c r="H78" s="42">
        <f>([1]GRq2q!H184/([1]GRq2q!H$9/4))*100</f>
        <v>1022.9668575175639</v>
      </c>
      <c r="I78" s="40" t="str">
        <f>$A$78</f>
        <v>Q1</v>
      </c>
      <c r="J78" s="41">
        <f>([1]GRq2q!T184/[1]GRq2q!T$9)*100</f>
        <v>142.02417195005134</v>
      </c>
      <c r="K78" s="41">
        <f>([1]GRq2q!U184/[1]GRq2q!U$9)*100</f>
        <v>106.69157851578773</v>
      </c>
      <c r="L78" s="41">
        <f>([1]GRq2q!V184/[1]GRq2q!V$9)*100</f>
        <v>300.1155711109588</v>
      </c>
      <c r="M78" s="41">
        <f>([1]GRq2q!W184/[1]GRq2q!W$9)*100</f>
        <v>88.955055846554941</v>
      </c>
      <c r="N78" s="41">
        <f>([1]GRq2q!X184/[1]GRq2q!X$9)*100</f>
        <v>116.52596860235835</v>
      </c>
      <c r="O78" s="41">
        <f>([1]GRq2q!Y184/[1]GRq2q!Y$9)*100</f>
        <v>142.0919456043712</v>
      </c>
      <c r="P78" s="41">
        <f>([1]GRq2q!Z184/[1]GRq2q!Z$9)*100</f>
        <v>83.178662149875478</v>
      </c>
      <c r="Q78" s="42">
        <f>([1]GRq2q!AA184/[1]GRq2q!AA$9)*100</f>
        <v>116.21404123224704</v>
      </c>
      <c r="R78" s="40" t="str">
        <f>$A$78</f>
        <v>Q1</v>
      </c>
      <c r="S78" s="41">
        <f>([1]GRq2q!AN184/([1]GRq2q!AN$9/4))*100</f>
        <v>7513.5984645857707</v>
      </c>
      <c r="T78" s="41">
        <f>([1]GRq2q!AO184/([1]GRq2q!AO$9/4))*100</f>
        <v>2937.7450436535169</v>
      </c>
      <c r="U78" s="41">
        <f>([1]GRq2q!AP184/([1]GRq2q!AP$9/4))*100</f>
        <v>25771.947785740133</v>
      </c>
      <c r="V78" s="41">
        <f>([1]GRq2q!AQ184/([1]GRq2q!AQ$9/4))*100</f>
        <v>2301.6377597856986</v>
      </c>
      <c r="W78" s="41">
        <f>([1]GRq2q!AR184/([1]GRq2q!AR$9/4))*100</f>
        <v>4231.1920375077361</v>
      </c>
      <c r="X78" s="41">
        <f>([1]GRq2q!AS184/([1]GRq2q!AS$9/4))*100</f>
        <v>1811.457059119655</v>
      </c>
      <c r="Y78" s="41">
        <f>([1]GRq2q!AT184/([1]GRq2q!AT$9/4))*100</f>
        <v>4205.470682843601</v>
      </c>
      <c r="Z78" s="42">
        <f>([1]GRq2q!AU184/([1]GRq2q!AU$9/4))*100</f>
        <v>815.83887405222356</v>
      </c>
      <c r="AA78" s="40" t="str">
        <f>$A$78</f>
        <v>Q1</v>
      </c>
      <c r="AB78" s="41">
        <f t="shared" ref="AB78:AI81" si="12">(S78/J78)*100</f>
        <v>5290.3659718067129</v>
      </c>
      <c r="AC78" s="41">
        <f t="shared" si="12"/>
        <v>2753.4929040522188</v>
      </c>
      <c r="AD78" s="41">
        <f t="shared" si="12"/>
        <v>8587.3411000763172</v>
      </c>
      <c r="AE78" s="41">
        <f t="shared" si="12"/>
        <v>2587.4164631586104</v>
      </c>
      <c r="AF78" s="41">
        <f t="shared" si="12"/>
        <v>3631.1150967099552</v>
      </c>
      <c r="AG78" s="41">
        <f t="shared" si="12"/>
        <v>1274.8485154558462</v>
      </c>
      <c r="AH78" s="41">
        <f t="shared" si="12"/>
        <v>5055.9489346750652</v>
      </c>
      <c r="AI78" s="42">
        <f t="shared" si="12"/>
        <v>702.01402980369357</v>
      </c>
      <c r="AJ78" s="40" t="str">
        <f>$A$78</f>
        <v>Q1</v>
      </c>
      <c r="AK78" s="41">
        <f t="shared" ref="AK78:AR81" si="13">(AB78/$AU78)*100</f>
        <v>279.76701502782981</v>
      </c>
      <c r="AL78" s="41">
        <f t="shared" si="13"/>
        <v>145.61119112973623</v>
      </c>
      <c r="AM78" s="41">
        <f t="shared" si="13"/>
        <v>454.11882644740541</v>
      </c>
      <c r="AN78" s="41">
        <f t="shared" si="13"/>
        <v>136.82867771140965</v>
      </c>
      <c r="AO78" s="41">
        <f t="shared" si="13"/>
        <v>192.02192007939772</v>
      </c>
      <c r="AP78" s="41">
        <f t="shared" si="13"/>
        <v>67.416992639535493</v>
      </c>
      <c r="AQ78" s="41">
        <f t="shared" si="13"/>
        <v>267.37048989148053</v>
      </c>
      <c r="AR78" s="42">
        <f t="shared" si="13"/>
        <v>37.124155620327457</v>
      </c>
      <c r="AS78" s="43"/>
      <c r="AT78" s="44"/>
      <c r="AU78" s="58">
        <f>[3]CPI!E192</f>
        <v>1890.9898907419281</v>
      </c>
    </row>
    <row r="79" spans="1:47" ht="17.25" hidden="1" thickTop="1" thickBot="1" x14ac:dyDescent="0.3">
      <c r="A79" s="40" t="s">
        <v>34</v>
      </c>
      <c r="B79" s="41">
        <f>([1]GRq2q!B185/([1]GRq2q!B$9/4))*100</f>
        <v>3720.4204028527597</v>
      </c>
      <c r="C79" s="41">
        <f>([1]GRq2q!C185/([1]GRq2q!C$9/4))*100</f>
        <v>4919.9373866603264</v>
      </c>
      <c r="D79" s="41">
        <f>([1]GRq2q!D185/([1]GRq2q!D$9/4))*100</f>
        <v>3981.3189171907793</v>
      </c>
      <c r="E79" s="41">
        <f>([1]GRq2q!E185/([1]GRq2q!E$9/4))*100</f>
        <v>1692.9645259753709</v>
      </c>
      <c r="F79" s="41">
        <f>([1]GRq2q!F185/([1]GRq2q!F$9/4))*100</f>
        <v>3060.5823761417828</v>
      </c>
      <c r="G79" s="41">
        <f>([1]GRq2q!G185/([1]GRq2q!G$9/4))*100</f>
        <v>4546.3640676998821</v>
      </c>
      <c r="H79" s="42">
        <f>([1]GRq2q!H185/([1]GRq2q!H$9/4))*100</f>
        <v>1022.9668575175639</v>
      </c>
      <c r="I79" s="40" t="str">
        <f>$A$79</f>
        <v>Q2</v>
      </c>
      <c r="J79" s="41">
        <f>([1]GRq2q!T185/[1]GRq2q!T$9)*100</f>
        <v>140.30462219795257</v>
      </c>
      <c r="K79" s="41">
        <f>([1]GRq2q!U185/[1]GRq2q!U$9)*100</f>
        <v>97.128175876494353</v>
      </c>
      <c r="L79" s="41">
        <f>([1]GRq2q!V185/[1]GRq2q!V$9)*100</f>
        <v>301.7193255725403</v>
      </c>
      <c r="M79" s="41">
        <f>([1]GRq2q!W185/[1]GRq2q!W$9)*100</f>
        <v>87.011157211667594</v>
      </c>
      <c r="N79" s="41">
        <f>([1]GRq2q!X185/[1]GRq2q!X$9)*100</f>
        <v>119.35719782435463</v>
      </c>
      <c r="O79" s="41">
        <f>([1]GRq2q!Y185/[1]GRq2q!Y$9)*100</f>
        <v>140.53920869588353</v>
      </c>
      <c r="P79" s="41">
        <f>([1]GRq2q!Z185/[1]GRq2q!Z$9)*100</f>
        <v>83.126226033606642</v>
      </c>
      <c r="Q79" s="42">
        <f>([1]GRq2q!AA185/[1]GRq2q!AA$9)*100</f>
        <v>109.75022433868055</v>
      </c>
      <c r="R79" s="40" t="str">
        <f>$A$79</f>
        <v>Q2</v>
      </c>
      <c r="S79" s="41">
        <f>([1]GRq2q!AN185/([1]GRq2q!AN$9/4))*100</f>
        <v>7588.7961557965555</v>
      </c>
      <c r="T79" s="41">
        <f>([1]GRq2q!AO185/([1]GRq2q!AO$9/4))*100</f>
        <v>2674.0900497025982</v>
      </c>
      <c r="U79" s="41">
        <f>([1]GRq2q!AP185/([1]GRq2q!AP$9/4))*100</f>
        <v>26256.635586726821</v>
      </c>
      <c r="V79" s="41">
        <f>([1]GRq2q!AQ185/([1]GRq2q!AQ$9/4))*100</f>
        <v>2308.0236758520145</v>
      </c>
      <c r="W79" s="41">
        <f>([1]GRq2q!AR185/([1]GRq2q!AR$9/4))*100</f>
        <v>3882.573517910886</v>
      </c>
      <c r="X79" s="41">
        <f>([1]GRq2q!AS185/([1]GRq2q!AS$9/4))*100</f>
        <v>1641.8287944086092</v>
      </c>
      <c r="Y79" s="41">
        <f>([1]GRq2q!AT185/([1]GRq2q!AT$9/4))*100</f>
        <v>4414.4620698289273</v>
      </c>
      <c r="Z79" s="42">
        <f>([1]GRq2q!AU185/([1]GRq2q!AU$9/4))*100</f>
        <v>901.59688175077156</v>
      </c>
      <c r="AA79" s="40" t="str">
        <f>$A$79</f>
        <v>Q2</v>
      </c>
      <c r="AB79" s="41">
        <f t="shared" si="12"/>
        <v>5408.7998220683685</v>
      </c>
      <c r="AC79" s="41">
        <f t="shared" si="12"/>
        <v>2753.1558433702094</v>
      </c>
      <c r="AD79" s="41">
        <f t="shared" si="12"/>
        <v>8702.3380212395841</v>
      </c>
      <c r="AE79" s="41">
        <f t="shared" si="12"/>
        <v>2652.5606023574692</v>
      </c>
      <c r="AF79" s="41">
        <f t="shared" si="12"/>
        <v>3252.9027060642447</v>
      </c>
      <c r="AG79" s="41">
        <f t="shared" si="12"/>
        <v>1168.235405367484</v>
      </c>
      <c r="AH79" s="41">
        <f t="shared" si="12"/>
        <v>5310.5527346378376</v>
      </c>
      <c r="AI79" s="42">
        <f t="shared" si="12"/>
        <v>821.4988964109217</v>
      </c>
      <c r="AJ79" s="40" t="str">
        <f>$A$79</f>
        <v>Q2</v>
      </c>
      <c r="AK79" s="41">
        <f t="shared" si="13"/>
        <v>284.3409443777532</v>
      </c>
      <c r="AL79" s="41">
        <f t="shared" si="13"/>
        <v>144.73357459615735</v>
      </c>
      <c r="AM79" s="41">
        <f t="shared" si="13"/>
        <v>457.48245316045899</v>
      </c>
      <c r="AN79" s="41">
        <f t="shared" si="13"/>
        <v>139.44527649483624</v>
      </c>
      <c r="AO79" s="41">
        <f t="shared" si="13"/>
        <v>171.0052983727459</v>
      </c>
      <c r="AP79" s="41">
        <f t="shared" si="13"/>
        <v>61.414208206117436</v>
      </c>
      <c r="AQ79" s="41">
        <f t="shared" si="13"/>
        <v>279.17608885687019</v>
      </c>
      <c r="AR79" s="42">
        <f t="shared" si="13"/>
        <v>43.186248279648566</v>
      </c>
      <c r="AS79" s="43"/>
      <c r="AT79" s="44"/>
      <c r="AU79" s="58">
        <f>[3]CPI!E193</f>
        <v>1902.223344550287</v>
      </c>
    </row>
    <row r="80" spans="1:47" ht="15.75" hidden="1" customHeight="1" x14ac:dyDescent="0.25">
      <c r="A80" s="40" t="s">
        <v>36</v>
      </c>
      <c r="B80" s="41">
        <f>([1]GRq2q!B186/([1]GRq2q!B$9/4))*100</f>
        <v>3871.8385569187362</v>
      </c>
      <c r="C80" s="41">
        <f>([1]GRq2q!C186/([1]GRq2q!C$9/4))*100</f>
        <v>5733.4550537563791</v>
      </c>
      <c r="D80" s="41">
        <f>([1]GRq2q!D186/([1]GRq2q!D$9/4))*100</f>
        <v>4243.8489176757121</v>
      </c>
      <c r="E80" s="41">
        <f>([1]GRq2q!E186/([1]GRq2q!E$9/4))*100</f>
        <v>1700.6880525606953</v>
      </c>
      <c r="F80" s="41">
        <f>([1]GRq2q!F186/([1]GRq2q!F$9/4))*100</f>
        <v>3107.7072995331901</v>
      </c>
      <c r="G80" s="41">
        <f>([1]GRq2q!G186/([1]GRq2q!G$9/4))*100</f>
        <v>4421.7866732194461</v>
      </c>
      <c r="H80" s="42">
        <f>([1]GRq2q!H186/([1]GRq2q!H$9/4))*100</f>
        <v>1022.9668575175639</v>
      </c>
      <c r="I80" s="40" t="str">
        <f>$A$80</f>
        <v>Q3</v>
      </c>
      <c r="J80" s="41">
        <f>([1]GRq2q!T186/[1]GRq2q!T$9)*100</f>
        <v>140.47324921218305</v>
      </c>
      <c r="K80" s="41">
        <f>([1]GRq2q!U186/[1]GRq2q!U$9)*100</f>
        <v>105.24350927208673</v>
      </c>
      <c r="L80" s="41">
        <f>([1]GRq2q!V186/[1]GRq2q!V$9)*100</f>
        <v>302.04298593874432</v>
      </c>
      <c r="M80" s="41">
        <f>([1]GRq2q!W186/[1]GRq2q!W$9)*100</f>
        <v>88.743514041723643</v>
      </c>
      <c r="N80" s="41">
        <f>([1]GRq2q!X186/[1]GRq2q!X$9)*100</f>
        <v>118.86514501183345</v>
      </c>
      <c r="O80" s="41">
        <f>([1]GRq2q!Y186/[1]GRq2q!Y$9)*100</f>
        <v>142.4916845043843</v>
      </c>
      <c r="P80" s="41">
        <f>([1]GRq2q!Z186/[1]GRq2q!Z$9)*100</f>
        <v>83.146239570631693</v>
      </c>
      <c r="Q80" s="42">
        <f>([1]GRq2q!AA186/[1]GRq2q!AA$9)*100</f>
        <v>102.34376748146899</v>
      </c>
      <c r="R80" s="40" t="str">
        <f>$A$80</f>
        <v>Q3</v>
      </c>
      <c r="S80" s="41">
        <f>([1]GRq2q!AN186/([1]GRq2q!AN$9/4))*100</f>
        <v>7655.1750685611378</v>
      </c>
      <c r="T80" s="41">
        <f>([1]GRq2q!AO186/([1]GRq2q!AO$9/4))*100</f>
        <v>3067.0700752160042</v>
      </c>
      <c r="U80" s="41">
        <f>([1]GRq2q!AP186/([1]GRq2q!AP$9/4))*100</f>
        <v>26501.941990409374</v>
      </c>
      <c r="V80" s="41">
        <f>([1]GRq2q!AQ186/([1]GRq2q!AQ$9/4))*100</f>
        <v>2270.1527346089815</v>
      </c>
      <c r="W80" s="41">
        <f>([1]GRq2q!AR186/([1]GRq2q!AR$9/4))*100</f>
        <v>3907.1635297551084</v>
      </c>
      <c r="X80" s="41">
        <f>([1]GRq2q!AS186/([1]GRq2q!AS$9/4))*100</f>
        <v>1711.9561434013849</v>
      </c>
      <c r="Y80" s="41">
        <f>([1]GRq2q!AT186/([1]GRq2q!AT$9/4))*100</f>
        <v>4309.7906564675586</v>
      </c>
      <c r="Z80" s="42">
        <f>([1]GRq2q!AU186/([1]GRq2q!AU$9/4))*100</f>
        <v>822.45308015807177</v>
      </c>
      <c r="AA80" s="40" t="str">
        <f>$A$80</f>
        <v>Q3</v>
      </c>
      <c r="AB80" s="41">
        <f t="shared" si="12"/>
        <v>5449.5607608521204</v>
      </c>
      <c r="AC80" s="41">
        <f t="shared" si="12"/>
        <v>2914.2605529113325</v>
      </c>
      <c r="AD80" s="41">
        <f t="shared" si="12"/>
        <v>8774.2285781084447</v>
      </c>
      <c r="AE80" s="41">
        <f t="shared" si="12"/>
        <v>2558.1055236799011</v>
      </c>
      <c r="AF80" s="41">
        <f t="shared" si="12"/>
        <v>3287.0557044843858</v>
      </c>
      <c r="AG80" s="41">
        <f t="shared" si="12"/>
        <v>1201.4428416338289</v>
      </c>
      <c r="AH80" s="41">
        <f t="shared" si="12"/>
        <v>5183.3861383549947</v>
      </c>
      <c r="AI80" s="42">
        <f t="shared" si="12"/>
        <v>803.61813952861405</v>
      </c>
      <c r="AJ80" s="40" t="str">
        <f>$A$80</f>
        <v>Q3</v>
      </c>
      <c r="AK80" s="41">
        <f t="shared" si="13"/>
        <v>284.00846015911492</v>
      </c>
      <c r="AL80" s="41">
        <f>(AC80/$AU80)*100</f>
        <v>151.87914924823758</v>
      </c>
      <c r="AM80" s="41">
        <f t="shared" si="13"/>
        <v>457.27633049879506</v>
      </c>
      <c r="AN80" s="41">
        <f t="shared" si="13"/>
        <v>133.31782919532986</v>
      </c>
      <c r="AO80" s="41">
        <f t="shared" si="13"/>
        <v>171.30768332636598</v>
      </c>
      <c r="AP80" s="41">
        <f t="shared" si="13"/>
        <v>62.614208079452673</v>
      </c>
      <c r="AQ80" s="41">
        <f t="shared" si="13"/>
        <v>270.13654497433549</v>
      </c>
      <c r="AR80" s="42">
        <f t="shared" si="13"/>
        <v>41.881237842692947</v>
      </c>
      <c r="AS80" s="43"/>
      <c r="AT80" s="44"/>
      <c r="AU80" s="58">
        <f>[3]CPI!E194</f>
        <v>1918.8022630730861</v>
      </c>
    </row>
    <row r="81" spans="1:47" ht="15.75" hidden="1" customHeight="1" thickBot="1" x14ac:dyDescent="0.3">
      <c r="A81" s="40" t="s">
        <v>38</v>
      </c>
      <c r="B81" s="41">
        <f>([1]GRq2q!B187/([1]GRq2q!B$9/4))*100</f>
        <v>4098.9812472583526</v>
      </c>
      <c r="C81" s="41">
        <f>([1]GRq2q!C187/([1]GRq2q!C$9/4))*100</f>
        <v>5365.3009280619499</v>
      </c>
      <c r="D81" s="41">
        <f>([1]GRq2q!D187/([1]GRq2q!D$9/4))*100</f>
        <v>4611.9563746962476</v>
      </c>
      <c r="E81" s="41">
        <f>([1]GRq2q!E187/([1]GRq2q!E$9/4))*100</f>
        <v>2196.8101965870806</v>
      </c>
      <c r="F81" s="41">
        <f>([1]GRq2q!F187/([1]GRq2q!F$9/4))*100</f>
        <v>3350.0359003520489</v>
      </c>
      <c r="G81" s="41">
        <f>([1]GRq2q!G187/([1]GRq2q!G$9/4))*100</f>
        <v>4926.8018266607814</v>
      </c>
      <c r="H81" s="42">
        <f>([1]GRq2q!H187/([1]GRq2q!H$9/4))*100</f>
        <v>1022.9668575175639</v>
      </c>
      <c r="I81" s="40" t="str">
        <f>$A$81</f>
        <v>Q4</v>
      </c>
      <c r="J81" s="41">
        <f>([1]GRq2q!T187/[1]GRq2q!T$9)*100</f>
        <v>140.86792666837155</v>
      </c>
      <c r="K81" s="41">
        <f>([1]GRq2q!U187/[1]GRq2q!U$9)*100</f>
        <v>104.67871410942018</v>
      </c>
      <c r="L81" s="41">
        <f>([1]GRq2q!V187/[1]GRq2q!V$9)*100</f>
        <v>304.27258241656807</v>
      </c>
      <c r="M81" s="41">
        <f>([1]GRq2q!W187/[1]GRq2q!W$9)*100</f>
        <v>90.220295549946343</v>
      </c>
      <c r="N81" s="41">
        <f>([1]GRq2q!X187/[1]GRq2q!X$9)*100</f>
        <v>119.61005191824172</v>
      </c>
      <c r="O81" s="41">
        <f>([1]GRq2q!Y187/[1]GRq2q!Y$9)*100</f>
        <v>139.37711216549064</v>
      </c>
      <c r="P81" s="41">
        <f>([1]GRq2q!Z187/[1]GRq2q!Z$9)*100</f>
        <v>84.393731421078485</v>
      </c>
      <c r="Q81" s="42">
        <f>([1]GRq2q!AA187/[1]GRq2q!AA$9)*100</f>
        <v>104.09438455680989</v>
      </c>
      <c r="R81" s="40" t="str">
        <f>$A$81</f>
        <v>Q4</v>
      </c>
      <c r="S81" s="41">
        <f>([1]GRq2q!AN187/([1]GRq2q!AN$9/4))*100</f>
        <v>8056.1178365239857</v>
      </c>
      <c r="T81" s="41">
        <f>([1]GRq2q!AO187/([1]GRq2q!AO$9/4))*100</f>
        <v>3404.0098946137341</v>
      </c>
      <c r="U81" s="41">
        <f>([1]GRq2q!AP187/([1]GRq2q!AP$9/4))*100</f>
        <v>27695.579135399708</v>
      </c>
      <c r="V81" s="41">
        <f>([1]GRq2q!AQ187/([1]GRq2q!AQ$9/4))*100</f>
        <v>2436.3124233153071</v>
      </c>
      <c r="W81" s="41">
        <f>([1]GRq2q!AR187/([1]GRq2q!AR$9/4))*100</f>
        <v>4151.2726234427946</v>
      </c>
      <c r="X81" s="41">
        <f>([1]GRq2q!AS187/([1]GRq2q!AS$9/4))*100</f>
        <v>1797.6724767282969</v>
      </c>
      <c r="Y81" s="41">
        <f>([1]GRq2q!AT187/([1]GRq2q!AT$9/4))*100</f>
        <v>4607.313349311984</v>
      </c>
      <c r="Z81" s="42">
        <f>([1]GRq2q!AU187/([1]GRq2q!AU$9/4))*100</f>
        <v>829.58150670156078</v>
      </c>
      <c r="AA81" s="40" t="str">
        <f>$A$81</f>
        <v>Q4</v>
      </c>
      <c r="AB81" s="41">
        <f t="shared" si="12"/>
        <v>5718.9156020515138</v>
      </c>
      <c r="AC81" s="41">
        <f t="shared" si="12"/>
        <v>3251.8644536037555</v>
      </c>
      <c r="AD81" s="41">
        <f t="shared" si="12"/>
        <v>9102.2263377916643</v>
      </c>
      <c r="AE81" s="41">
        <f t="shared" si="12"/>
        <v>2700.4039484292689</v>
      </c>
      <c r="AF81" s="41">
        <f t="shared" si="12"/>
        <v>3470.6720353907685</v>
      </c>
      <c r="AG81" s="41">
        <f t="shared" si="12"/>
        <v>1289.790302581255</v>
      </c>
      <c r="AH81" s="41">
        <f t="shared" si="12"/>
        <v>5459.3075477656203</v>
      </c>
      <c r="AI81" s="42">
        <f t="shared" si="12"/>
        <v>796.95125748960425</v>
      </c>
      <c r="AJ81" s="40" t="str">
        <f>$A$81</f>
        <v>Q4</v>
      </c>
      <c r="AK81" s="41">
        <f t="shared" si="13"/>
        <v>299.84264333707978</v>
      </c>
      <c r="AL81" s="41">
        <f>(AC81/$AU81)*100</f>
        <v>170.49519548647746</v>
      </c>
      <c r="AM81" s="41">
        <f t="shared" si="13"/>
        <v>477.22956505894177</v>
      </c>
      <c r="AN81" s="41">
        <f t="shared" si="13"/>
        <v>141.58213100477676</v>
      </c>
      <c r="AO81" s="41">
        <f t="shared" si="13"/>
        <v>181.9672731093186</v>
      </c>
      <c r="AP81" s="41">
        <f t="shared" si="13"/>
        <v>67.62368263272927</v>
      </c>
      <c r="AQ81" s="41">
        <f t="shared" si="13"/>
        <v>286.23139766652736</v>
      </c>
      <c r="AR81" s="42">
        <f t="shared" si="13"/>
        <v>41.784140260921475</v>
      </c>
      <c r="AS81" s="43"/>
      <c r="AT81" s="44"/>
      <c r="AU81" s="58">
        <f>[3]CPI!E195</f>
        <v>1907.3056248448197</v>
      </c>
    </row>
    <row r="82" spans="1:47" ht="15.75" hidden="1" customHeight="1" thickTop="1" x14ac:dyDescent="0.25">
      <c r="A82" s="17">
        <v>2011</v>
      </c>
      <c r="B82" s="36"/>
      <c r="C82" s="36"/>
      <c r="D82" s="36"/>
      <c r="E82" s="36"/>
      <c r="F82" s="36"/>
      <c r="G82" s="36"/>
      <c r="H82" s="37"/>
      <c r="I82" s="17">
        <v>2011</v>
      </c>
      <c r="J82" s="36"/>
      <c r="K82" s="36"/>
      <c r="L82" s="36"/>
      <c r="M82" s="36"/>
      <c r="N82" s="36"/>
      <c r="O82" s="36"/>
      <c r="P82" s="36"/>
      <c r="Q82" s="37"/>
      <c r="R82" s="17">
        <v>2011</v>
      </c>
      <c r="S82" s="36"/>
      <c r="T82" s="36"/>
      <c r="U82" s="36"/>
      <c r="V82" s="36"/>
      <c r="W82" s="36"/>
      <c r="X82" s="36"/>
      <c r="Y82" s="36"/>
      <c r="Z82" s="37"/>
      <c r="AA82" s="17">
        <v>2011</v>
      </c>
      <c r="AB82" s="36"/>
      <c r="AC82" s="36"/>
      <c r="AD82" s="36"/>
      <c r="AE82" s="36"/>
      <c r="AF82" s="36"/>
      <c r="AG82" s="36"/>
      <c r="AH82" s="36"/>
      <c r="AI82" s="37"/>
      <c r="AJ82" s="17">
        <v>2011</v>
      </c>
      <c r="AK82" s="36"/>
      <c r="AL82" s="36"/>
      <c r="AM82" s="36"/>
      <c r="AN82" s="36"/>
      <c r="AO82" s="36"/>
      <c r="AP82" s="36"/>
      <c r="AQ82" s="36"/>
      <c r="AR82" s="37"/>
      <c r="AS82" s="43"/>
      <c r="AT82" s="44"/>
      <c r="AU82" s="58"/>
    </row>
    <row r="83" spans="1:47" ht="15.75" hidden="1" customHeight="1" x14ac:dyDescent="0.25">
      <c r="A83" s="40" t="s">
        <v>32</v>
      </c>
      <c r="B83" s="41">
        <f>([1]GRq2q!B189/([1]GRq2q!B$9/4))*100</f>
        <v>4024.7205016900971</v>
      </c>
      <c r="C83" s="41">
        <f>([1]GRq2q!C189/([1]GRq2q!C$9/4))*100</f>
        <v>5549.9856752386268</v>
      </c>
      <c r="D83" s="41">
        <f>([1]GRq2q!D189/([1]GRq2q!D$9/4))*100</f>
        <v>4550.6049442749327</v>
      </c>
      <c r="E83" s="41">
        <f>([1]GRq2q!E189/([1]GRq2q!E$9/4))*100</f>
        <v>1825.3968755546471</v>
      </c>
      <c r="F83" s="41">
        <f>([1]GRq2q!F189/([1]GRq2q!F$9/4))*100</f>
        <v>3128.4885738584735</v>
      </c>
      <c r="G83" s="41">
        <f>([1]GRq2q!G189/([1]GRq2q!G$9/4))*100</f>
        <v>4798.6630797270664</v>
      </c>
      <c r="H83" s="42">
        <f>([1]GRq2q!H189/([1]GRq2q!H$9/4))*100</f>
        <v>1022.9668575175639</v>
      </c>
      <c r="I83" s="40" t="s">
        <v>32</v>
      </c>
      <c r="J83" s="41">
        <f>([1]GRq2q!T189/[1]GRq2q!T$9)*100</f>
        <v>142.14221190575847</v>
      </c>
      <c r="K83" s="41">
        <f>([1]GRq2q!U189/[1]GRq2q!U$9)*100</f>
        <v>105.69658998661748</v>
      </c>
      <c r="L83" s="41">
        <f>([1]GRq2q!V189/[1]GRq2q!V$9)*100</f>
        <v>306.11099688993403</v>
      </c>
      <c r="M83" s="41">
        <f>([1]GRq2q!W189/[1]GRq2q!W$9)*100</f>
        <v>92.841403173456044</v>
      </c>
      <c r="N83" s="41">
        <f>([1]GRq2q!X189/[1]GRq2q!X$9)*100</f>
        <v>118.81883579013292</v>
      </c>
      <c r="O83" s="41">
        <f>([1]GRq2q!Y189/[1]GRq2q!Y$9)*100</f>
        <v>143.04891550064886</v>
      </c>
      <c r="P83" s="41">
        <f>([1]GRq2q!Z189/[1]GRq2q!Z$9)*100</f>
        <v>85.842691932383033</v>
      </c>
      <c r="Q83" s="42">
        <f>([1]GRq2q!AA189/[1]GRq2q!AA$9)*100</f>
        <v>101.47227826838943</v>
      </c>
      <c r="R83" s="40" t="s">
        <v>32</v>
      </c>
      <c r="S83" s="41">
        <f>([1]GRq2q!AN189/([1]GRq2q!AN$9/4))*100</f>
        <v>7996.9024595075734</v>
      </c>
      <c r="T83" s="41">
        <f>([1]GRq2q!AO189/([1]GRq2q!AO$9/4))*100</f>
        <v>3191.7365049829077</v>
      </c>
      <c r="U83" s="41">
        <f>([1]GRq2q!AP189/([1]GRq2q!AP$9/4))*100</f>
        <v>27279.180110828504</v>
      </c>
      <c r="V83" s="41">
        <f>([1]GRq2q!AQ189/([1]GRq2q!AQ$9/4))*100</f>
        <v>2476.2992218362488</v>
      </c>
      <c r="W83" s="41">
        <f>([1]GRq2q!AR189/([1]GRq2q!AR$9/4))*100</f>
        <v>3990.9814559433171</v>
      </c>
      <c r="X83" s="41">
        <f>([1]GRq2q!AS189/([1]GRq2q!AS$9/4))*100</f>
        <v>1821.5665451178691</v>
      </c>
      <c r="Y83" s="41">
        <f>([1]GRq2q!AT189/([1]GRq2q!AT$9/4))*100</f>
        <v>4887.2215671616868</v>
      </c>
      <c r="Z83" s="42">
        <f>([1]GRq2q!AU189/([1]GRq2q!AU$9/4))*100</f>
        <v>796.76553099347393</v>
      </c>
      <c r="AA83" s="40" t="s">
        <v>32</v>
      </c>
      <c r="AB83" s="41">
        <f t="shared" ref="AB83:AI86" si="14">(S83/J83)*100</f>
        <v>5625.9870676626233</v>
      </c>
      <c r="AC83" s="41">
        <f t="shared" si="14"/>
        <v>3019.7156837198077</v>
      </c>
      <c r="AD83" s="41">
        <f t="shared" si="14"/>
        <v>8911.5322180460789</v>
      </c>
      <c r="AE83" s="41">
        <f t="shared" si="14"/>
        <v>2667.2358852760626</v>
      </c>
      <c r="AF83" s="41">
        <f t="shared" si="14"/>
        <v>3358.8794481983468</v>
      </c>
      <c r="AG83" s="41">
        <f t="shared" si="14"/>
        <v>1273.3871758081286</v>
      </c>
      <c r="AH83" s="41">
        <f t="shared" si="14"/>
        <v>5693.2296240328487</v>
      </c>
      <c r="AI83" s="42">
        <f t="shared" si="14"/>
        <v>785.20512655295511</v>
      </c>
      <c r="AJ83" s="40" t="s">
        <v>32</v>
      </c>
      <c r="AK83" s="41">
        <f t="shared" ref="AK83:AR86" si="15">(AB83/$AU83)*100</f>
        <v>285.92770044296913</v>
      </c>
      <c r="AL83" s="41">
        <f t="shared" si="15"/>
        <v>153.47002242511198</v>
      </c>
      <c r="AM83" s="41">
        <f t="shared" si="15"/>
        <v>452.90788689778549</v>
      </c>
      <c r="AN83" s="41">
        <f t="shared" si="15"/>
        <v>135.55605692723307</v>
      </c>
      <c r="AO83" s="41">
        <f t="shared" si="15"/>
        <v>170.70723148453831</v>
      </c>
      <c r="AP83" s="41">
        <f t="shared" si="15"/>
        <v>64.716939902894751</v>
      </c>
      <c r="AQ83" s="41">
        <f t="shared" si="15"/>
        <v>289.34514688989691</v>
      </c>
      <c r="AR83" s="42">
        <f t="shared" si="15"/>
        <v>39.906223301112718</v>
      </c>
      <c r="AS83" s="43"/>
      <c r="AT83" s="44"/>
      <c r="AU83" s="58">
        <f>[3]CPI!E198</f>
        <v>1967.6257525754409</v>
      </c>
    </row>
    <row r="84" spans="1:47" ht="15.75" hidden="1" customHeight="1" x14ac:dyDescent="0.25">
      <c r="A84" s="40" t="s">
        <v>34</v>
      </c>
      <c r="B84" s="41">
        <f>([1]GRq2q!B190/([1]GRq2q!B$9/4))*100</f>
        <v>4037.3864264156864</v>
      </c>
      <c r="C84" s="41">
        <f>([1]GRq2q!C190/([1]GRq2q!C$9/4))*100</f>
        <v>5343.479624071495</v>
      </c>
      <c r="D84" s="41">
        <f>([1]GRq2q!D190/([1]GRq2q!D$9/4))*100</f>
        <v>4699.9414413729855</v>
      </c>
      <c r="E84" s="41">
        <f>([1]GRq2q!E190/([1]GRq2q!E$9/4))*100</f>
        <v>1919.4868190112261</v>
      </c>
      <c r="F84" s="41">
        <f>([1]GRq2q!F190/([1]GRq2q!F$9/4))*100</f>
        <v>3256.2331190665118</v>
      </c>
      <c r="G84" s="41">
        <f>([1]GRq2q!G190/([1]GRq2q!G$9/4))*100</f>
        <v>4833.8225193832795</v>
      </c>
      <c r="H84" s="42">
        <f>([1]GRq2q!H190/([1]GRq2q!H$9/4))*100</f>
        <v>1023.6586576228394</v>
      </c>
      <c r="I84" s="40" t="s">
        <v>34</v>
      </c>
      <c r="J84" s="41">
        <f>([1]GRq2q!T190/[1]GRq2q!T$9)*100</f>
        <v>142.13159457468601</v>
      </c>
      <c r="K84" s="41">
        <f>([1]GRq2q!U190/[1]GRq2q!U$9)*100</f>
        <v>97.947252624506774</v>
      </c>
      <c r="L84" s="41">
        <f>([1]GRq2q!V190/[1]GRq2q!V$9)*100</f>
        <v>297.29664978383875</v>
      </c>
      <c r="M84" s="41">
        <f>([1]GRq2q!W190/[1]GRq2q!W$9)*100</f>
        <v>94.38133875043313</v>
      </c>
      <c r="N84" s="41">
        <f>([1]GRq2q!X190/[1]GRq2q!X$9)*100</f>
        <v>123.82202297901732</v>
      </c>
      <c r="O84" s="41">
        <f>([1]GRq2q!Y190/[1]GRq2q!Y$9)*100</f>
        <v>150.1625226161427</v>
      </c>
      <c r="P84" s="41">
        <f>([1]GRq2q!Z190/[1]GRq2q!Z$9)*100</f>
        <v>86.861882167086307</v>
      </c>
      <c r="Q84" s="42">
        <f>([1]GRq2q!AA190/[1]GRq2q!AA$9)*100</f>
        <v>100.1374544712844</v>
      </c>
      <c r="R84" s="40" t="s">
        <v>34</v>
      </c>
      <c r="S84" s="41">
        <f>([1]GRq2q!AN190/([1]GRq2q!AN$9/4))*100</f>
        <v>8192.9413734315367</v>
      </c>
      <c r="T84" s="41">
        <f>([1]GRq2q!AO190/([1]GRq2q!AO$9/4))*100</f>
        <v>2913.0879553540794</v>
      </c>
      <c r="U84" s="41">
        <f>([1]GRq2q!AP190/([1]GRq2q!AP$9/4))*100</f>
        <v>28178.28263152458</v>
      </c>
      <c r="V84" s="41">
        <f>([1]GRq2q!AQ190/([1]GRq2q!AQ$9/4))*100</f>
        <v>2598.2224909125666</v>
      </c>
      <c r="W84" s="41">
        <f>([1]GRq2q!AR190/([1]GRq2q!AR$9/4))*100</f>
        <v>3980.8543676743275</v>
      </c>
      <c r="X84" s="41">
        <f>([1]GRq2q!AS190/([1]GRq2q!AS$9/4))*100</f>
        <v>1948.9996821185691</v>
      </c>
      <c r="Y84" s="41">
        <f>([1]GRq2q!AT190/([1]GRq2q!AT$9/4))*100</f>
        <v>4948.7286446209719</v>
      </c>
      <c r="Z84" s="42">
        <f>([1]GRq2q!AU190/([1]GRq2q!AU$9/4))*100</f>
        <v>795.8438228810561</v>
      </c>
      <c r="AA84" s="40" t="s">
        <v>34</v>
      </c>
      <c r="AB84" s="41">
        <f t="shared" si="14"/>
        <v>5764.3350853468301</v>
      </c>
      <c r="AC84" s="41">
        <f t="shared" si="14"/>
        <v>2974.1395264263019</v>
      </c>
      <c r="AD84" s="41">
        <f t="shared" si="14"/>
        <v>9478.1702558749694</v>
      </c>
      <c r="AE84" s="41">
        <f t="shared" si="14"/>
        <v>2752.8985340872196</v>
      </c>
      <c r="AF84" s="41">
        <f t="shared" si="14"/>
        <v>3214.9808829637009</v>
      </c>
      <c r="AG84" s="41">
        <f t="shared" si="14"/>
        <v>1297.9268383102194</v>
      </c>
      <c r="AH84" s="41">
        <f t="shared" si="14"/>
        <v>5697.2385598341816</v>
      </c>
      <c r="AI84" s="42">
        <f t="shared" si="14"/>
        <v>794.75140154403846</v>
      </c>
      <c r="AJ84" s="40" t="s">
        <v>34</v>
      </c>
      <c r="AK84" s="41">
        <f t="shared" si="15"/>
        <v>289.91951739566048</v>
      </c>
      <c r="AL84" s="41">
        <f t="shared" si="15"/>
        <v>149.58552606713891</v>
      </c>
      <c r="AM84" s="41">
        <f t="shared" si="15"/>
        <v>476.7083290078786</v>
      </c>
      <c r="AN84" s="41">
        <f t="shared" si="15"/>
        <v>138.45812268454659</v>
      </c>
      <c r="AO84" s="41">
        <f t="shared" si="15"/>
        <v>161.69873753427512</v>
      </c>
      <c r="AP84" s="41">
        <f t="shared" si="15"/>
        <v>65.279744672430553</v>
      </c>
      <c r="AQ84" s="41">
        <f t="shared" si="15"/>
        <v>286.54487105613697</v>
      </c>
      <c r="AR84" s="42">
        <f t="shared" si="15"/>
        <v>39.972336683010298</v>
      </c>
      <c r="AS84" s="43"/>
      <c r="AT84" s="44"/>
      <c r="AU84" s="58">
        <f>[3]CPI!E199</f>
        <v>1988.2535460626118</v>
      </c>
    </row>
    <row r="85" spans="1:47" ht="14.25" hidden="1" customHeight="1" x14ac:dyDescent="0.25">
      <c r="A85" s="40" t="s">
        <v>36</v>
      </c>
      <c r="B85" s="41">
        <f>([1]GRq2q!B191/([1]GRq2q!B$9/4))*100</f>
        <v>4082.8116525338764</v>
      </c>
      <c r="C85" s="41">
        <f>([1]GRq2q!C191/([1]GRq2q!C$9/4))*100</f>
        <v>5843.6014357711611</v>
      </c>
      <c r="D85" s="41">
        <f>([1]GRq2q!D191/([1]GRq2q!D$9/4))*100</f>
        <v>4711.0659030145216</v>
      </c>
      <c r="E85" s="41">
        <f>([1]GRq2q!E191/([1]GRq2q!E$9/4))*100</f>
        <v>1917.843808962336</v>
      </c>
      <c r="F85" s="41">
        <f>([1]GRq2q!F191/([1]GRq2q!F$9/4))*100</f>
        <v>3509.2330505317527</v>
      </c>
      <c r="G85" s="41">
        <f>([1]GRq2q!G191/([1]GRq2q!G$9/4))*100</f>
        <v>4612.7620380030503</v>
      </c>
      <c r="H85" s="42">
        <f>([1]GRq2q!H191/([1]GRq2q!H$9/4))*100</f>
        <v>1023.6586576228394</v>
      </c>
      <c r="I85" s="40" t="s">
        <v>36</v>
      </c>
      <c r="J85" s="41">
        <f>([1]GRq2q!T191/[1]GRq2q!T$9)*100</f>
        <v>140.6702153763398</v>
      </c>
      <c r="K85" s="41">
        <f>([1]GRq2q!U191/[1]GRq2q!U$9)*100</f>
        <v>105.84122531426384</v>
      </c>
      <c r="L85" s="41">
        <f>([1]GRq2q!V191/[1]GRq2q!V$9)*100</f>
        <v>296.52586546643732</v>
      </c>
      <c r="M85" s="41">
        <f>([1]GRq2q!W191/[1]GRq2q!W$9)*100</f>
        <v>94.130937917553297</v>
      </c>
      <c r="N85" s="41">
        <f>([1]GRq2q!X191/[1]GRq2q!X$9)*100</f>
        <v>125.0651670342813</v>
      </c>
      <c r="O85" s="41">
        <f>([1]GRq2q!Y191/[1]GRq2q!Y$9)*100</f>
        <v>146.91718772315363</v>
      </c>
      <c r="P85" s="41">
        <f>([1]GRq2q!Z191/[1]GRq2q!Z$9)*100</f>
        <v>86.547999191295816</v>
      </c>
      <c r="Q85" s="42">
        <f>([1]GRq2q!AA191/[1]GRq2q!AA$9)*100</f>
        <v>91.17873321763706</v>
      </c>
      <c r="R85" s="40" t="s">
        <v>36</v>
      </c>
      <c r="S85" s="41">
        <f>([1]GRq2q!AN191/([1]GRq2q!AN$9/4))*100</f>
        <v>8227.0617411266758</v>
      </c>
      <c r="T85" s="41">
        <f>([1]GRq2q!AO191/([1]GRq2q!AO$9/4))*100</f>
        <v>3442.8275803019305</v>
      </c>
      <c r="U85" s="41">
        <f>([1]GRq2q!AP191/([1]GRq2q!AP$9/4))*100</f>
        <v>28045.748800938498</v>
      </c>
      <c r="V85" s="41">
        <f>([1]GRq2q!AQ191/([1]GRq2q!AQ$9/4))*100</f>
        <v>2585.7702360595308</v>
      </c>
      <c r="W85" s="41">
        <f>([1]GRq2q!AR191/([1]GRq2q!AR$9/4))*100</f>
        <v>4096.0911637346799</v>
      </c>
      <c r="X85" s="41">
        <f>([1]GRq2q!AS191/([1]GRq2q!AS$9/4))*100</f>
        <v>1974.1941514598441</v>
      </c>
      <c r="Y85" s="41">
        <f>([1]GRq2q!AT191/([1]GRq2q!AT$9/4))*100</f>
        <v>4860.9402933505899</v>
      </c>
      <c r="Z85" s="42">
        <f>([1]GRq2q!AU191/([1]GRq2q!AU$9/4))*100</f>
        <v>869.71386081553965</v>
      </c>
      <c r="AA85" s="40" t="s">
        <v>36</v>
      </c>
      <c r="AB85" s="41">
        <f t="shared" si="14"/>
        <v>5848.4745467379416</v>
      </c>
      <c r="AC85" s="41">
        <f t="shared" si="14"/>
        <v>3252.8228675352957</v>
      </c>
      <c r="AD85" s="41">
        <f t="shared" si="14"/>
        <v>9458.1121133639845</v>
      </c>
      <c r="AE85" s="41">
        <f t="shared" si="14"/>
        <v>2746.9929581752767</v>
      </c>
      <c r="AF85" s="41">
        <f t="shared" si="14"/>
        <v>3275.165468424882</v>
      </c>
      <c r="AG85" s="41">
        <f t="shared" si="14"/>
        <v>1343.7462165284273</v>
      </c>
      <c r="AH85" s="41">
        <f t="shared" si="14"/>
        <v>5616.4675541563047</v>
      </c>
      <c r="AI85" s="42">
        <f t="shared" si="14"/>
        <v>953.85604748378705</v>
      </c>
      <c r="AJ85" s="40" t="s">
        <v>36</v>
      </c>
      <c r="AK85" s="41">
        <f t="shared" si="15"/>
        <v>291.48771447245713</v>
      </c>
      <c r="AL85" s="41">
        <f t="shared" si="15"/>
        <v>162.12054881395596</v>
      </c>
      <c r="AM85" s="41">
        <f t="shared" si="15"/>
        <v>471.39189221340405</v>
      </c>
      <c r="AN85" s="41">
        <f t="shared" si="15"/>
        <v>136.91000835372597</v>
      </c>
      <c r="AO85" s="41">
        <f t="shared" si="15"/>
        <v>163.234103060731</v>
      </c>
      <c r="AP85" s="41">
        <f t="shared" si="15"/>
        <v>66.9722523979095</v>
      </c>
      <c r="AQ85" s="41">
        <f t="shared" si="15"/>
        <v>279.92449615479001</v>
      </c>
      <c r="AR85" s="42">
        <f t="shared" si="15"/>
        <v>47.540143501498065</v>
      </c>
      <c r="AS85" s="43"/>
      <c r="AT85" s="44"/>
      <c r="AU85" s="58">
        <f>[3]CPI!E200</f>
        <v>2006.4223143409938</v>
      </c>
    </row>
    <row r="86" spans="1:47" ht="14.25" hidden="1" customHeight="1" thickBot="1" x14ac:dyDescent="0.3">
      <c r="A86" s="40" t="s">
        <v>38</v>
      </c>
      <c r="B86" s="41">
        <f>([1]GRq2q!B192/([1]GRq2q!B$9/4))*100</f>
        <v>4462.9337286145819</v>
      </c>
      <c r="C86" s="41">
        <f>([1]GRq2q!C192/([1]GRq2q!C$9/4))*100</f>
        <v>5798.699213551703</v>
      </c>
      <c r="D86" s="41">
        <f>([1]GRq2q!D192/([1]GRq2q!D$9/4))*100</f>
        <v>5405.4373637791105</v>
      </c>
      <c r="E86" s="41">
        <f>([1]GRq2q!E192/([1]GRq2q!E$9/4))*100</f>
        <v>2503.7577544088913</v>
      </c>
      <c r="F86" s="41">
        <f>([1]GRq2q!F192/([1]GRq2q!F$9/4))*100</f>
        <v>3554.3841544065676</v>
      </c>
      <c r="G86" s="41">
        <f>([1]GRq2q!G192/([1]GRq2q!G$9/4))*100</f>
        <v>5290.6953855872252</v>
      </c>
      <c r="H86" s="42">
        <f>([1]GRq2q!H192/([1]GRq2q!H$9/4))*100</f>
        <v>1023.6586576228394</v>
      </c>
      <c r="I86" s="40" t="s">
        <v>38</v>
      </c>
      <c r="J86" s="41">
        <f>([1]GRq2q!T192/[1]GRq2q!T$9)*100</f>
        <v>142.68558012928179</v>
      </c>
      <c r="K86" s="41">
        <f>([1]GRq2q!U192/[1]GRq2q!U$9)*100</f>
        <v>110.46446002432695</v>
      </c>
      <c r="L86" s="41">
        <f>([1]GRq2q!V192/[1]GRq2q!V$9)*100</f>
        <v>301.43810059263808</v>
      </c>
      <c r="M86" s="41">
        <f>([1]GRq2q!W192/[1]GRq2q!W$9)*100</f>
        <v>94.94008904518725</v>
      </c>
      <c r="N86" s="41">
        <f>([1]GRq2q!X192/[1]GRq2q!X$9)*100</f>
        <v>126.61910441388464</v>
      </c>
      <c r="O86" s="41">
        <f>([1]GRq2q!Y192/[1]GRq2q!Y$9)*100</f>
        <v>143.58370421643016</v>
      </c>
      <c r="P86" s="41">
        <f>([1]GRq2q!Z192/[1]GRq2q!Z$9)*100</f>
        <v>86.627775844833778</v>
      </c>
      <c r="Q86" s="42">
        <f>([1]GRq2q!AA192/[1]GRq2q!AA$9)*100</f>
        <v>100.1374544712844</v>
      </c>
      <c r="R86" s="40" t="s">
        <v>38</v>
      </c>
      <c r="S86" s="41">
        <f>([1]GRq2q!AN192/([1]GRq2q!AN$9/4))*100</f>
        <v>8662.217292279176</v>
      </c>
      <c r="T86" s="41">
        <f>([1]GRq2q!AO192/([1]GRq2q!AO$9/4))*100</f>
        <v>3808.8651614036908</v>
      </c>
      <c r="U86" s="41">
        <f>([1]GRq2q!AP192/([1]GRq2q!AP$9/4))*100</f>
        <v>29031.012302788462</v>
      </c>
      <c r="V86" s="41">
        <f>([1]GRq2q!AQ192/([1]GRq2q!AQ$9/4))*100</f>
        <v>2743.9416293443087</v>
      </c>
      <c r="W86" s="41">
        <f>([1]GRq2q!AR192/([1]GRq2q!AR$9/4))*100</f>
        <v>4425.7918201779439</v>
      </c>
      <c r="X86" s="41">
        <f>([1]GRq2q!AS192/([1]GRq2q!AS$9/4))*100</f>
        <v>2046.9272799747064</v>
      </c>
      <c r="Y86" s="41">
        <f>([1]GRq2q!AT192/([1]GRq2q!AT$9/4))*100</f>
        <v>5430.3969187841985</v>
      </c>
      <c r="Z86" s="42">
        <f>([1]GRq2q!AU192/([1]GRq2q!AU$9/4))*100</f>
        <v>950.44049843397613</v>
      </c>
      <c r="AA86" s="40" t="s">
        <v>38</v>
      </c>
      <c r="AB86" s="41">
        <f t="shared" si="14"/>
        <v>6070.8428170742145</v>
      </c>
      <c r="AC86" s="41">
        <f t="shared" si="14"/>
        <v>3448.0457882697174</v>
      </c>
      <c r="AD86" s="41">
        <f t="shared" si="14"/>
        <v>9630.8370593207874</v>
      </c>
      <c r="AE86" s="41">
        <f t="shared" si="14"/>
        <v>2890.1822790984688</v>
      </c>
      <c r="AF86" s="41">
        <f t="shared" si="14"/>
        <v>3495.358651180466</v>
      </c>
      <c r="AG86" s="41">
        <f t="shared" si="14"/>
        <v>1425.5986019759464</v>
      </c>
      <c r="AH86" s="41">
        <f t="shared" si="14"/>
        <v>6268.6555966887972</v>
      </c>
      <c r="AI86" s="42">
        <f t="shared" si="14"/>
        <v>949.13586874382383</v>
      </c>
      <c r="AJ86" s="40" t="s">
        <v>38</v>
      </c>
      <c r="AK86" s="41">
        <f t="shared" si="15"/>
        <v>303.94460499100722</v>
      </c>
      <c r="AL86" s="41">
        <f t="shared" si="15"/>
        <v>172.63087625313059</v>
      </c>
      <c r="AM86" s="41">
        <f t="shared" si="15"/>
        <v>482.18032552171508</v>
      </c>
      <c r="AN86" s="41">
        <f t="shared" si="15"/>
        <v>144.70071745259852</v>
      </c>
      <c r="AO86" s="41">
        <f t="shared" si="15"/>
        <v>174.99965598630968</v>
      </c>
      <c r="AP86" s="41">
        <f t="shared" si="15"/>
        <v>71.374439597521572</v>
      </c>
      <c r="AQ86" s="41">
        <f t="shared" si="15"/>
        <v>313.84835789217425</v>
      </c>
      <c r="AR86" s="42">
        <f t="shared" si="15"/>
        <v>47.519716026377132</v>
      </c>
      <c r="AS86" s="43"/>
      <c r="AT86" s="44"/>
      <c r="AU86" s="58">
        <f>[4]CPI!$E$201</f>
        <v>1997.3517270536292</v>
      </c>
    </row>
    <row r="87" spans="1:47" ht="15.75" hidden="1" customHeight="1" thickTop="1" x14ac:dyDescent="0.25">
      <c r="A87" s="17">
        <v>2012</v>
      </c>
      <c r="B87" s="36"/>
      <c r="C87" s="36"/>
      <c r="D87" s="36"/>
      <c r="E87" s="36"/>
      <c r="F87" s="36"/>
      <c r="G87" s="36"/>
      <c r="H87" s="37"/>
      <c r="I87" s="17">
        <v>2012</v>
      </c>
      <c r="J87" s="36"/>
      <c r="K87" s="36"/>
      <c r="L87" s="36"/>
      <c r="M87" s="36"/>
      <c r="N87" s="36"/>
      <c r="O87" s="36"/>
      <c r="P87" s="36"/>
      <c r="Q87" s="37"/>
      <c r="R87" s="17">
        <v>2012</v>
      </c>
      <c r="S87" s="36"/>
      <c r="T87" s="36"/>
      <c r="U87" s="36"/>
      <c r="V87" s="36"/>
      <c r="W87" s="36"/>
      <c r="X87" s="36"/>
      <c r="Y87" s="36"/>
      <c r="Z87" s="37"/>
      <c r="AA87" s="17">
        <v>2012</v>
      </c>
      <c r="AB87" s="36"/>
      <c r="AC87" s="36"/>
      <c r="AD87" s="36"/>
      <c r="AE87" s="36"/>
      <c r="AF87" s="36"/>
      <c r="AG87" s="36"/>
      <c r="AH87" s="36"/>
      <c r="AI87" s="37"/>
      <c r="AJ87" s="17">
        <v>2012</v>
      </c>
      <c r="AK87" s="36"/>
      <c r="AL87" s="36"/>
      <c r="AM87" s="36"/>
      <c r="AN87" s="36"/>
      <c r="AO87" s="36"/>
      <c r="AP87" s="36"/>
      <c r="AQ87" s="36"/>
      <c r="AR87" s="37"/>
      <c r="AS87" s="43"/>
      <c r="AT87" s="44"/>
      <c r="AU87" s="58"/>
    </row>
    <row r="88" spans="1:47" ht="15.75" hidden="1" customHeight="1" x14ac:dyDescent="0.25">
      <c r="A88" s="40" t="s">
        <v>32</v>
      </c>
      <c r="B88" s="41">
        <f>([1]GRq2q!B194/([1]GRq2q!B$9/4))*100</f>
        <v>4403.7513774926138</v>
      </c>
      <c r="C88" s="41">
        <f>([1]GRq2q!C194/([1]GRq2q!C$9/4))*100</f>
        <v>6684.7244885443242</v>
      </c>
      <c r="D88" s="41">
        <f>([1]GRq2q!D194/([1]GRq2q!D$9/4))*100</f>
        <v>5111.4233284857964</v>
      </c>
      <c r="E88" s="41">
        <f>([1]GRq2q!E194/([1]GRq2q!E$9/4))*100</f>
        <v>2619.1798122697146</v>
      </c>
      <c r="F88" s="41">
        <f>([1]GRq2q!F194/([1]GRq2q!F$9/4))*100</f>
        <v>2502.8907600369189</v>
      </c>
      <c r="G88" s="41">
        <f>([1]GRq2q!G194/([1]GRq2q!G$9/4))*100</f>
        <v>5038.0482084355499</v>
      </c>
      <c r="H88" s="42">
        <f>([1]GRq2q!H194/([1]GRq2q!H$9/4))*100</f>
        <v>1023.6586576228394</v>
      </c>
      <c r="I88" s="40" t="s">
        <v>32</v>
      </c>
      <c r="J88" s="41">
        <f>([1]GRq2q!T194/[1]GRq2q!T$9)*100</f>
        <v>145.7193778940964</v>
      </c>
      <c r="K88" s="41">
        <f>([1]GRq2q!U194/[1]GRq2q!U$9)*100</f>
        <v>110.59160421254283</v>
      </c>
      <c r="L88" s="41">
        <f>([1]GRq2q!V194/[1]GRq2q!V$9)*100</f>
        <v>321.23250021765432</v>
      </c>
      <c r="M88" s="41">
        <f>([1]GRq2q!W194/[1]GRq2q!W$9)*100</f>
        <v>101.1744769984696</v>
      </c>
      <c r="N88" s="41">
        <f>([1]GRq2q!X194/[1]GRq2q!X$9)*100</f>
        <v>126.24820327232591</v>
      </c>
      <c r="O88" s="41">
        <f>([1]GRq2q!Y194/[1]GRq2q!Y$9)*100</f>
        <v>143.96288653390312</v>
      </c>
      <c r="P88" s="41">
        <f>([1]GRq2q!Z194/[1]GRq2q!Z$9)*100</f>
        <v>85.015342618688777</v>
      </c>
      <c r="Q88" s="42">
        <f>([1]GRq2q!AA194/[1]GRq2q!AA$9)*100</f>
        <v>96.364010275622036</v>
      </c>
      <c r="R88" s="40" t="s">
        <v>32</v>
      </c>
      <c r="S88" s="41">
        <f>([1]GRq2q!AN194/([1]GRq2q!AN$9/4))*100</f>
        <v>9183.7712554121226</v>
      </c>
      <c r="T88" s="41">
        <f>([1]GRq2q!AO194/([1]GRq2q!AO$9/4))*100</f>
        <v>3603.2064397105964</v>
      </c>
      <c r="U88" s="41">
        <f>([1]GRq2q!AP194/([1]GRq2q!AP$9/4))*100</f>
        <v>32274.099710120219</v>
      </c>
      <c r="V88" s="41">
        <f>([1]GRq2q!AQ194/([1]GRq2q!AQ$9/4))*100</f>
        <v>2657.4255894206699</v>
      </c>
      <c r="W88" s="41">
        <f>([1]GRq2q!AR194/([1]GRq2q!AR$9/4))*100</f>
        <v>4005.3716295403533</v>
      </c>
      <c r="X88" s="41">
        <f>([1]GRq2q!AS194/([1]GRq2q!AS$9/4))*100</f>
        <v>1868.0029840508028</v>
      </c>
      <c r="Y88" s="41">
        <f>([1]GRq2q!AT194/([1]GRq2q!AT$9/4))*100</f>
        <v>5245.38565477673</v>
      </c>
      <c r="Z88" s="42">
        <f>([1]GRq2q!AU194/([1]GRq2q!AU$9/4))*100</f>
        <v>886.2475586241668</v>
      </c>
      <c r="AA88" s="40" t="s">
        <v>32</v>
      </c>
      <c r="AB88" s="41">
        <f t="shared" ref="AB88:AI91" si="16">(S88/J88)*100</f>
        <v>6302.3678718190504</v>
      </c>
      <c r="AC88" s="41">
        <f t="shared" si="16"/>
        <v>3258.1193349774521</v>
      </c>
      <c r="AD88" s="41">
        <f t="shared" si="16"/>
        <v>10046.959659515329</v>
      </c>
      <c r="AE88" s="41">
        <f t="shared" si="16"/>
        <v>2626.5770461663633</v>
      </c>
      <c r="AF88" s="41">
        <f t="shared" si="16"/>
        <v>3172.616738869935</v>
      </c>
      <c r="AG88" s="41">
        <f t="shared" si="16"/>
        <v>1297.5587174065795</v>
      </c>
      <c r="AH88" s="41">
        <f t="shared" si="16"/>
        <v>6169.928266128808</v>
      </c>
      <c r="AI88" s="42">
        <f t="shared" si="16"/>
        <v>919.68729413533742</v>
      </c>
      <c r="AJ88" s="40" t="s">
        <v>32</v>
      </c>
      <c r="AK88" s="41">
        <f t="shared" ref="AK88:AR91" si="17">(AB88/$AU88)*100</f>
        <v>310.64245044179938</v>
      </c>
      <c r="AL88" s="41">
        <f t="shared" si="17"/>
        <v>160.59204962865434</v>
      </c>
      <c r="AM88" s="41">
        <f t="shared" si="17"/>
        <v>495.21262985572616</v>
      </c>
      <c r="AN88" s="41">
        <f t="shared" si="17"/>
        <v>129.4634566705802</v>
      </c>
      <c r="AO88" s="41">
        <f t="shared" si="17"/>
        <v>156.37764378720217</v>
      </c>
      <c r="AP88" s="41">
        <f t="shared" si="17"/>
        <v>63.956409363161818</v>
      </c>
      <c r="AQ88" s="41">
        <f t="shared" si="17"/>
        <v>304.114528796488</v>
      </c>
      <c r="AR88" s="42">
        <f t="shared" si="17"/>
        <v>45.331202573538349</v>
      </c>
      <c r="AS88" s="43"/>
      <c r="AT88" s="44"/>
      <c r="AU88" s="58">
        <f>[5]CPI!$E$204</f>
        <v>2028.817330939718</v>
      </c>
    </row>
    <row r="89" spans="1:47" ht="15.75" hidden="1" customHeight="1" x14ac:dyDescent="0.25">
      <c r="A89" s="40" t="s">
        <v>34</v>
      </c>
      <c r="B89" s="41">
        <f>([1]GRq2q!B195/([1]GRq2q!B$9/4))*100</f>
        <v>4305.6668436164437</v>
      </c>
      <c r="C89" s="41">
        <f>([1]GRq2q!C195/([1]GRq2q!C$9/4))*100</f>
        <v>6182.039587645254</v>
      </c>
      <c r="D89" s="41">
        <f>([1]GRq2q!D195/([1]GRq2q!D$9/4))*100</f>
        <v>5040.2378804675809</v>
      </c>
      <c r="E89" s="41">
        <f>([1]GRq2q!E195/([1]GRq2q!E$9/4))*100</f>
        <v>2549.2758207209185</v>
      </c>
      <c r="F89" s="41">
        <f>([1]GRq2q!F195/([1]GRq2q!F$9/4))*100</f>
        <v>2344.6735931599801</v>
      </c>
      <c r="G89" s="41">
        <f>([1]GRq2q!G195/([1]GRq2q!G$9/4))*100</f>
        <v>5125.825335037488</v>
      </c>
      <c r="H89" s="42">
        <f>([1]GRq2q!H195/([1]GRq2q!H$9/4))*100</f>
        <v>1023.6586576228394</v>
      </c>
      <c r="I89" s="40" t="s">
        <v>34</v>
      </c>
      <c r="J89" s="41">
        <f>([1]GRq2q!T195/[1]GRq2q!T$9)*100</f>
        <v>146.82275897631888</v>
      </c>
      <c r="K89" s="41">
        <f>([1]GRq2q!U195/[1]GRq2q!U$9)*100</f>
        <v>101.48998290226952</v>
      </c>
      <c r="L89" s="41">
        <f>([1]GRq2q!V195/[1]GRq2q!V$9)*100</f>
        <v>321.90536489934988</v>
      </c>
      <c r="M89" s="41">
        <f>([1]GRq2q!W195/[1]GRq2q!W$9)*100</f>
        <v>102.40283709761988</v>
      </c>
      <c r="N89" s="41">
        <f>([1]GRq2q!X195/[1]GRq2q!X$9)*100</f>
        <v>129.87779025658048</v>
      </c>
      <c r="O89" s="41">
        <f>([1]GRq2q!Y195/[1]GRq2q!Y$9)*100</f>
        <v>149.57183016509416</v>
      </c>
      <c r="P89" s="41">
        <f>([1]GRq2q!Z195/[1]GRq2q!Z$9)*100</f>
        <v>85.588931734434965</v>
      </c>
      <c r="Q89" s="42">
        <f>([1]GRq2q!AA195/[1]GRq2q!AA$9)*100</f>
        <v>96.364010275622036</v>
      </c>
      <c r="R89" s="40" t="s">
        <v>34</v>
      </c>
      <c r="S89" s="41">
        <f>([1]GRq2q!AN195/([1]GRq2q!AN$9/4))*100</f>
        <v>9431.8020159822699</v>
      </c>
      <c r="T89" s="41">
        <f>([1]GRq2q!AO195/([1]GRq2q!AO$9/4))*100</f>
        <v>3299.2407319924027</v>
      </c>
      <c r="U89" s="41">
        <f>([1]GRq2q!AP195/([1]GRq2q!AP$9/4))*100</f>
        <v>33541.527076905797</v>
      </c>
      <c r="V89" s="41">
        <f>([1]GRq2q!AQ195/([1]GRq2q!AQ$9/4))*100</f>
        <v>2798.9080474105376</v>
      </c>
      <c r="W89" s="41">
        <f>([1]GRq2q!AR195/([1]GRq2q!AR$9/4))*100</f>
        <v>4302.3733031928223</v>
      </c>
      <c r="X89" s="41">
        <f>([1]GRq2q!AS195/([1]GRq2q!AS$9/4))*100</f>
        <v>1869.7720565476914</v>
      </c>
      <c r="Y89" s="41">
        <f>([1]GRq2q!AT195/([1]GRq2q!AT$9/4))*100</f>
        <v>5110.1612323961572</v>
      </c>
      <c r="Z89" s="42">
        <f>([1]GRq2q!AU195/([1]GRq2q!AU$9/4))*100</f>
        <v>929.93405977293526</v>
      </c>
      <c r="AA89" s="40" t="s">
        <v>34</v>
      </c>
      <c r="AB89" s="41">
        <f t="shared" si="16"/>
        <v>6423.9373253458143</v>
      </c>
      <c r="AC89" s="41">
        <f t="shared" si="16"/>
        <v>3250.8043036813101</v>
      </c>
      <c r="AD89" s="41">
        <f t="shared" si="16"/>
        <v>10419.68563878804</v>
      </c>
      <c r="AE89" s="41">
        <f t="shared" si="16"/>
        <v>2733.2329130123208</v>
      </c>
      <c r="AF89" s="41">
        <f t="shared" si="16"/>
        <v>3312.6320479377227</v>
      </c>
      <c r="AG89" s="41">
        <f t="shared" si="16"/>
        <v>1250.0830233098554</v>
      </c>
      <c r="AH89" s="41">
        <f t="shared" si="16"/>
        <v>5970.5865336092138</v>
      </c>
      <c r="AI89" s="42">
        <f t="shared" si="16"/>
        <v>965.02216658804616</v>
      </c>
      <c r="AJ89" s="40" t="s">
        <v>34</v>
      </c>
      <c r="AK89" s="41">
        <f t="shared" si="17"/>
        <v>313.87506815883654</v>
      </c>
      <c r="AL89" s="41">
        <f t="shared" si="17"/>
        <v>158.83505250949548</v>
      </c>
      <c r="AM89" s="41">
        <f t="shared" si="17"/>
        <v>509.10825782257911</v>
      </c>
      <c r="AN89" s="41">
        <f t="shared" si="17"/>
        <v>133.54639427767694</v>
      </c>
      <c r="AO89" s="41">
        <f t="shared" si="17"/>
        <v>161.85597043875688</v>
      </c>
      <c r="AP89" s="41">
        <f t="shared" si="17"/>
        <v>61.07934655549635</v>
      </c>
      <c r="AQ89" s="41">
        <f t="shared" si="17"/>
        <v>291.72424329092303</v>
      </c>
      <c r="AR89" s="42">
        <f t="shared" si="17"/>
        <v>47.151206958001502</v>
      </c>
      <c r="AS89" s="43"/>
      <c r="AT89" s="44"/>
      <c r="AU89" s="58">
        <f>[6]CPI!$E$205</f>
        <v>2046.6542191541571</v>
      </c>
    </row>
    <row r="90" spans="1:47" ht="15.75" hidden="1" customHeight="1" x14ac:dyDescent="0.25">
      <c r="A90" s="40" t="s">
        <v>36</v>
      </c>
      <c r="B90" s="41">
        <f>([1]GRq2q!B196/([1]GRq2q!B$9/4))*100</f>
        <v>4341.9474997294519</v>
      </c>
      <c r="C90" s="41">
        <f>([1]GRq2q!C196/([1]GRq2q!C$9/4))*100</f>
        <v>6691.9970474061229</v>
      </c>
      <c r="D90" s="41">
        <f>([1]GRq2q!D196/([1]GRq2q!D$9/4))*100</f>
        <v>5601.6463452261169</v>
      </c>
      <c r="E90" s="41">
        <f>([1]GRq2q!E196/([1]GRq2q!E$9/4))*100</f>
        <v>2600.4607460120428</v>
      </c>
      <c r="F90" s="41">
        <f>([1]GRq2q!F196/([1]GRq2q!F$9/4))*100</f>
        <v>1356.5086747913765</v>
      </c>
      <c r="G90" s="41">
        <f>([1]GRq2q!G196/([1]GRq2q!G$9/4))*100</f>
        <v>5046.031573611619</v>
      </c>
      <c r="H90" s="42">
        <f>([1]GRq2q!H196/([1]GRq2q!H$9/4))*100</f>
        <v>1023.6586576228394</v>
      </c>
      <c r="I90" s="40" t="s">
        <v>36</v>
      </c>
      <c r="J90" s="41">
        <f>([1]GRq2q!T196/[1]GRq2q!T$9)*100</f>
        <v>150.29056079162325</v>
      </c>
      <c r="K90" s="41">
        <f>([1]GRq2q!U196/[1]GRq2q!U$9)*100</f>
        <v>110.68188411598032</v>
      </c>
      <c r="L90" s="41">
        <f>([1]GRq2q!V196/[1]GRq2q!V$9)*100</f>
        <v>327.25579679912801</v>
      </c>
      <c r="M90" s="41">
        <f>([1]GRq2q!W196/[1]GRq2q!W$9)*100</f>
        <v>108.80662636335623</v>
      </c>
      <c r="N90" s="41">
        <f>([1]GRq2q!X196/[1]GRq2q!X$9)*100</f>
        <v>133.91809760292563</v>
      </c>
      <c r="O90" s="41">
        <f>([1]GRq2q!Y196/[1]GRq2q!Y$9)*100</f>
        <v>155.39930406763028</v>
      </c>
      <c r="P90" s="41">
        <f>([1]GRq2q!Z196/[1]GRq2q!Z$9)*100</f>
        <v>86.103834360057931</v>
      </c>
      <c r="Q90" s="42">
        <f>([1]GRq2q!AA196/[1]GRq2q!AA$9)*100</f>
        <v>93.360656732135681</v>
      </c>
      <c r="R90" s="40" t="s">
        <v>36</v>
      </c>
      <c r="S90" s="41">
        <f>([1]GRq2q!AN196/([1]GRq2q!AN$9/4))*100</f>
        <v>9504.3853754821521</v>
      </c>
      <c r="T90" s="41">
        <f>([1]GRq2q!AO196/([1]GRq2q!AO$9/4))*100</f>
        <v>3730.6402230881949</v>
      </c>
      <c r="U90" s="41">
        <f>([1]GRq2q!AP196/([1]GRq2q!AP$9/4))*100</f>
        <v>33604.85299293101</v>
      </c>
      <c r="V90" s="41">
        <f>([1]GRq2q!AQ196/([1]GRq2q!AQ$9/4))*100</f>
        <v>2820.5864765277038</v>
      </c>
      <c r="W90" s="41">
        <f>([1]GRq2q!AR196/([1]GRq2q!AR$9/4))*100</f>
        <v>4512.2654823911089</v>
      </c>
      <c r="X90" s="41">
        <f>([1]GRq2q!AS196/([1]GRq2q!AS$9/4))*100</f>
        <v>1803.7232784388511</v>
      </c>
      <c r="Y90" s="41">
        <f>([1]GRq2q!AT196/([1]GRq2q!AT$9/4))*100</f>
        <v>5084.5612964043958</v>
      </c>
      <c r="Z90" s="42">
        <f>([1]GRq2q!AU196/([1]GRq2q!AU$9/4))*100</f>
        <v>951.99744829389181</v>
      </c>
      <c r="AA90" s="40" t="s">
        <v>36</v>
      </c>
      <c r="AB90" s="41">
        <f t="shared" si="16"/>
        <v>6324.0068607235498</v>
      </c>
      <c r="AC90" s="41">
        <f t="shared" si="16"/>
        <v>3370.5969616301127</v>
      </c>
      <c r="AD90" s="41">
        <f t="shared" si="16"/>
        <v>10268.680745037471</v>
      </c>
      <c r="AE90" s="41">
        <f t="shared" si="16"/>
        <v>2592.2929244294792</v>
      </c>
      <c r="AF90" s="41">
        <f t="shared" si="16"/>
        <v>3369.4217310122035</v>
      </c>
      <c r="AG90" s="41">
        <f t="shared" si="16"/>
        <v>1160.7022883795314</v>
      </c>
      <c r="AH90" s="41">
        <f t="shared" si="16"/>
        <v>5905.1508381641079</v>
      </c>
      <c r="AI90" s="42">
        <f t="shared" si="16"/>
        <v>1019.6987485052734</v>
      </c>
      <c r="AJ90" s="40" t="s">
        <v>36</v>
      </c>
      <c r="AK90" s="41">
        <f t="shared" si="17"/>
        <v>304.45227544967588</v>
      </c>
      <c r="AL90" s="41">
        <f t="shared" si="17"/>
        <v>162.26831140322994</v>
      </c>
      <c r="AM90" s="41">
        <f t="shared" si="17"/>
        <v>494.35797391517031</v>
      </c>
      <c r="AN90" s="41">
        <f t="shared" si="17"/>
        <v>124.79896003533926</v>
      </c>
      <c r="AO90" s="41">
        <f t="shared" si="17"/>
        <v>162.21173309082758</v>
      </c>
      <c r="AP90" s="41">
        <f t="shared" si="17"/>
        <v>55.878885111829725</v>
      </c>
      <c r="AQ90" s="41">
        <f t="shared" si="17"/>
        <v>284.28758050824234</v>
      </c>
      <c r="AR90" s="42">
        <f t="shared" si="17"/>
        <v>49.090649503200844</v>
      </c>
      <c r="AS90" s="43"/>
      <c r="AT90" s="44"/>
      <c r="AU90" s="58">
        <f>[6]CPI!$E$206</f>
        <v>2077.175101215123</v>
      </c>
    </row>
    <row r="91" spans="1:47" ht="14.25" hidden="1" customHeight="1" x14ac:dyDescent="0.25">
      <c r="A91" s="40" t="s">
        <v>38</v>
      </c>
      <c r="B91" s="41">
        <f>([1]GRq2q!B197/([1]GRq2q!B$9/4))*100</f>
        <v>4987.4945007598271</v>
      </c>
      <c r="C91" s="41">
        <f>([1]GRq2q!C197/([1]GRq2q!C$9/4))*100</f>
        <v>6301.1782638570794</v>
      </c>
      <c r="D91" s="41">
        <f>([1]GRq2q!D197/([1]GRq2q!D$9/4))*100</f>
        <v>6075.6166798684571</v>
      </c>
      <c r="E91" s="41">
        <f>([1]GRq2q!E197/([1]GRq2q!E$9/4))*100</f>
        <v>2740.3351939383397</v>
      </c>
      <c r="F91" s="41">
        <f>([1]GRq2q!F197/([1]GRq2q!F$9/4))*100</f>
        <v>3545.7881904665046</v>
      </c>
      <c r="G91" s="41">
        <f>([1]GRq2q!G197/([1]GRq2q!G$9/4))*100</f>
        <v>6154.046563581257</v>
      </c>
      <c r="H91" s="42">
        <f>([1]GRq2q!H197/([1]GRq2q!H$9/4))*100</f>
        <v>1088.2930305309053</v>
      </c>
      <c r="I91" s="40" t="s">
        <v>38</v>
      </c>
      <c r="J91" s="41">
        <f>([1]GRq2q!T197/[1]GRq2q!T$9)*100</f>
        <v>152.32804588261638</v>
      </c>
      <c r="K91" s="41">
        <f>([1]GRq2q!U197/[1]GRq2q!U$9)*100</f>
        <v>113.35652669314322</v>
      </c>
      <c r="L91" s="41">
        <f>([1]GRq2q!V197/[1]GRq2q!V$9)*100</f>
        <v>332.6562994195437</v>
      </c>
      <c r="M91" s="41">
        <f>([1]GRq2q!W197/[1]GRq2q!W$9)*100</f>
        <v>102.06605929856298</v>
      </c>
      <c r="N91" s="41">
        <f>([1]GRq2q!X197/[1]GRq2q!X$9)*100</f>
        <v>137.26884233027158</v>
      </c>
      <c r="O91" s="41">
        <f>([1]GRq2q!Y197/[1]GRq2q!Y$9)*100</f>
        <v>149.79989013353605</v>
      </c>
      <c r="P91" s="41">
        <f>([1]GRq2q!Z197/[1]GRq2q!Z$9)*100</f>
        <v>90.501788384794182</v>
      </c>
      <c r="Q91" s="42">
        <f>([1]GRq2q!AA197/[1]GRq2q!AA$9)*100</f>
        <v>103.35881333109751</v>
      </c>
      <c r="R91" s="40" t="s">
        <v>38</v>
      </c>
      <c r="S91" s="41">
        <f>([1]GRq2q!AN197/([1]GRq2q!AN$9/4))*100</f>
        <v>10130.396605668144</v>
      </c>
      <c r="T91" s="41">
        <f>([1]GRq2q!AO197/([1]GRq2q!AO$9/4))*100</f>
        <v>3991.6696377458279</v>
      </c>
      <c r="U91" s="41">
        <f>([1]GRq2q!AP197/([1]GRq2q!AP$9/4))*100</f>
        <v>35534.358495814049</v>
      </c>
      <c r="V91" s="41">
        <f>([1]GRq2q!AQ197/([1]GRq2q!AQ$9/4))*100</f>
        <v>3165.0379928865009</v>
      </c>
      <c r="W91" s="41">
        <f>([1]GRq2q!AR197/([1]GRq2q!AR$9/4))*100</f>
        <v>4876.0941959393849</v>
      </c>
      <c r="X91" s="41">
        <f>([1]GRq2q!AS197/([1]GRq2q!AS$9/4))*100</f>
        <v>1943.4848318611691</v>
      </c>
      <c r="Y91" s="41">
        <f>([1]GRq2q!AT197/([1]GRq2q!AT$9/4))*100</f>
        <v>5596.5263014105485</v>
      </c>
      <c r="Z91" s="42">
        <f>([1]GRq2q!AU197/([1]GRq2q!AU$9/4))*100</f>
        <v>928.07184404229611</v>
      </c>
      <c r="AA91" s="40" t="s">
        <v>38</v>
      </c>
      <c r="AB91" s="41">
        <f t="shared" si="16"/>
        <v>6650.3817776764517</v>
      </c>
      <c r="AC91" s="41">
        <f t="shared" si="16"/>
        <v>3521.3408122068709</v>
      </c>
      <c r="AD91" s="41">
        <f t="shared" si="16"/>
        <v>10682.003785233712</v>
      </c>
      <c r="AE91" s="41">
        <f t="shared" si="16"/>
        <v>3100.9701115511398</v>
      </c>
      <c r="AF91" s="41">
        <f t="shared" si="16"/>
        <v>3552.2221307930936</v>
      </c>
      <c r="AG91" s="41">
        <f t="shared" si="16"/>
        <v>1297.3873546427099</v>
      </c>
      <c r="AH91" s="41">
        <f t="shared" si="16"/>
        <v>6183.8847621610748</v>
      </c>
      <c r="AI91" s="42">
        <f t="shared" si="16"/>
        <v>897.91263476422637</v>
      </c>
      <c r="AJ91" s="40" t="s">
        <v>38</v>
      </c>
      <c r="AK91" s="41">
        <f t="shared" si="17"/>
        <v>323.41061368746711</v>
      </c>
      <c r="AL91" s="41">
        <f t="shared" si="17"/>
        <v>171.24415276448113</v>
      </c>
      <c r="AM91" s="41">
        <f t="shared" si="17"/>
        <v>519.46993647653323</v>
      </c>
      <c r="AN91" s="41">
        <f t="shared" si="17"/>
        <v>150.80136454265963</v>
      </c>
      <c r="AO91" s="41">
        <f t="shared" si="17"/>
        <v>172.74592311832356</v>
      </c>
      <c r="AP91" s="41">
        <f t="shared" si="17"/>
        <v>63.092444100548548</v>
      </c>
      <c r="AQ91" s="41">
        <f t="shared" si="17"/>
        <v>300.72468510249013</v>
      </c>
      <c r="AR91" s="42">
        <f t="shared" si="17"/>
        <v>43.665835429419303</v>
      </c>
      <c r="AS91" s="43"/>
      <c r="AT91" s="44"/>
      <c r="AU91" s="58">
        <f>[6]CPI!$E$207</f>
        <v>2056.3276207450485</v>
      </c>
    </row>
    <row r="92" spans="1:47" ht="9" hidden="1" customHeight="1" thickBot="1" x14ac:dyDescent="0.3">
      <c r="A92" s="45"/>
      <c r="B92" s="46"/>
      <c r="C92" s="46"/>
      <c r="D92" s="46"/>
      <c r="E92" s="46"/>
      <c r="F92" s="46"/>
      <c r="G92" s="46"/>
      <c r="H92" s="47"/>
      <c r="I92" s="45"/>
      <c r="J92" s="46"/>
      <c r="K92" s="46"/>
      <c r="L92" s="46"/>
      <c r="M92" s="46"/>
      <c r="N92" s="46"/>
      <c r="O92" s="46"/>
      <c r="P92" s="46"/>
      <c r="Q92" s="47"/>
      <c r="R92" s="45"/>
      <c r="S92" s="46"/>
      <c r="T92" s="46"/>
      <c r="U92" s="46"/>
      <c r="V92" s="46"/>
      <c r="W92" s="46"/>
      <c r="X92" s="46"/>
      <c r="Y92" s="46"/>
      <c r="Z92" s="47"/>
      <c r="AA92" s="45"/>
      <c r="AB92" s="46"/>
      <c r="AC92" s="48"/>
      <c r="AD92" s="48"/>
      <c r="AE92" s="48"/>
      <c r="AF92" s="48"/>
      <c r="AG92" s="48"/>
      <c r="AH92" s="48"/>
      <c r="AI92" s="49"/>
      <c r="AJ92" s="45"/>
      <c r="AK92" s="46"/>
      <c r="AL92" s="46"/>
      <c r="AM92" s="46"/>
      <c r="AN92" s="46"/>
      <c r="AO92" s="46"/>
      <c r="AP92" s="46"/>
      <c r="AQ92" s="46"/>
      <c r="AR92" s="47"/>
      <c r="AS92" s="43"/>
      <c r="AT92" s="44"/>
      <c r="AU92" s="58"/>
    </row>
    <row r="93" spans="1:47" ht="15.75" hidden="1" customHeight="1" thickTop="1" x14ac:dyDescent="0.25">
      <c r="A93" s="17">
        <v>2013</v>
      </c>
      <c r="B93" s="36"/>
      <c r="C93" s="36"/>
      <c r="D93" s="36"/>
      <c r="E93" s="36"/>
      <c r="F93" s="36"/>
      <c r="G93" s="36"/>
      <c r="H93" s="37"/>
      <c r="I93" s="17">
        <v>2013</v>
      </c>
      <c r="J93" s="36"/>
      <c r="K93" s="36"/>
      <c r="L93" s="36"/>
      <c r="M93" s="36"/>
      <c r="N93" s="36"/>
      <c r="O93" s="36"/>
      <c r="P93" s="36"/>
      <c r="Q93" s="37"/>
      <c r="R93" s="17">
        <v>2013</v>
      </c>
      <c r="S93" s="36"/>
      <c r="T93" s="36"/>
      <c r="U93" s="36"/>
      <c r="V93" s="36"/>
      <c r="W93" s="36"/>
      <c r="X93" s="36"/>
      <c r="Y93" s="36"/>
      <c r="Z93" s="37"/>
      <c r="AA93" s="17">
        <v>2013</v>
      </c>
      <c r="AB93" s="36"/>
      <c r="AC93" s="36"/>
      <c r="AD93" s="36"/>
      <c r="AE93" s="36"/>
      <c r="AF93" s="36"/>
      <c r="AG93" s="36"/>
      <c r="AH93" s="36"/>
      <c r="AI93" s="37"/>
      <c r="AJ93" s="17">
        <v>2013</v>
      </c>
      <c r="AK93" s="36"/>
      <c r="AL93" s="36"/>
      <c r="AM93" s="36"/>
      <c r="AN93" s="36"/>
      <c r="AO93" s="36"/>
      <c r="AP93" s="36"/>
      <c r="AQ93" s="36"/>
      <c r="AR93" s="37"/>
      <c r="AS93" s="43"/>
      <c r="AT93" s="44"/>
      <c r="AU93" s="58"/>
    </row>
    <row r="94" spans="1:47" ht="17.25" hidden="1" thickTop="1" thickBot="1" x14ac:dyDescent="0.3">
      <c r="A94" s="40" t="s">
        <v>32</v>
      </c>
      <c r="B94" s="41">
        <f>([1]GRq2q!B200/([1]GRq2q!B$9/4))*100</f>
        <v>5055.6039573907683</v>
      </c>
      <c r="C94" s="41">
        <f>([1]GRq2q!C200/([1]GRq2q!C$9/4))*100</f>
        <v>6555.682982461306</v>
      </c>
      <c r="D94" s="41">
        <f>([1]GRq2q!D200/([1]GRq2q!D$9/4))*100</f>
        <v>6181.8270676333386</v>
      </c>
      <c r="E94" s="41">
        <f>([1]GRq2q!E200/([1]GRq2q!E$9/4))*100</f>
        <v>2760.2028200809391</v>
      </c>
      <c r="F94" s="41">
        <f>([1]GRq2q!F200/([1]GRq2q!F$9/4))*100</f>
        <v>2496.837739939886</v>
      </c>
      <c r="G94" s="41">
        <f>([1]GRq2q!G200/([1]GRq2q!G$9/4))*100</f>
        <v>6450.844583695196</v>
      </c>
      <c r="H94" s="42">
        <f>([1]GRq2q!H200/([1]GRq2q!H$9/4))*100</f>
        <v>1157.0084534355788</v>
      </c>
      <c r="I94" s="40" t="s">
        <v>32</v>
      </c>
      <c r="J94" s="41">
        <v>155.52388944913693</v>
      </c>
      <c r="K94" s="41">
        <v>115.18362416964263</v>
      </c>
      <c r="L94" s="41">
        <v>338.38168878046991</v>
      </c>
      <c r="M94" s="41">
        <v>107.25461360348667</v>
      </c>
      <c r="N94" s="41">
        <v>140.805274948071</v>
      </c>
      <c r="O94" s="41">
        <v>153.57347515216713</v>
      </c>
      <c r="P94" s="41">
        <v>90.698646219362416</v>
      </c>
      <c r="Q94" s="42">
        <v>106.68380127713502</v>
      </c>
      <c r="R94" s="40" t="s">
        <v>32</v>
      </c>
      <c r="S94" s="41">
        <f>([1]GRq2q!AN200/([1]GRq2q!AN$9/4))*100</f>
        <v>9816.9120839164061</v>
      </c>
      <c r="T94" s="41">
        <f>([1]GRq2q!AO200/([1]GRq2q!AO$9/4))*100</f>
        <v>3681.6113730372726</v>
      </c>
      <c r="U94" s="41">
        <f>([1]GRq2q!AP200/([1]GRq2q!AP$9/4))*100</f>
        <v>34959.627842803318</v>
      </c>
      <c r="V94" s="41">
        <f>([1]GRq2q!AQ200/([1]GRq2q!AQ$9/4))*100</f>
        <v>3221.8167965463999</v>
      </c>
      <c r="W94" s="41">
        <f>([1]GRq2q!AR200/([1]GRq2q!AR$9/4))*100</f>
        <v>4975.3824497432779</v>
      </c>
      <c r="X94" s="41">
        <f>([1]GRq2q!AS200/([1]GRq2q!AS$9/4))*100</f>
        <v>1905.5056956783383</v>
      </c>
      <c r="Y94" s="41">
        <f>([1]GRq2q!AT200/([1]GRq2q!AT$9/4))*100</f>
        <v>4806.1189049918958</v>
      </c>
      <c r="Z94" s="42">
        <f>([1]GRq2q!AU200/([1]GRq2q!AU$9/4))*100</f>
        <v>906.22963680866405</v>
      </c>
      <c r="AA94" s="40" t="s">
        <v>32</v>
      </c>
      <c r="AB94" s="41">
        <f t="shared" ref="AB94:AI97" si="18">(S94/J94)*100</f>
        <v>6312.1570060315162</v>
      </c>
      <c r="AC94" s="41">
        <f t="shared" si="18"/>
        <v>3196.2975636319529</v>
      </c>
      <c r="AD94" s="41">
        <f t="shared" si="18"/>
        <v>10331.418336730358</v>
      </c>
      <c r="AE94" s="41">
        <f t="shared" si="18"/>
        <v>3003.8957656938164</v>
      </c>
      <c r="AF94" s="41">
        <f t="shared" si="18"/>
        <v>3533.5199278423338</v>
      </c>
      <c r="AG94" s="41">
        <f t="shared" si="18"/>
        <v>1240.7778711722726</v>
      </c>
      <c r="AH94" s="41">
        <f t="shared" si="18"/>
        <v>5298.997399991933</v>
      </c>
      <c r="AI94" s="42">
        <f t="shared" si="18"/>
        <v>849.45383081591751</v>
      </c>
      <c r="AJ94" s="40" t="s">
        <v>32</v>
      </c>
      <c r="AK94" s="41">
        <f t="shared" ref="AK94:AR97" si="19">(AB94/$AU94)*100</f>
        <v>301.48313846618964</v>
      </c>
      <c r="AL94" s="41">
        <f t="shared" si="19"/>
        <v>152.66252408405086</v>
      </c>
      <c r="AM94" s="41">
        <f t="shared" si="19"/>
        <v>493.45230512934705</v>
      </c>
      <c r="AN94" s="41">
        <f t="shared" si="19"/>
        <v>143.47297163256712</v>
      </c>
      <c r="AO94" s="41">
        <f t="shared" si="19"/>
        <v>168.76903991152275</v>
      </c>
      <c r="AP94" s="41">
        <f t="shared" si="19"/>
        <v>59.262405289185963</v>
      </c>
      <c r="AQ94" s="41">
        <f t="shared" si="19"/>
        <v>253.09230511015755</v>
      </c>
      <c r="AR94" s="42">
        <f t="shared" si="19"/>
        <v>40.571868958867881</v>
      </c>
      <c r="AS94" s="43"/>
      <c r="AT94" s="44"/>
      <c r="AU94" s="58">
        <f>[7]CPI!$E$210</f>
        <v>2093.7015045501139</v>
      </c>
    </row>
    <row r="95" spans="1:47" ht="17.25" hidden="1" thickTop="1" thickBot="1" x14ac:dyDescent="0.3">
      <c r="A95" s="40" t="s">
        <v>34</v>
      </c>
      <c r="B95" s="41">
        <f>([1]GRq2q!B201/([1]GRq2q!B$9/4))*100</f>
        <v>4804.334083025552</v>
      </c>
      <c r="C95" s="41">
        <f>([1]GRq2q!C201/([1]GRq2q!C$9/4))*100</f>
        <v>6682.7717825280006</v>
      </c>
      <c r="D95" s="41">
        <f>([1]GRq2q!D201/([1]GRq2q!D$9/4))*100</f>
        <v>5675.6313539284938</v>
      </c>
      <c r="E95" s="41">
        <f>([1]GRq2q!E201/([1]GRq2q!E$9/4))*100</f>
        <v>2934.1622660087482</v>
      </c>
      <c r="F95" s="41">
        <f>([1]GRq2q!F201/([1]GRq2q!F$9/4))*100</f>
        <v>2537.4003661147203</v>
      </c>
      <c r="G95" s="41">
        <f>([1]GRq2q!G201/([1]GRq2q!G$9/4))*100</f>
        <v>5830.7512685389474</v>
      </c>
      <c r="H95" s="42">
        <f>([1]GRq2q!H201/([1]GRq2q!H$9/4))*100</f>
        <v>1107.8010432693391</v>
      </c>
      <c r="I95" s="40" t="s">
        <v>34</v>
      </c>
      <c r="J95" s="41">
        <v>155.2676694195307</v>
      </c>
      <c r="K95" s="41">
        <v>105.06022011265743</v>
      </c>
      <c r="L95" s="41">
        <v>338.29914891830379</v>
      </c>
      <c r="M95" s="41">
        <v>109.32510957901857</v>
      </c>
      <c r="N95" s="41">
        <v>137.16032472065118</v>
      </c>
      <c r="O95" s="41">
        <v>159.97236995017408</v>
      </c>
      <c r="P95" s="41">
        <v>90.105844610085555</v>
      </c>
      <c r="Q95" s="42">
        <v>101.31205100159448</v>
      </c>
      <c r="R95" s="40" t="s">
        <v>34</v>
      </c>
      <c r="S95" s="41">
        <f>([1]GRq2q!AN201/([1]GRq2q!AN$9/4))*100</f>
        <v>10052.308102844754</v>
      </c>
      <c r="T95" s="41">
        <f>([1]GRq2q!AO201/([1]GRq2q!AO$9/4))*100</f>
        <v>3505.2024549270704</v>
      </c>
      <c r="U95" s="41">
        <f>([1]GRq2q!AP201/([1]GRq2q!AP$9/4))*100</f>
        <v>35717.456688777842</v>
      </c>
      <c r="V95" s="41">
        <f>([1]GRq2q!AQ201/([1]GRq2q!AQ$9/4))*100</f>
        <v>3171.9578656104177</v>
      </c>
      <c r="W95" s="41">
        <f>([1]GRq2q!AR201/([1]GRq2q!AR$9/4))*100</f>
        <v>4987.2894854634696</v>
      </c>
      <c r="X95" s="41">
        <f>([1]GRq2q!AS201/([1]GRq2q!AS$9/4))*100</f>
        <v>2036.8484387731592</v>
      </c>
      <c r="Y95" s="41">
        <f>([1]GRq2q!AT201/([1]GRq2q!AT$9/4))*100</f>
        <v>5197.8683643710847</v>
      </c>
      <c r="Z95" s="42">
        <f>([1]GRq2q!AU201/([1]GRq2q!AU$9/4))*100</f>
        <v>947.95689399990249</v>
      </c>
      <c r="AA95" s="40" t="s">
        <v>34</v>
      </c>
      <c r="AB95" s="41">
        <f t="shared" si="18"/>
        <v>6474.1798086010949</v>
      </c>
      <c r="AC95" s="41">
        <f t="shared" si="18"/>
        <v>3336.3745584850258</v>
      </c>
      <c r="AD95" s="41">
        <f t="shared" si="18"/>
        <v>10557.950501200725</v>
      </c>
      <c r="AE95" s="41">
        <f t="shared" si="18"/>
        <v>2901.3992099571356</v>
      </c>
      <c r="AF95" s="41">
        <f t="shared" si="18"/>
        <v>3636.1021276530792</v>
      </c>
      <c r="AG95" s="41">
        <f t="shared" si="18"/>
        <v>1273.2501490148377</v>
      </c>
      <c r="AH95" s="41">
        <f t="shared" si="18"/>
        <v>5768.6250951464772</v>
      </c>
      <c r="AI95" s="42">
        <f t="shared" si="18"/>
        <v>935.68029136532152</v>
      </c>
      <c r="AJ95" s="40" t="s">
        <v>34</v>
      </c>
      <c r="AK95" s="41">
        <f t="shared" si="19"/>
        <v>308.01587438306029</v>
      </c>
      <c r="AL95" s="41">
        <f t="shared" si="19"/>
        <v>158.73150843538471</v>
      </c>
      <c r="AM95" s="41">
        <f t="shared" si="19"/>
        <v>502.305535444047</v>
      </c>
      <c r="AN95" s="41">
        <f t="shared" si="19"/>
        <v>138.03710137954423</v>
      </c>
      <c r="AO95" s="41">
        <f t="shared" si="19"/>
        <v>172.99136096085158</v>
      </c>
      <c r="AP95" s="41">
        <f t="shared" si="19"/>
        <v>60.576207265072455</v>
      </c>
      <c r="AQ95" s="41">
        <f t="shared" si="19"/>
        <v>274.44837109853665</v>
      </c>
      <c r="AR95" s="42">
        <f t="shared" si="19"/>
        <v>44.515968293775231</v>
      </c>
      <c r="AS95" s="43"/>
      <c r="AT95" s="44"/>
      <c r="AU95" s="58">
        <f>[8]CPI!$E$211</f>
        <v>2101.8980991056187</v>
      </c>
    </row>
    <row r="96" spans="1:47" ht="17.25" hidden="1" thickTop="1" thickBot="1" x14ac:dyDescent="0.3">
      <c r="A96" s="40" t="s">
        <v>36</v>
      </c>
      <c r="B96" s="41">
        <f>([1]GRq2q!B202/([1]GRq2q!B$9/4))*100</f>
        <v>4724.3429059502123</v>
      </c>
      <c r="C96" s="41">
        <f>([1]GRq2q!C202/([1]GRq2q!C$9/4))*100</f>
        <v>7225.7876961797692</v>
      </c>
      <c r="D96" s="41">
        <f>([1]GRq2q!D202/([1]GRq2q!D$9/4))*100</f>
        <v>5833.1571463195469</v>
      </c>
      <c r="E96" s="41">
        <f>([1]GRq2q!E202/([1]GRq2q!E$9/4))*100</f>
        <v>2334.3198874302611</v>
      </c>
      <c r="F96" s="41">
        <f>([1]GRq2q!F202/([1]GRq2q!F$9/4))*100</f>
        <v>2380.3513366032607</v>
      </c>
      <c r="G96" s="41">
        <f>([1]GRq2q!G202/([1]GRq2q!G$9/4))*100</f>
        <v>5467.7943830291642</v>
      </c>
      <c r="H96" s="42">
        <f>([1]GRq2q!H202/([1]GRq2q!H$9/4))*100</f>
        <v>1076.7042707072769</v>
      </c>
      <c r="I96" s="40" t="s">
        <v>36</v>
      </c>
      <c r="J96" s="41">
        <v>155.80048429201668</v>
      </c>
      <c r="K96" s="41">
        <v>115.24117817800688</v>
      </c>
      <c r="L96" s="41">
        <v>342.66316046474736</v>
      </c>
      <c r="M96" s="41">
        <v>110.56559587607696</v>
      </c>
      <c r="N96" s="41">
        <v>133.0909957149774</v>
      </c>
      <c r="O96" s="41">
        <v>157.15347356338688</v>
      </c>
      <c r="P96" s="41">
        <v>89.459865209388241</v>
      </c>
      <c r="Q96" s="42">
        <v>100.91871161545254</v>
      </c>
      <c r="R96" s="40" t="s">
        <v>36</v>
      </c>
      <c r="S96" s="41">
        <f>([1]GRq2q!AN202/([1]GRq2q!AN$9/4))*100</f>
        <v>9974.8524783932517</v>
      </c>
      <c r="T96" s="41">
        <f>([1]GRq2q!AO202/([1]GRq2q!AO$9/4))*100</f>
        <v>3815.1844182171262</v>
      </c>
      <c r="U96" s="41">
        <f>([1]GRq2q!AP202/([1]GRq2q!AP$9/4))*100</f>
        <v>35656.117823854227</v>
      </c>
      <c r="V96" s="41">
        <f>([1]GRq2q!AQ202/([1]GRq2q!AQ$9/4))*100</f>
        <v>2957.3883547391979</v>
      </c>
      <c r="W96" s="41">
        <f>([1]GRq2q!AR202/([1]GRq2q!AR$9/4))*100</f>
        <v>5074.9478470573304</v>
      </c>
      <c r="X96" s="41">
        <f>([1]GRq2q!AS202/([1]GRq2q!AS$9/4))*100</f>
        <v>1938.9793141432644</v>
      </c>
      <c r="Y96" s="41">
        <f>([1]GRq2q!AT202/([1]GRq2q!AT$9/4))*100</f>
        <v>4895.43749084512</v>
      </c>
      <c r="Z96" s="42">
        <f>([1]GRq2q!AU202/([1]GRq2q!AU$9/4))*100</f>
        <v>928.23653507718529</v>
      </c>
      <c r="AA96" s="40" t="s">
        <v>36</v>
      </c>
      <c r="AB96" s="41">
        <f t="shared" si="18"/>
        <v>6402.324436743982</v>
      </c>
      <c r="AC96" s="41">
        <f t="shared" si="18"/>
        <v>3310.6086544203977</v>
      </c>
      <c r="AD96" s="41">
        <f t="shared" si="18"/>
        <v>10405.58832630112</v>
      </c>
      <c r="AE96" s="41">
        <f t="shared" si="18"/>
        <v>2674.781726907047</v>
      </c>
      <c r="AF96" s="41">
        <f t="shared" si="18"/>
        <v>3813.1413923190153</v>
      </c>
      <c r="AG96" s="41">
        <f t="shared" si="18"/>
        <v>1233.8125719895011</v>
      </c>
      <c r="AH96" s="41">
        <f t="shared" si="18"/>
        <v>5472.2164843272931</v>
      </c>
      <c r="AI96" s="42">
        <f t="shared" si="18"/>
        <v>919.78635103289901</v>
      </c>
      <c r="AJ96" s="40" t="s">
        <v>36</v>
      </c>
      <c r="AK96" s="41">
        <f t="shared" si="19"/>
        <v>300.80574569638662</v>
      </c>
      <c r="AL96" s="41">
        <f t="shared" si="19"/>
        <v>155.54508598259923</v>
      </c>
      <c r="AM96" s="41">
        <f t="shared" si="19"/>
        <v>488.89442995714114</v>
      </c>
      <c r="AN96" s="41">
        <f t="shared" si="19"/>
        <v>125.67149945099186</v>
      </c>
      <c r="AO96" s="41">
        <f t="shared" si="19"/>
        <v>179.15600049559725</v>
      </c>
      <c r="AP96" s="41">
        <f t="shared" si="19"/>
        <v>57.969244519515087</v>
      </c>
      <c r="AQ96" s="41">
        <f t="shared" si="19"/>
        <v>257.10570847254212</v>
      </c>
      <c r="AR96" s="42">
        <f t="shared" si="19"/>
        <v>43.215088822415055</v>
      </c>
      <c r="AS96" s="43"/>
      <c r="AT96" s="44"/>
      <c r="AU96" s="58">
        <f>[9]CPI!$E$212</f>
        <v>2128.3916708180382</v>
      </c>
    </row>
    <row r="97" spans="1:47" ht="17.25" hidden="1" thickTop="1" thickBot="1" x14ac:dyDescent="0.3">
      <c r="A97" s="40" t="s">
        <v>38</v>
      </c>
      <c r="B97" s="41">
        <f>([1]GRq2q!B203/([1]GRq2q!B$9/4))*100</f>
        <v>5153.483762322423</v>
      </c>
      <c r="C97" s="41">
        <f>([1]GRq2q!C203/([1]GRq2q!C$9/4))*100</f>
        <v>7214.7181458240721</v>
      </c>
      <c r="D97" s="41">
        <f>([1]GRq2q!D203/([1]GRq2q!D$9/4))*100</f>
        <v>6047.3504058014096</v>
      </c>
      <c r="E97" s="41">
        <f>([1]GRq2q!E203/([1]GRq2q!E$9/4))*100</f>
        <v>2443.5608015832086</v>
      </c>
      <c r="F97" s="41">
        <f>([1]GRq2q!F203/([1]GRq2q!F$9/4))*100</f>
        <v>2530.2489525799328</v>
      </c>
      <c r="G97" s="41">
        <f>([1]GRq2q!G203/([1]GRq2q!G$9/4))*100</f>
        <v>6474.416150834476</v>
      </c>
      <c r="H97" s="42">
        <f>([1]GRq2q!H203/([1]GRq2q!H$9/4))*100</f>
        <v>1157.06010412516</v>
      </c>
      <c r="I97" s="40" t="s">
        <v>38</v>
      </c>
      <c r="J97" s="41">
        <v>155.34001413158163</v>
      </c>
      <c r="K97" s="41">
        <v>114.29433727412155</v>
      </c>
      <c r="L97" s="41">
        <v>340.95115678203445</v>
      </c>
      <c r="M97" s="41">
        <v>109.78916642611777</v>
      </c>
      <c r="N97" s="41">
        <v>134.71089585756474</v>
      </c>
      <c r="O97" s="41">
        <v>153.63599841282917</v>
      </c>
      <c r="P97" s="41">
        <v>89.229891262834528</v>
      </c>
      <c r="Q97" s="42">
        <v>105.27023147499992</v>
      </c>
      <c r="R97" s="40" t="s">
        <v>38</v>
      </c>
      <c r="S97" s="41">
        <f>([1]GRq2q!AN203/([1]GRq2q!AN$9/4))*100</f>
        <v>10847.429797138579</v>
      </c>
      <c r="T97" s="41">
        <f>([1]GRq2q!AO203/([1]GRq2q!AO$9/4))*100</f>
        <v>4059.6472718512268</v>
      </c>
      <c r="U97" s="41">
        <f>([1]GRq2q!AP203/([1]GRq2q!AP$9/4))*100</f>
        <v>37827.912552218615</v>
      </c>
      <c r="V97" s="41">
        <f>([1]GRq2q!AQ203/([1]GRq2q!AQ$9/4))*100</f>
        <v>3105.6725490883755</v>
      </c>
      <c r="W97" s="41">
        <f>([1]GRq2q!AR203/([1]GRq2q!AR$9/4))*100</f>
        <v>5522.386231064017</v>
      </c>
      <c r="X97" s="41">
        <f>([1]GRq2q!AS203/([1]GRq2q!AS$9/4))*100</f>
        <v>1807.7796728479491</v>
      </c>
      <c r="Y97" s="41">
        <f>([1]GRq2q!AT203/([1]GRq2q!AT$9/4))*100</f>
        <v>6523.7498667927612</v>
      </c>
      <c r="Z97" s="42">
        <f>([1]GRq2q!AU203/([1]GRq2q!AU$9/4))*100</f>
        <v>958.59416190428965</v>
      </c>
      <c r="AA97" s="40" t="s">
        <v>38</v>
      </c>
      <c r="AB97" s="41">
        <f t="shared" si="18"/>
        <v>6983.023567868484</v>
      </c>
      <c r="AC97" s="41">
        <f t="shared" si="18"/>
        <v>3551.923366172236</v>
      </c>
      <c r="AD97" s="41">
        <f t="shared" si="18"/>
        <v>11094.818656503781</v>
      </c>
      <c r="AE97" s="41">
        <f t="shared" si="18"/>
        <v>2828.7604780917313</v>
      </c>
      <c r="AF97" s="41">
        <f t="shared" si="18"/>
        <v>4099.4354583634113</v>
      </c>
      <c r="AG97" s="41">
        <f t="shared" si="18"/>
        <v>1176.6641226819359</v>
      </c>
      <c r="AH97" s="41">
        <f t="shared" si="18"/>
        <v>7311.1709254205853</v>
      </c>
      <c r="AI97" s="42">
        <f t="shared" si="18"/>
        <v>910.6032621690789</v>
      </c>
      <c r="AJ97" s="40" t="s">
        <v>38</v>
      </c>
      <c r="AK97" s="41">
        <f t="shared" si="19"/>
        <v>329.06375279165275</v>
      </c>
      <c r="AL97" s="41">
        <f t="shared" si="19"/>
        <v>167.3786750311321</v>
      </c>
      <c r="AM97" s="41">
        <f t="shared" si="19"/>
        <v>522.82548213801715</v>
      </c>
      <c r="AN97" s="41">
        <f t="shared" si="19"/>
        <v>133.3007872052346</v>
      </c>
      <c r="AO97" s="41">
        <f t="shared" si="19"/>
        <v>193.17930165141888</v>
      </c>
      <c r="AP97" s="41">
        <f t="shared" si="19"/>
        <v>55.44840400749279</v>
      </c>
      <c r="AQ97" s="41">
        <f t="shared" si="19"/>
        <v>344.52716916069119</v>
      </c>
      <c r="AR97" s="42">
        <f t="shared" si="19"/>
        <v>42.910713939512476</v>
      </c>
      <c r="AS97" s="43"/>
      <c r="AT97" s="44"/>
      <c r="AU97" s="58">
        <f>'[10]G.R qtr-qtr'!$BG$211</f>
        <v>2122.0883517637985</v>
      </c>
    </row>
    <row r="98" spans="1:47" ht="17.25" hidden="1" thickTop="1" thickBot="1" x14ac:dyDescent="0.3">
      <c r="A98" s="45"/>
      <c r="B98" s="46"/>
      <c r="C98" s="46"/>
      <c r="D98" s="46"/>
      <c r="E98" s="46"/>
      <c r="F98" s="46"/>
      <c r="G98" s="46"/>
      <c r="H98" s="47"/>
      <c r="I98" s="45"/>
      <c r="J98" s="46"/>
      <c r="K98" s="46"/>
      <c r="L98" s="46"/>
      <c r="M98" s="46"/>
      <c r="N98" s="46"/>
      <c r="O98" s="46"/>
      <c r="P98" s="46"/>
      <c r="Q98" s="47"/>
      <c r="R98" s="45"/>
      <c r="S98" s="46"/>
      <c r="T98" s="46"/>
      <c r="U98" s="46"/>
      <c r="V98" s="46"/>
      <c r="W98" s="46"/>
      <c r="X98" s="46"/>
      <c r="Y98" s="46"/>
      <c r="Z98" s="47"/>
      <c r="AA98" s="45"/>
      <c r="AB98" s="46"/>
      <c r="AC98" s="48"/>
      <c r="AD98" s="48"/>
      <c r="AE98" s="48"/>
      <c r="AF98" s="48"/>
      <c r="AG98" s="48"/>
      <c r="AH98" s="48"/>
      <c r="AI98" s="49"/>
      <c r="AJ98" s="45"/>
      <c r="AK98" s="46"/>
      <c r="AL98" s="46"/>
      <c r="AM98" s="46"/>
      <c r="AN98" s="46"/>
      <c r="AO98" s="46"/>
      <c r="AP98" s="46"/>
      <c r="AQ98" s="46"/>
      <c r="AR98" s="47"/>
      <c r="AS98" s="43"/>
      <c r="AT98" s="44"/>
      <c r="AU98" s="58"/>
    </row>
    <row r="99" spans="1:47" ht="15.75" customHeight="1" thickTop="1" x14ac:dyDescent="0.25">
      <c r="A99" s="17">
        <v>2014</v>
      </c>
      <c r="B99" s="36"/>
      <c r="C99" s="36"/>
      <c r="D99" s="36"/>
      <c r="E99" s="36"/>
      <c r="F99" s="36"/>
      <c r="G99" s="36"/>
      <c r="H99" s="37"/>
      <c r="I99" s="17">
        <v>2014</v>
      </c>
      <c r="J99" s="36"/>
      <c r="K99" s="36"/>
      <c r="L99" s="36"/>
      <c r="M99" s="36"/>
      <c r="N99" s="36"/>
      <c r="O99" s="36"/>
      <c r="P99" s="36"/>
      <c r="Q99" s="37"/>
      <c r="R99" s="17">
        <v>2014</v>
      </c>
      <c r="S99" s="36"/>
      <c r="T99" s="36"/>
      <c r="U99" s="36"/>
      <c r="V99" s="36"/>
      <c r="W99" s="36"/>
      <c r="X99" s="36"/>
      <c r="Y99" s="36"/>
      <c r="Z99" s="37"/>
      <c r="AA99" s="17">
        <v>2014</v>
      </c>
      <c r="AB99" s="36"/>
      <c r="AC99" s="36"/>
      <c r="AD99" s="36"/>
      <c r="AE99" s="36"/>
      <c r="AF99" s="36"/>
      <c r="AG99" s="36"/>
      <c r="AH99" s="36"/>
      <c r="AI99" s="37"/>
      <c r="AJ99" s="17">
        <v>2014</v>
      </c>
      <c r="AK99" s="36"/>
      <c r="AL99" s="36"/>
      <c r="AM99" s="36"/>
      <c r="AN99" s="36"/>
      <c r="AO99" s="36"/>
      <c r="AP99" s="36"/>
      <c r="AQ99" s="36"/>
      <c r="AR99" s="37"/>
      <c r="AS99" s="43"/>
      <c r="AT99" s="44"/>
      <c r="AU99" s="58"/>
    </row>
    <row r="100" spans="1:47" x14ac:dyDescent="0.25">
      <c r="A100" s="72" t="s">
        <v>32</v>
      </c>
      <c r="B100" s="73">
        <v>5315.4810844811</v>
      </c>
      <c r="C100" s="73">
        <v>7660.2812102864991</v>
      </c>
      <c r="D100" s="73">
        <v>6073.1880022593386</v>
      </c>
      <c r="E100" s="73">
        <v>2561.8911823702683</v>
      </c>
      <c r="F100" s="73">
        <v>2599.0316625688606</v>
      </c>
      <c r="G100" s="73">
        <v>6597.2020758199506</v>
      </c>
      <c r="H100" s="74">
        <v>1230.1724324238496</v>
      </c>
      <c r="I100" s="72" t="s">
        <v>32</v>
      </c>
      <c r="J100" s="73">
        <v>158.19971924286423</v>
      </c>
      <c r="K100" s="73">
        <v>115.87121366982991</v>
      </c>
      <c r="L100" s="73">
        <v>345.54816838787571</v>
      </c>
      <c r="M100" s="73">
        <v>106.25158969251109</v>
      </c>
      <c r="N100" s="73">
        <v>139.33669924200086</v>
      </c>
      <c r="O100" s="73">
        <v>160.58995126796626</v>
      </c>
      <c r="P100" s="73">
        <v>89.597193982375572</v>
      </c>
      <c r="Q100" s="74">
        <v>107.57573494245729</v>
      </c>
      <c r="R100" s="72" t="s">
        <v>32</v>
      </c>
      <c r="S100" s="73">
        <v>10980.895187103481</v>
      </c>
      <c r="T100" s="73">
        <v>4016.8019899092337</v>
      </c>
      <c r="U100" s="73">
        <v>38122.662913155029</v>
      </c>
      <c r="V100" s="73">
        <v>3385.7412056976359</v>
      </c>
      <c r="W100" s="73">
        <v>6105.6030013490254</v>
      </c>
      <c r="X100" s="73">
        <v>1768.8904164118771</v>
      </c>
      <c r="Y100" s="73">
        <v>6461.3745652655825</v>
      </c>
      <c r="Z100" s="74">
        <v>1002.226727052664</v>
      </c>
      <c r="AA100" s="72" t="s">
        <v>32</v>
      </c>
      <c r="AB100" s="73">
        <v>6941.1597186502504</v>
      </c>
      <c r="AC100" s="73">
        <v>3466.6090590497652</v>
      </c>
      <c r="AD100" s="73">
        <v>11032.517721339091</v>
      </c>
      <c r="AE100" s="73">
        <v>3186.5322820071392</v>
      </c>
      <c r="AF100" s="73">
        <v>4381.9058687078377</v>
      </c>
      <c r="AG100" s="73">
        <v>1101.4950826283284</v>
      </c>
      <c r="AH100" s="73">
        <v>7211.5813878463459</v>
      </c>
      <c r="AI100" s="74">
        <v>931.64757609023945</v>
      </c>
      <c r="AJ100" s="72" t="s">
        <v>32</v>
      </c>
      <c r="AK100" s="73">
        <v>318.44765761426464</v>
      </c>
      <c r="AL100" s="73">
        <v>159.04165578449681</v>
      </c>
      <c r="AM100" s="73">
        <v>506.15164732608628</v>
      </c>
      <c r="AN100" s="73">
        <v>146.19224772927913</v>
      </c>
      <c r="AO100" s="73">
        <v>201.0337920948397</v>
      </c>
      <c r="AP100" s="73">
        <v>50.53457104497101</v>
      </c>
      <c r="AQ100" s="73">
        <v>330.85410705703612</v>
      </c>
      <c r="AR100" s="74">
        <v>42.742279439383871</v>
      </c>
      <c r="AS100" s="43"/>
      <c r="AT100" s="44"/>
      <c r="AU100" s="58">
        <f>[11]CPI!$E$216</f>
        <v>2179.686222424054</v>
      </c>
    </row>
    <row r="101" spans="1:47" x14ac:dyDescent="0.25">
      <c r="A101" s="72" t="s">
        <v>34</v>
      </c>
      <c r="B101" s="73">
        <v>4684.1569939144174</v>
      </c>
      <c r="C101" s="73">
        <v>6599.2744735341494</v>
      </c>
      <c r="D101" s="73">
        <v>5400.178184727496</v>
      </c>
      <c r="E101" s="73">
        <v>2846.8825739856429</v>
      </c>
      <c r="F101" s="73">
        <v>2550.0016142988338</v>
      </c>
      <c r="G101" s="73">
        <v>5646.8717929163959</v>
      </c>
      <c r="H101" s="74">
        <v>1136.4802623736546</v>
      </c>
      <c r="I101" s="72" t="s">
        <v>34</v>
      </c>
      <c r="J101" s="73">
        <v>163.54758506900941</v>
      </c>
      <c r="K101" s="73">
        <v>104.67197592123307</v>
      </c>
      <c r="L101" s="73">
        <v>355.84948567994974</v>
      </c>
      <c r="M101" s="73">
        <v>114.68918760996783</v>
      </c>
      <c r="N101" s="73">
        <v>138.57276301520426</v>
      </c>
      <c r="O101" s="73">
        <v>181.53909152735886</v>
      </c>
      <c r="P101" s="73">
        <v>90.842540266864532</v>
      </c>
      <c r="Q101" s="74">
        <v>103.43413479716457</v>
      </c>
      <c r="R101" s="72" t="s">
        <v>34</v>
      </c>
      <c r="S101" s="73">
        <v>10884.416542910025</v>
      </c>
      <c r="T101" s="73">
        <v>3830.7004909228508</v>
      </c>
      <c r="U101" s="73">
        <v>38892.657470939943</v>
      </c>
      <c r="V101" s="73">
        <v>3576.2401358197594</v>
      </c>
      <c r="W101" s="73">
        <v>5941.9324377493249</v>
      </c>
      <c r="X101" s="73">
        <v>1847.7817576848925</v>
      </c>
      <c r="Y101" s="73">
        <v>5312.8008702682437</v>
      </c>
      <c r="Z101" s="74">
        <v>970.29445464099012</v>
      </c>
      <c r="AA101" s="72" t="s">
        <v>34</v>
      </c>
      <c r="AB101" s="73">
        <v>6655.1985700781288</v>
      </c>
      <c r="AC101" s="73">
        <v>3659.7192870472795</v>
      </c>
      <c r="AD101" s="73">
        <v>10929.524710882935</v>
      </c>
      <c r="AE101" s="73">
        <v>3118.2016459840565</v>
      </c>
      <c r="AF101" s="73">
        <v>4287.951187851666</v>
      </c>
      <c r="AG101" s="73">
        <v>1017.8423512747514</v>
      </c>
      <c r="AH101" s="73">
        <v>5848.3622922267905</v>
      </c>
      <c r="AI101" s="74">
        <v>938.07953877484226</v>
      </c>
      <c r="AJ101" s="72" t="s">
        <v>34</v>
      </c>
      <c r="AK101" s="73">
        <v>303.41304505721479</v>
      </c>
      <c r="AL101" s="73">
        <v>166.84800028808132</v>
      </c>
      <c r="AM101" s="73">
        <v>498.28120658436433</v>
      </c>
      <c r="AN101" s="73">
        <v>142.16000417540283</v>
      </c>
      <c r="AO101" s="73">
        <v>195.48933262670505</v>
      </c>
      <c r="AP101" s="73">
        <v>46.403821604505794</v>
      </c>
      <c r="AQ101" s="73">
        <v>266.62907094318172</v>
      </c>
      <c r="AR101" s="74">
        <v>42.767404513702004</v>
      </c>
      <c r="AS101" s="43"/>
      <c r="AT101" s="44"/>
      <c r="AU101" s="58">
        <f>[12]CPI!$E$217</f>
        <v>2193.4451001680413</v>
      </c>
    </row>
    <row r="102" spans="1:47" x14ac:dyDescent="0.25">
      <c r="A102" s="72" t="s">
        <v>36</v>
      </c>
      <c r="B102" s="73">
        <v>4949.2727652747062</v>
      </c>
      <c r="C102" s="73">
        <v>7159.6246690551443</v>
      </c>
      <c r="D102" s="73">
        <v>5496.0633929876622</v>
      </c>
      <c r="E102" s="73">
        <v>2972.1872312047167</v>
      </c>
      <c r="F102" s="73">
        <v>2520.2426603474</v>
      </c>
      <c r="G102" s="73">
        <v>6026.2479476930284</v>
      </c>
      <c r="H102" s="74">
        <v>1109.0194322316011</v>
      </c>
      <c r="I102" s="72" t="s">
        <v>36</v>
      </c>
      <c r="J102" s="73">
        <v>165.57541284299035</v>
      </c>
      <c r="K102" s="73">
        <v>114.90847901154208</v>
      </c>
      <c r="L102" s="73">
        <v>360.4942117553195</v>
      </c>
      <c r="M102" s="73">
        <v>119.06690734008858</v>
      </c>
      <c r="N102" s="73">
        <v>142.20677035106192</v>
      </c>
      <c r="O102" s="73">
        <v>177.92699296523642</v>
      </c>
      <c r="P102" s="73">
        <v>90.859324108022392</v>
      </c>
      <c r="Q102" s="74">
        <v>106.73182233836769</v>
      </c>
      <c r="R102" s="72" t="s">
        <v>36</v>
      </c>
      <c r="S102" s="73">
        <v>10893.373447331542</v>
      </c>
      <c r="T102" s="73">
        <v>4056.9423075253176</v>
      </c>
      <c r="U102" s="73">
        <v>39536.781099686836</v>
      </c>
      <c r="V102" s="73">
        <v>3449.9117687254902</v>
      </c>
      <c r="W102" s="73">
        <v>6110.8234999984988</v>
      </c>
      <c r="X102" s="73">
        <v>1725.445015839681</v>
      </c>
      <c r="Y102" s="73">
        <v>4731.8397449457443</v>
      </c>
      <c r="Z102" s="74">
        <v>915.1143937465182</v>
      </c>
      <c r="AA102" s="72" t="s">
        <v>36</v>
      </c>
      <c r="AB102" s="73">
        <v>6579.1008823643197</v>
      </c>
      <c r="AC102" s="73">
        <v>3530.5856821216948</v>
      </c>
      <c r="AD102" s="73">
        <v>10967.38305649187</v>
      </c>
      <c r="AE102" s="73">
        <v>2897.4564350374631</v>
      </c>
      <c r="AF102" s="73">
        <v>4297.139640337009</v>
      </c>
      <c r="AG102" s="73">
        <v>969.74887681983159</v>
      </c>
      <c r="AH102" s="73">
        <v>5207.8746913416107</v>
      </c>
      <c r="AI102" s="74">
        <v>857.3960171366391</v>
      </c>
      <c r="AJ102" s="72" t="s">
        <v>36</v>
      </c>
      <c r="AK102" s="73">
        <v>295.19734090962197</v>
      </c>
      <c r="AL102" s="73">
        <v>158.41366834936989</v>
      </c>
      <c r="AM102" s="73">
        <v>492.0949492797825</v>
      </c>
      <c r="AN102" s="73">
        <v>130.00582455229909</v>
      </c>
      <c r="AO102" s="73">
        <v>192.80813868428697</v>
      </c>
      <c r="AP102" s="73">
        <v>43.511612742504639</v>
      </c>
      <c r="AQ102" s="73">
        <v>233.67186309538499</v>
      </c>
      <c r="AR102" s="74">
        <v>38.47045802925583</v>
      </c>
      <c r="AS102" s="43"/>
      <c r="AT102" s="44"/>
      <c r="AU102" s="58">
        <f>[13]CPI!$E$218</f>
        <v>2228.7127865350881</v>
      </c>
    </row>
    <row r="103" spans="1:47" x14ac:dyDescent="0.25">
      <c r="A103" s="72" t="s">
        <v>38</v>
      </c>
      <c r="B103" s="73">
        <v>5627.7221515093797</v>
      </c>
      <c r="C103" s="73">
        <v>8300.4334344354829</v>
      </c>
      <c r="D103" s="73">
        <v>5781.3443904287251</v>
      </c>
      <c r="E103" s="73">
        <v>3041.7576630478311</v>
      </c>
      <c r="F103" s="73">
        <v>2753.7884015833597</v>
      </c>
      <c r="G103" s="73">
        <v>7047.6133669453193</v>
      </c>
      <c r="H103" s="74">
        <v>1221.2030537202763</v>
      </c>
      <c r="I103" s="72" t="s">
        <v>38</v>
      </c>
      <c r="J103" s="73">
        <v>167.32955431939109</v>
      </c>
      <c r="K103" s="73">
        <v>114.70373083807964</v>
      </c>
      <c r="L103" s="73">
        <v>364.43107085562542</v>
      </c>
      <c r="M103" s="73">
        <v>124.27300121696206</v>
      </c>
      <c r="N103" s="73">
        <v>141.78804276814697</v>
      </c>
      <c r="O103" s="73">
        <v>182.05682645765972</v>
      </c>
      <c r="P103" s="73">
        <v>91.975195444085372</v>
      </c>
      <c r="Q103" s="74">
        <v>103.69811503493376</v>
      </c>
      <c r="R103" s="72" t="s">
        <v>38</v>
      </c>
      <c r="S103" s="73">
        <v>11956.216781010569</v>
      </c>
      <c r="T103" s="73">
        <v>4373.776743171803</v>
      </c>
      <c r="U103" s="73">
        <v>41574.310414103798</v>
      </c>
      <c r="V103" s="73">
        <v>3895.3059749770068</v>
      </c>
      <c r="W103" s="73">
        <v>6096.6454720163938</v>
      </c>
      <c r="X103" s="73">
        <v>1874.3122868248854</v>
      </c>
      <c r="Y103" s="73">
        <v>7150.7195084812965</v>
      </c>
      <c r="Z103" s="74">
        <v>1022.0041025672726</v>
      </c>
      <c r="AA103" s="72" t="s">
        <v>38</v>
      </c>
      <c r="AB103" s="73">
        <v>7145.3108386275162</v>
      </c>
      <c r="AC103" s="73">
        <v>3813.1076567561699</v>
      </c>
      <c r="AD103" s="73">
        <v>11408.003800689667</v>
      </c>
      <c r="AE103" s="73">
        <v>3134.4748552232882</v>
      </c>
      <c r="AF103" s="73">
        <v>4299.8304744114994</v>
      </c>
      <c r="AG103" s="73">
        <v>1029.5204652821888</v>
      </c>
      <c r="AH103" s="73">
        <v>7774.6173562941167</v>
      </c>
      <c r="AI103" s="74">
        <v>985.55706844138911</v>
      </c>
      <c r="AJ103" s="72" t="s">
        <v>38</v>
      </c>
      <c r="AK103" s="73">
        <v>324.19324222743199</v>
      </c>
      <c r="AL103" s="73">
        <v>173.00629211583421</v>
      </c>
      <c r="AM103" s="73">
        <v>517.59787964645693</v>
      </c>
      <c r="AN103" s="73">
        <v>142.21572566189255</v>
      </c>
      <c r="AO103" s="73">
        <v>195.08962087302814</v>
      </c>
      <c r="AP103" s="73">
        <v>46.710854869322525</v>
      </c>
      <c r="AQ103" s="73">
        <v>352.74580277025336</v>
      </c>
      <c r="AR103" s="74">
        <v>44.716171015388497</v>
      </c>
      <c r="AS103" s="43"/>
      <c r="AT103" s="44"/>
      <c r="AU103" s="58">
        <f>[14]CPI!$E$219</f>
        <v>2204.0283102554158</v>
      </c>
    </row>
    <row r="104" spans="1:47" ht="1.5" customHeight="1" thickBot="1" x14ac:dyDescent="0.3">
      <c r="A104" s="75"/>
      <c r="B104" s="76"/>
      <c r="C104" s="76"/>
      <c r="D104" s="76"/>
      <c r="E104" s="76"/>
      <c r="F104" s="76"/>
      <c r="G104" s="76"/>
      <c r="H104" s="77"/>
      <c r="I104" s="75"/>
      <c r="J104" s="76"/>
      <c r="K104" s="76"/>
      <c r="L104" s="76"/>
      <c r="M104" s="76"/>
      <c r="N104" s="76"/>
      <c r="O104" s="76"/>
      <c r="P104" s="76"/>
      <c r="Q104" s="77"/>
      <c r="R104" s="75"/>
      <c r="S104" s="76"/>
      <c r="T104" s="76"/>
      <c r="U104" s="76"/>
      <c r="V104" s="76"/>
      <c r="W104" s="76"/>
      <c r="X104" s="76"/>
      <c r="Y104" s="76"/>
      <c r="Z104" s="77"/>
      <c r="AA104" s="75"/>
      <c r="AB104" s="76"/>
      <c r="AC104" s="78"/>
      <c r="AD104" s="78"/>
      <c r="AE104" s="78"/>
      <c r="AF104" s="78"/>
      <c r="AG104" s="78"/>
      <c r="AH104" s="78"/>
      <c r="AI104" s="79"/>
      <c r="AJ104" s="75"/>
      <c r="AK104" s="76"/>
      <c r="AL104" s="76"/>
      <c r="AM104" s="76"/>
      <c r="AN104" s="76"/>
      <c r="AO104" s="76"/>
      <c r="AP104" s="76"/>
      <c r="AQ104" s="76"/>
      <c r="AR104" s="77"/>
      <c r="AS104" s="43"/>
      <c r="AT104" s="44"/>
      <c r="AU104" s="58"/>
    </row>
    <row r="105" spans="1:47" ht="15.75" customHeight="1" x14ac:dyDescent="0.25">
      <c r="A105" s="80">
        <v>2015</v>
      </c>
      <c r="B105" s="81"/>
      <c r="C105" s="81"/>
      <c r="D105" s="81"/>
      <c r="E105" s="81"/>
      <c r="F105" s="81"/>
      <c r="G105" s="81"/>
      <c r="H105" s="82"/>
      <c r="I105" s="80">
        <v>2015</v>
      </c>
      <c r="J105" s="81"/>
      <c r="K105" s="81"/>
      <c r="L105" s="81"/>
      <c r="M105" s="81"/>
      <c r="N105" s="81"/>
      <c r="O105" s="81"/>
      <c r="P105" s="81"/>
      <c r="Q105" s="82"/>
      <c r="R105" s="80">
        <v>2015</v>
      </c>
      <c r="S105" s="81"/>
      <c r="T105" s="81"/>
      <c r="U105" s="81"/>
      <c r="V105" s="81"/>
      <c r="W105" s="81"/>
      <c r="X105" s="81"/>
      <c r="Y105" s="81"/>
      <c r="Z105" s="82"/>
      <c r="AA105" s="80">
        <v>2015</v>
      </c>
      <c r="AB105" s="81"/>
      <c r="AC105" s="81"/>
      <c r="AD105" s="81"/>
      <c r="AE105" s="81"/>
      <c r="AF105" s="81"/>
      <c r="AG105" s="81"/>
      <c r="AH105" s="81"/>
      <c r="AI105" s="82"/>
      <c r="AJ105" s="80">
        <v>2015</v>
      </c>
      <c r="AK105" s="81"/>
      <c r="AL105" s="81"/>
      <c r="AM105" s="81"/>
      <c r="AN105" s="81"/>
      <c r="AO105" s="81"/>
      <c r="AP105" s="81"/>
      <c r="AQ105" s="81"/>
      <c r="AR105" s="82"/>
      <c r="AS105" s="43"/>
      <c r="AT105" s="44"/>
      <c r="AU105" s="58"/>
    </row>
    <row r="106" spans="1:47" x14ac:dyDescent="0.25">
      <c r="A106" s="72" t="s">
        <v>32</v>
      </c>
      <c r="B106" s="73">
        <v>5710.9580591454533</v>
      </c>
      <c r="C106" s="73">
        <v>8540.0366242860709</v>
      </c>
      <c r="D106" s="73">
        <v>6046.4904592981729</v>
      </c>
      <c r="E106" s="73">
        <v>2646.1755515684176</v>
      </c>
      <c r="F106" s="73">
        <v>2657.974796901321</v>
      </c>
      <c r="G106" s="73">
        <v>7156.8232323040647</v>
      </c>
      <c r="H106" s="74">
        <v>1288.9018410528565</v>
      </c>
      <c r="I106" s="72" t="s">
        <v>32</v>
      </c>
      <c r="J106" s="73">
        <v>170.78547207362581</v>
      </c>
      <c r="K106" s="73">
        <v>116.06322395701179</v>
      </c>
      <c r="L106" s="73">
        <v>372.66477874332622</v>
      </c>
      <c r="M106" s="73">
        <v>131.41772678148143</v>
      </c>
      <c r="N106" s="73">
        <v>139.81559995290669</v>
      </c>
      <c r="O106" s="73">
        <v>185.33712963707706</v>
      </c>
      <c r="P106" s="73">
        <v>96.339517727272423</v>
      </c>
      <c r="Q106" s="74">
        <v>102.55752955334177</v>
      </c>
      <c r="R106" s="72" t="s">
        <v>32</v>
      </c>
      <c r="S106" s="73">
        <v>11788.438914691029</v>
      </c>
      <c r="T106" s="73">
        <v>4328.7417738954337</v>
      </c>
      <c r="U106" s="73">
        <v>41221.279885242933</v>
      </c>
      <c r="V106" s="73">
        <v>3932.1924707688445</v>
      </c>
      <c r="W106" s="73">
        <v>6129.7990249319819</v>
      </c>
      <c r="X106" s="73">
        <v>1747.1668741337585</v>
      </c>
      <c r="Y106" s="73">
        <v>6773.1197968498509</v>
      </c>
      <c r="Z106" s="74">
        <v>1006.3112679421279</v>
      </c>
      <c r="AA106" s="72" t="s">
        <v>32</v>
      </c>
      <c r="AB106" s="73">
        <v>6902.483432319711</v>
      </c>
      <c r="AC106" s="73">
        <v>3729.6411613542114</v>
      </c>
      <c r="AD106" s="73">
        <v>11061.222373696386</v>
      </c>
      <c r="AE106" s="73">
        <v>2992.1324672638793</v>
      </c>
      <c r="AF106" s="73">
        <v>4384.2024974299347</v>
      </c>
      <c r="AG106" s="73">
        <v>942.69662940988712</v>
      </c>
      <c r="AH106" s="73">
        <v>7030.4688632798416</v>
      </c>
      <c r="AI106" s="74">
        <v>981.21636931467788</v>
      </c>
      <c r="AJ106" s="72" t="s">
        <v>32</v>
      </c>
      <c r="AK106" s="73">
        <v>309.1904331223289</v>
      </c>
      <c r="AL106" s="73">
        <v>167.06586511609055</v>
      </c>
      <c r="AM106" s="73">
        <v>495.47734089036658</v>
      </c>
      <c r="AN106" s="73">
        <v>134.02983760611374</v>
      </c>
      <c r="AO106" s="73">
        <v>196.38634157804827</v>
      </c>
      <c r="AP106" s="73">
        <v>42.227233431004066</v>
      </c>
      <c r="AQ106" s="73">
        <v>314.92342346122962</v>
      </c>
      <c r="AR106" s="74">
        <v>43.952689954254161</v>
      </c>
      <c r="AS106" s="43"/>
      <c r="AT106" s="44"/>
      <c r="AU106" s="58">
        <f>[15]CPI!$E$230</f>
        <v>2232.4375830829131</v>
      </c>
    </row>
    <row r="107" spans="1:47" x14ac:dyDescent="0.25">
      <c r="A107" s="72" t="s">
        <v>34</v>
      </c>
      <c r="B107" s="73">
        <v>4949.0469429139175</v>
      </c>
      <c r="C107" s="73">
        <v>6502.2597223258099</v>
      </c>
      <c r="D107" s="73">
        <v>6299.9541129641757</v>
      </c>
      <c r="E107" s="73">
        <v>3558.1479236264045</v>
      </c>
      <c r="F107" s="73">
        <v>2450.3347235799042</v>
      </c>
      <c r="G107" s="73">
        <v>5967.5265010268104</v>
      </c>
      <c r="H107" s="74">
        <v>1187.7626204513795</v>
      </c>
      <c r="I107" s="72" t="s">
        <v>34</v>
      </c>
      <c r="J107" s="73">
        <v>173.04981061214019</v>
      </c>
      <c r="K107" s="73">
        <v>104.43460107821487</v>
      </c>
      <c r="L107" s="73">
        <v>380.97087020534701</v>
      </c>
      <c r="M107" s="73">
        <v>133.14301136344417</v>
      </c>
      <c r="N107" s="73">
        <v>139.27157038110548</v>
      </c>
      <c r="O107" s="73">
        <v>190.35528296660078</v>
      </c>
      <c r="P107" s="73">
        <v>98.581083722664047</v>
      </c>
      <c r="Q107" s="74">
        <v>103.59966946678263</v>
      </c>
      <c r="R107" s="72" t="s">
        <v>34</v>
      </c>
      <c r="S107" s="73">
        <v>11966.68366483385</v>
      </c>
      <c r="T107" s="73">
        <v>4085.451592983326</v>
      </c>
      <c r="U107" s="73">
        <v>43104.751976402484</v>
      </c>
      <c r="V107" s="73">
        <v>3947.0203830519049</v>
      </c>
      <c r="W107" s="73">
        <v>6565.8854807484231</v>
      </c>
      <c r="X107" s="73">
        <v>2061.4480682680028</v>
      </c>
      <c r="Y107" s="73">
        <v>5554.0607820061896</v>
      </c>
      <c r="Z107" s="74">
        <v>1043.1842256319435</v>
      </c>
      <c r="AA107" s="72" t="s">
        <v>34</v>
      </c>
      <c r="AB107" s="73">
        <v>6915.1671547650549</v>
      </c>
      <c r="AC107" s="73">
        <v>3911.9712727428173</v>
      </c>
      <c r="AD107" s="73">
        <v>11314.448255103756</v>
      </c>
      <c r="AE107" s="73">
        <v>2964.4968538961566</v>
      </c>
      <c r="AF107" s="73">
        <v>4714.4477963315876</v>
      </c>
      <c r="AG107" s="73">
        <v>1082.9476524850108</v>
      </c>
      <c r="AH107" s="73">
        <v>5634.0025614156402</v>
      </c>
      <c r="AI107" s="74">
        <v>1006.9377933357421</v>
      </c>
      <c r="AJ107" s="72" t="s">
        <v>34</v>
      </c>
      <c r="AK107" s="73">
        <v>310.13219738318514</v>
      </c>
      <c r="AL107" s="73">
        <v>175.44452936030945</v>
      </c>
      <c r="AM107" s="73">
        <v>507.43165291611689</v>
      </c>
      <c r="AN107" s="73">
        <v>132.95208963977538</v>
      </c>
      <c r="AO107" s="73">
        <v>211.43408710187651</v>
      </c>
      <c r="AP107" s="73">
        <v>48.568158599710557</v>
      </c>
      <c r="AQ107" s="73">
        <v>252.6743830379167</v>
      </c>
      <c r="AR107" s="74">
        <v>45.159259853928887</v>
      </c>
      <c r="AS107" s="43"/>
      <c r="AT107" s="44"/>
      <c r="AU107" s="58">
        <f>[16]CPI!$E$231</f>
        <v>2229.7482212790023</v>
      </c>
    </row>
    <row r="108" spans="1:47" x14ac:dyDescent="0.25">
      <c r="A108" s="72" t="s">
        <v>36</v>
      </c>
      <c r="B108" s="73">
        <v>5274.1472587995231</v>
      </c>
      <c r="C108" s="73">
        <v>6894.4002984898634</v>
      </c>
      <c r="D108" s="73">
        <v>7032.9758296890814</v>
      </c>
      <c r="E108" s="73">
        <v>3362.3806354936278</v>
      </c>
      <c r="F108" s="73">
        <v>2421.5334471155734</v>
      </c>
      <c r="G108" s="73">
        <v>6432.0257062244555</v>
      </c>
      <c r="H108" s="74">
        <v>1255.2325063392177</v>
      </c>
      <c r="I108" s="72" t="s">
        <v>36</v>
      </c>
      <c r="J108" s="73">
        <v>172.93794527419672</v>
      </c>
      <c r="K108" s="73">
        <v>114.69047749725073</v>
      </c>
      <c r="L108" s="73">
        <v>384.55855672634425</v>
      </c>
      <c r="M108" s="73">
        <v>132.03165788353371</v>
      </c>
      <c r="N108" s="73">
        <v>138.12554817728309</v>
      </c>
      <c r="O108" s="73">
        <v>184.12909621453139</v>
      </c>
      <c r="P108" s="73">
        <v>98.729699945856083</v>
      </c>
      <c r="Q108" s="74">
        <v>103.14853635391665</v>
      </c>
      <c r="R108" s="72" t="s">
        <v>36</v>
      </c>
      <c r="S108" s="73">
        <v>11670.077838607014</v>
      </c>
      <c r="T108" s="73">
        <v>4311.397768091465</v>
      </c>
      <c r="U108" s="73">
        <v>42626.734528818502</v>
      </c>
      <c r="V108" s="73">
        <v>3957.0815957507407</v>
      </c>
      <c r="W108" s="73">
        <v>6580.9122753683714</v>
      </c>
      <c r="X108" s="73">
        <v>1879.9449572579506</v>
      </c>
      <c r="Y108" s="73">
        <v>4693.0150692116094</v>
      </c>
      <c r="Z108" s="74">
        <v>893.54093752247206</v>
      </c>
      <c r="AA108" s="72" t="s">
        <v>36</v>
      </c>
      <c r="AB108" s="73">
        <v>6748.1302730316711</v>
      </c>
      <c r="AC108" s="73">
        <v>3759.1593148566453</v>
      </c>
      <c r="AD108" s="73">
        <v>11084.588753320113</v>
      </c>
      <c r="AE108" s="73">
        <v>2997.0702929757326</v>
      </c>
      <c r="AF108" s="73">
        <v>4764.4424671689412</v>
      </c>
      <c r="AG108" s="73">
        <v>1020.9928772297891</v>
      </c>
      <c r="AH108" s="73">
        <v>4753.3974799733869</v>
      </c>
      <c r="AI108" s="74">
        <v>866.26623033855913</v>
      </c>
      <c r="AJ108" s="72" t="s">
        <v>36</v>
      </c>
      <c r="AK108" s="73">
        <v>300.99876639626791</v>
      </c>
      <c r="AL108" s="73">
        <v>167.6764186045493</v>
      </c>
      <c r="AM108" s="73">
        <v>494.42547872751186</v>
      </c>
      <c r="AN108" s="73">
        <v>133.68361671881476</v>
      </c>
      <c r="AO108" s="73">
        <v>212.51683757722736</v>
      </c>
      <c r="AP108" s="73">
        <v>45.541147564046206</v>
      </c>
      <c r="AQ108" s="73">
        <v>212.02417851668568</v>
      </c>
      <c r="AR108" s="74">
        <v>38.639601808622018</v>
      </c>
      <c r="AS108" s="43"/>
      <c r="AT108" s="44"/>
      <c r="AU108" s="58">
        <f>[17]CPI!$E$232</f>
        <v>2241.9129333399624</v>
      </c>
    </row>
    <row r="109" spans="1:47" ht="16.5" thickBot="1" x14ac:dyDescent="0.3">
      <c r="A109" s="72" t="s">
        <v>38</v>
      </c>
      <c r="B109" s="73">
        <v>5751.343029080218</v>
      </c>
      <c r="C109" s="73">
        <v>7076.9441652640426</v>
      </c>
      <c r="D109" s="73">
        <v>7283.5332389857185</v>
      </c>
      <c r="E109" s="73">
        <v>3510.374731697766</v>
      </c>
      <c r="F109" s="73">
        <v>2493.7137008042532</v>
      </c>
      <c r="G109" s="73">
        <v>7490.0238662070178</v>
      </c>
      <c r="H109" s="74">
        <v>1268.3869839549006</v>
      </c>
      <c r="I109" s="72" t="s">
        <v>38</v>
      </c>
      <c r="J109" s="73">
        <v>173.26892946303263</v>
      </c>
      <c r="K109" s="73">
        <v>115.64631317175127</v>
      </c>
      <c r="L109" s="73">
        <v>391.12387011593938</v>
      </c>
      <c r="M109" s="73">
        <v>138.95649128194393</v>
      </c>
      <c r="N109" s="73">
        <v>138.03841188361642</v>
      </c>
      <c r="O109" s="73">
        <v>178.06535473154577</v>
      </c>
      <c r="P109" s="73">
        <v>97.391623724253321</v>
      </c>
      <c r="Q109" s="74">
        <v>103.93874468477888</v>
      </c>
      <c r="R109" s="72" t="s">
        <v>38</v>
      </c>
      <c r="S109" s="73">
        <v>12985.677003285116</v>
      </c>
      <c r="T109" s="73">
        <v>4985.4738624844067</v>
      </c>
      <c r="U109" s="73">
        <v>44505.188730141766</v>
      </c>
      <c r="V109" s="73">
        <v>4409.1447278669111</v>
      </c>
      <c r="W109" s="73">
        <v>7359.2727537602404</v>
      </c>
      <c r="X109" s="73">
        <v>1992.9705311571499</v>
      </c>
      <c r="Y109" s="73">
        <v>7862.0182754660518</v>
      </c>
      <c r="Z109" s="74">
        <v>1108.0329016963526</v>
      </c>
      <c r="AA109" s="72" t="s">
        <v>38</v>
      </c>
      <c r="AB109" s="73">
        <v>7494.521402959117</v>
      </c>
      <c r="AC109" s="73">
        <v>4310.9665373251164</v>
      </c>
      <c r="AD109" s="73">
        <v>11378.796368769123</v>
      </c>
      <c r="AE109" s="73">
        <v>3173.0397674770861</v>
      </c>
      <c r="AF109" s="73">
        <v>5331.3223858044848</v>
      </c>
      <c r="AG109" s="73">
        <v>1119.235425758023</v>
      </c>
      <c r="AH109" s="73">
        <v>8072.5815781919064</v>
      </c>
      <c r="AI109" s="74">
        <v>1066.0441446130112</v>
      </c>
      <c r="AJ109" s="72" t="s">
        <v>38</v>
      </c>
      <c r="AK109" s="73">
        <v>336.68888662017184</v>
      </c>
      <c r="AL109" s="73">
        <v>193.66874089327737</v>
      </c>
      <c r="AM109" s="73">
        <v>511.18865028070547</v>
      </c>
      <c r="AN109" s="73">
        <v>142.54775843212263</v>
      </c>
      <c r="AO109" s="73">
        <v>239.50788873335904</v>
      </c>
      <c r="AP109" s="73">
        <v>50.281280031508693</v>
      </c>
      <c r="AQ109" s="73">
        <v>362.65804813617513</v>
      </c>
      <c r="AR109" s="74">
        <v>47.891679380085712</v>
      </c>
      <c r="AS109" s="43"/>
      <c r="AT109" s="44"/>
      <c r="AU109" s="58">
        <f>[18]CPI!$E$233</f>
        <v>2225.9485539283323</v>
      </c>
    </row>
    <row r="110" spans="1:47" ht="15.75" customHeight="1" x14ac:dyDescent="0.25">
      <c r="A110" s="80">
        <v>2016</v>
      </c>
      <c r="B110" s="81"/>
      <c r="C110" s="81"/>
      <c r="D110" s="81"/>
      <c r="E110" s="81"/>
      <c r="F110" s="81"/>
      <c r="G110" s="81"/>
      <c r="H110" s="82"/>
      <c r="I110" s="80">
        <v>2016</v>
      </c>
      <c r="J110" s="81"/>
      <c r="K110" s="81"/>
      <c r="L110" s="81"/>
      <c r="M110" s="81"/>
      <c r="N110" s="81"/>
      <c r="O110" s="81"/>
      <c r="P110" s="81"/>
      <c r="Q110" s="82"/>
      <c r="R110" s="80">
        <v>2016</v>
      </c>
      <c r="S110" s="81"/>
      <c r="T110" s="81"/>
      <c r="U110" s="81"/>
      <c r="V110" s="81"/>
      <c r="W110" s="81"/>
      <c r="X110" s="81"/>
      <c r="Y110" s="81"/>
      <c r="Z110" s="82"/>
      <c r="AA110" s="80">
        <v>2016</v>
      </c>
      <c r="AB110" s="81"/>
      <c r="AC110" s="81"/>
      <c r="AD110" s="81"/>
      <c r="AE110" s="81"/>
      <c r="AF110" s="81"/>
      <c r="AG110" s="81"/>
      <c r="AH110" s="81"/>
      <c r="AI110" s="82"/>
      <c r="AJ110" s="80">
        <v>2016</v>
      </c>
      <c r="AK110" s="81"/>
      <c r="AL110" s="81"/>
      <c r="AM110" s="81"/>
      <c r="AN110" s="81"/>
      <c r="AO110" s="81"/>
      <c r="AP110" s="81"/>
      <c r="AQ110" s="81"/>
      <c r="AR110" s="82"/>
      <c r="AS110" s="43"/>
      <c r="AT110" s="44"/>
      <c r="AU110" s="58"/>
    </row>
    <row r="111" spans="1:47" x14ac:dyDescent="0.25">
      <c r="A111" s="72" t="s">
        <v>32</v>
      </c>
      <c r="B111" s="73">
        <v>5738.6403196527472</v>
      </c>
      <c r="C111" s="73">
        <v>6988.6394278022653</v>
      </c>
      <c r="D111" s="73">
        <v>7482.9606201669694</v>
      </c>
      <c r="E111" s="73">
        <v>3532.0289601316872</v>
      </c>
      <c r="F111" s="73">
        <v>2343.5720183992034</v>
      </c>
      <c r="G111" s="73">
        <v>7422.3254022380615</v>
      </c>
      <c r="H111" s="74">
        <v>1431.0420230009504</v>
      </c>
      <c r="I111" s="72" t="s">
        <v>32</v>
      </c>
      <c r="J111" s="73">
        <v>172.89662404873397</v>
      </c>
      <c r="K111" s="73">
        <v>115.52494026411944</v>
      </c>
      <c r="L111" s="73">
        <v>394.11063566798845</v>
      </c>
      <c r="M111" s="73">
        <v>141.335522489971</v>
      </c>
      <c r="N111" s="73">
        <v>139.58079609944403</v>
      </c>
      <c r="O111" s="73">
        <v>171.86658658075706</v>
      </c>
      <c r="P111" s="73">
        <v>97.049094408879739</v>
      </c>
      <c r="Q111" s="74">
        <v>105.166457400675</v>
      </c>
      <c r="R111" s="72" t="s">
        <v>32</v>
      </c>
      <c r="S111" s="73">
        <v>12869.291000638081</v>
      </c>
      <c r="T111" s="73">
        <v>4619.5391327843008</v>
      </c>
      <c r="U111" s="73">
        <v>45028.668147739489</v>
      </c>
      <c r="V111" s="73">
        <v>4117.7655496436364</v>
      </c>
      <c r="W111" s="73">
        <v>6686.7837988640185</v>
      </c>
      <c r="X111" s="73">
        <v>1867.6621173416659</v>
      </c>
      <c r="Y111" s="73">
        <v>7580.383819658331</v>
      </c>
      <c r="Z111" s="74">
        <v>1050.2550830098878</v>
      </c>
      <c r="AA111" s="72" t="s">
        <v>32</v>
      </c>
      <c r="AB111" s="73">
        <v>7443.3442939930646</v>
      </c>
      <c r="AC111" s="73">
        <v>3998.7375212857573</v>
      </c>
      <c r="AD111" s="73">
        <v>11425.387714142558</v>
      </c>
      <c r="AE111" s="73">
        <v>2913.4682329672842</v>
      </c>
      <c r="AF111" s="73">
        <v>4790.6187568238502</v>
      </c>
      <c r="AG111" s="73">
        <v>1086.6929718558672</v>
      </c>
      <c r="AH111" s="73">
        <v>7810.8753779002245</v>
      </c>
      <c r="AI111" s="74">
        <v>998.65975232816663</v>
      </c>
      <c r="AJ111" s="72" t="s">
        <v>32</v>
      </c>
      <c r="AK111" s="73">
        <v>329.67853575516574</v>
      </c>
      <c r="AL111" s="73">
        <v>177.11097039413096</v>
      </c>
      <c r="AM111" s="73">
        <v>506.05009566377157</v>
      </c>
      <c r="AN111" s="73">
        <v>129.04252484854081</v>
      </c>
      <c r="AO111" s="73">
        <v>212.18475388616639</v>
      </c>
      <c r="AP111" s="73">
        <v>48.131502940955542</v>
      </c>
      <c r="AQ111" s="73">
        <v>345.95712032699669</v>
      </c>
      <c r="AR111" s="74">
        <v>44.232360060365252</v>
      </c>
      <c r="AS111" s="43"/>
      <c r="AT111" s="44"/>
      <c r="AU111" s="58">
        <f>[19]CPI!$E$244</f>
        <v>2257.7582361991654</v>
      </c>
    </row>
    <row r="112" spans="1:47" x14ac:dyDescent="0.25">
      <c r="A112" s="72" t="s">
        <v>34</v>
      </c>
      <c r="B112" s="73">
        <v>5705.9266554825654</v>
      </c>
      <c r="C112" s="73">
        <v>7024.545183014654</v>
      </c>
      <c r="D112" s="73">
        <v>7619.0614281887974</v>
      </c>
      <c r="E112" s="73">
        <v>4283.4653635964141</v>
      </c>
      <c r="F112" s="73">
        <v>2290.8705596816321</v>
      </c>
      <c r="G112" s="73">
        <v>7065.4348779133616</v>
      </c>
      <c r="H112" s="74">
        <v>1564.3511989471926</v>
      </c>
      <c r="I112" s="72" t="s">
        <v>34</v>
      </c>
      <c r="J112" s="73">
        <v>173.48439537380827</v>
      </c>
      <c r="K112" s="73">
        <v>106.42239848871785</v>
      </c>
      <c r="L112" s="73">
        <v>398.95325183363809</v>
      </c>
      <c r="M112" s="73">
        <v>141.8105067003618</v>
      </c>
      <c r="N112" s="73">
        <v>139.8391594425249</v>
      </c>
      <c r="O112" s="73">
        <v>173.38374295845051</v>
      </c>
      <c r="P112" s="73">
        <v>98.271945607796923</v>
      </c>
      <c r="Q112" s="74">
        <v>104.19686720858614</v>
      </c>
      <c r="R112" s="72" t="s">
        <v>34</v>
      </c>
      <c r="S112" s="73">
        <v>13136.850503512969</v>
      </c>
      <c r="T112" s="73">
        <v>4410.7299374740842</v>
      </c>
      <c r="U112" s="73">
        <v>45973.506259924899</v>
      </c>
      <c r="V112" s="73">
        <v>4208.8723262305366</v>
      </c>
      <c r="W112" s="73">
        <v>7014.246451925882</v>
      </c>
      <c r="X112" s="73">
        <v>1916.615026327738</v>
      </c>
      <c r="Y112" s="73">
        <v>7791.6777288572302</v>
      </c>
      <c r="Z112" s="74">
        <v>1081.3139476727035</v>
      </c>
      <c r="AA112" s="72" t="s">
        <v>34</v>
      </c>
      <c r="AB112" s="73">
        <v>7572.3528189419512</v>
      </c>
      <c r="AC112" s="73">
        <v>4144.5503955087788</v>
      </c>
      <c r="AD112" s="73">
        <v>11523.532155365328</v>
      </c>
      <c r="AE112" s="73">
        <v>2967.9552130249872</v>
      </c>
      <c r="AF112" s="73">
        <v>5015.9386540140049</v>
      </c>
      <c r="AG112" s="73">
        <v>1105.4179553541151</v>
      </c>
      <c r="AH112" s="73">
        <v>7928.6898012112179</v>
      </c>
      <c r="AI112" s="74">
        <v>1037.7605168378805</v>
      </c>
      <c r="AJ112" s="72" t="s">
        <v>34</v>
      </c>
      <c r="AK112" s="73">
        <v>334.4757382705821</v>
      </c>
      <c r="AL112" s="73">
        <v>183.06748067387676</v>
      </c>
      <c r="AM112" s="73">
        <v>509.00189377192271</v>
      </c>
      <c r="AN112" s="73">
        <v>131.09650788422479</v>
      </c>
      <c r="AO112" s="73">
        <v>221.55726556012519</v>
      </c>
      <c r="AP112" s="73">
        <v>48.827028475184861</v>
      </c>
      <c r="AQ112" s="73">
        <v>350.21537403074967</v>
      </c>
      <c r="AR112" s="74">
        <v>45.838555508023774</v>
      </c>
      <c r="AS112" s="43"/>
      <c r="AT112" s="44"/>
      <c r="AU112" s="58">
        <f>[20]CPI!$E$245</f>
        <v>2263.946813629907</v>
      </c>
    </row>
    <row r="113" spans="1:47" x14ac:dyDescent="0.25">
      <c r="A113" s="72" t="s">
        <v>36</v>
      </c>
      <c r="B113" s="73">
        <v>5729.4497611994639</v>
      </c>
      <c r="C113" s="73">
        <v>7813.1362717524071</v>
      </c>
      <c r="D113" s="73">
        <v>7360.6453979767439</v>
      </c>
      <c r="E113" s="73">
        <v>3712.0915234977792</v>
      </c>
      <c r="F113" s="73">
        <v>2397.5666407441645</v>
      </c>
      <c r="G113" s="73">
        <v>6878.9859137328722</v>
      </c>
      <c r="H113" s="74">
        <v>1617.8979733161493</v>
      </c>
      <c r="I113" s="72" t="s">
        <v>36</v>
      </c>
      <c r="J113" s="73">
        <v>173.48387205789874</v>
      </c>
      <c r="K113" s="73">
        <v>115.53886197844841</v>
      </c>
      <c r="L113" s="73">
        <v>401.94842216378458</v>
      </c>
      <c r="M113" s="73">
        <v>143.91525979603537</v>
      </c>
      <c r="N113" s="73">
        <v>136.82423780584398</v>
      </c>
      <c r="O113" s="73">
        <v>169.64560265370267</v>
      </c>
      <c r="P113" s="73">
        <v>98.122148424308591</v>
      </c>
      <c r="Q113" s="74">
        <v>101.76202968136225</v>
      </c>
      <c r="R113" s="72" t="s">
        <v>36</v>
      </c>
      <c r="S113" s="73">
        <v>13176.544287043291</v>
      </c>
      <c r="T113" s="73">
        <v>4781.6221104676533</v>
      </c>
      <c r="U113" s="73">
        <v>46462.297233318386</v>
      </c>
      <c r="V113" s="73">
        <v>4480.2450536014994</v>
      </c>
      <c r="W113" s="73">
        <v>6531.5680606967617</v>
      </c>
      <c r="X113" s="73">
        <v>1926.5914574722992</v>
      </c>
      <c r="Y113" s="73">
        <v>7356.5285043875829</v>
      </c>
      <c r="Z113" s="74">
        <v>1084.4226156255277</v>
      </c>
      <c r="AA113" s="72" t="s">
        <v>36</v>
      </c>
      <c r="AB113" s="73">
        <v>7595.2560493033798</v>
      </c>
      <c r="AC113" s="73">
        <v>4138.5400795790893</v>
      </c>
      <c r="AD113" s="73">
        <v>11559.268471113959</v>
      </c>
      <c r="AE113" s="73">
        <v>3113.1132723181331</v>
      </c>
      <c r="AF113" s="73">
        <v>4773.6922678605915</v>
      </c>
      <c r="AG113" s="73">
        <v>1135.65658486595</v>
      </c>
      <c r="AH113" s="73">
        <v>7497.3169896115833</v>
      </c>
      <c r="AI113" s="74">
        <v>1065.6456234423358</v>
      </c>
      <c r="AJ113" s="72" t="s">
        <v>36</v>
      </c>
      <c r="AK113" s="73">
        <v>332.1356420495714</v>
      </c>
      <c r="AL113" s="73">
        <v>180.97568502709746</v>
      </c>
      <c r="AM113" s="73">
        <v>505.47934531172649</v>
      </c>
      <c r="AN113" s="73">
        <v>136.13443296217241</v>
      </c>
      <c r="AO113" s="73">
        <v>208.75048004186402</v>
      </c>
      <c r="AP113" s="73">
        <v>49.661529053634879</v>
      </c>
      <c r="AQ113" s="73">
        <v>327.85283021790843</v>
      </c>
      <c r="AR113" s="74">
        <v>46.599994923383591</v>
      </c>
      <c r="AS113" s="43"/>
      <c r="AT113" s="44"/>
      <c r="AU113" s="58">
        <f>[21]CPI!$E$246</f>
        <v>2286.7934324765374</v>
      </c>
    </row>
    <row r="114" spans="1:47" ht="16.5" thickBot="1" x14ac:dyDescent="0.3">
      <c r="A114" s="75" t="s">
        <v>38</v>
      </c>
      <c r="B114" s="76">
        <v>6129.9815209800363</v>
      </c>
      <c r="C114" s="76">
        <v>7469.5548146839319</v>
      </c>
      <c r="D114" s="76">
        <v>8035.8424807186138</v>
      </c>
      <c r="E114" s="76">
        <v>3967.6014238523521</v>
      </c>
      <c r="F114" s="76">
        <v>2568.8307718147166</v>
      </c>
      <c r="G114" s="76">
        <v>7903.5335608243458</v>
      </c>
      <c r="H114" s="77">
        <v>1356.9975029293039</v>
      </c>
      <c r="I114" s="75" t="s">
        <v>38</v>
      </c>
      <c r="J114" s="76">
        <v>177.73875995762472</v>
      </c>
      <c r="K114" s="76">
        <v>115.9865584872627</v>
      </c>
      <c r="L114" s="76">
        <v>407.97269818586113</v>
      </c>
      <c r="M114" s="76">
        <v>149.57402713167403</v>
      </c>
      <c r="N114" s="76">
        <v>140.30837505244767</v>
      </c>
      <c r="O114" s="76">
        <v>176.8935927143032</v>
      </c>
      <c r="P114" s="76">
        <v>98.870718943893422</v>
      </c>
      <c r="Q114" s="77">
        <v>106.6527566843292</v>
      </c>
      <c r="R114" s="75" t="s">
        <v>38</v>
      </c>
      <c r="S114" s="76">
        <v>14055.750277771414</v>
      </c>
      <c r="T114" s="76">
        <v>5165.2916326862105</v>
      </c>
      <c r="U114" s="76">
        <v>48653.220130646172</v>
      </c>
      <c r="V114" s="76">
        <v>4969.6903803491577</v>
      </c>
      <c r="W114" s="76">
        <v>8187.5689611621756</v>
      </c>
      <c r="X114" s="76">
        <v>2045.8020108609985</v>
      </c>
      <c r="Y114" s="76">
        <v>8011.9441710357678</v>
      </c>
      <c r="Z114" s="77">
        <v>1212.3341952054575</v>
      </c>
      <c r="AA114" s="75" t="s">
        <v>38</v>
      </c>
      <c r="AB114" s="76">
        <v>7908.0951623171513</v>
      </c>
      <c r="AC114" s="76">
        <v>4453.3536472275346</v>
      </c>
      <c r="AD114" s="76">
        <v>11925.606871977767</v>
      </c>
      <c r="AE114" s="76">
        <v>3322.5623964608544</v>
      </c>
      <c r="AF114" s="76">
        <v>5835.4100089190251</v>
      </c>
      <c r="AG114" s="76">
        <v>1156.5156088864828</v>
      </c>
      <c r="AH114" s="76">
        <v>8103.4549527068166</v>
      </c>
      <c r="AI114" s="77">
        <v>1136.7115421064304</v>
      </c>
      <c r="AJ114" s="75" t="s">
        <v>38</v>
      </c>
      <c r="AK114" s="76">
        <v>346.73234962548923</v>
      </c>
      <c r="AL114" s="76">
        <v>195.25837033099154</v>
      </c>
      <c r="AM114" s="76">
        <v>522.88112453860981</v>
      </c>
      <c r="AN114" s="76">
        <v>145.6785537927959</v>
      </c>
      <c r="AO114" s="76">
        <v>255.85496657424338</v>
      </c>
      <c r="AP114" s="76">
        <v>50.707707256555835</v>
      </c>
      <c r="AQ114" s="76">
        <v>355.29794699803068</v>
      </c>
      <c r="AR114" s="77">
        <v>49.83939314729875</v>
      </c>
      <c r="AS114" s="43"/>
      <c r="AT114" s="44"/>
      <c r="AU114" s="58">
        <f>[22]CPI!$E$247</f>
        <v>2280.749163110625</v>
      </c>
    </row>
    <row r="115" spans="1:47" x14ac:dyDescent="0.25">
      <c r="A115" s="83">
        <v>2017</v>
      </c>
      <c r="B115" s="73"/>
      <c r="C115" s="73"/>
      <c r="D115" s="73"/>
      <c r="E115" s="73"/>
      <c r="F115" s="73"/>
      <c r="G115" s="73"/>
      <c r="H115" s="82"/>
      <c r="I115" s="80">
        <v>2017</v>
      </c>
      <c r="J115" s="73"/>
      <c r="K115" s="73"/>
      <c r="L115" s="73"/>
      <c r="M115" s="73"/>
      <c r="N115" s="73"/>
      <c r="O115" s="73"/>
      <c r="P115" s="73"/>
      <c r="Q115" s="82"/>
      <c r="R115" s="80">
        <v>2017</v>
      </c>
      <c r="S115" s="73"/>
      <c r="T115" s="73"/>
      <c r="U115" s="73"/>
      <c r="V115" s="73"/>
      <c r="W115" s="73"/>
      <c r="X115" s="73"/>
      <c r="Y115" s="73"/>
      <c r="Z115" s="82"/>
      <c r="AA115" s="80">
        <v>2017</v>
      </c>
      <c r="AB115" s="73"/>
      <c r="AC115" s="73"/>
      <c r="AD115" s="73"/>
      <c r="AE115" s="73"/>
      <c r="AF115" s="73"/>
      <c r="AG115" s="73"/>
      <c r="AH115" s="73"/>
      <c r="AI115" s="82"/>
      <c r="AJ115" s="80">
        <v>2017</v>
      </c>
      <c r="AK115" s="73"/>
      <c r="AL115" s="73"/>
      <c r="AM115" s="73"/>
      <c r="AN115" s="73"/>
      <c r="AO115" s="73"/>
      <c r="AP115" s="73"/>
      <c r="AQ115" s="73"/>
      <c r="AR115" s="82"/>
      <c r="AS115" s="43"/>
      <c r="AT115" s="44"/>
      <c r="AU115" s="58"/>
    </row>
    <row r="116" spans="1:47" ht="16.5" thickBot="1" x14ac:dyDescent="0.3">
      <c r="A116" s="75" t="s">
        <v>32</v>
      </c>
      <c r="B116" s="76">
        <v>6122.1982874080186</v>
      </c>
      <c r="C116" s="76">
        <v>7513.8731684543454</v>
      </c>
      <c r="D116" s="76">
        <v>7495.6352235188706</v>
      </c>
      <c r="E116" s="76">
        <v>3949.5267716688877</v>
      </c>
      <c r="F116" s="76">
        <v>2517.7244992599226</v>
      </c>
      <c r="G116" s="76">
        <v>8000.7973732094551</v>
      </c>
      <c r="H116" s="77">
        <v>1529.1988561002856</v>
      </c>
      <c r="I116" s="75" t="s">
        <v>32</v>
      </c>
      <c r="J116" s="76">
        <v>175.42476152993822</v>
      </c>
      <c r="K116" s="76">
        <v>116.21132067707541</v>
      </c>
      <c r="L116" s="76">
        <v>408.98507432995632</v>
      </c>
      <c r="M116" s="76">
        <v>142.08644134894394</v>
      </c>
      <c r="N116" s="76">
        <v>139.38557189515996</v>
      </c>
      <c r="O116" s="76">
        <v>173.35192621734183</v>
      </c>
      <c r="P116" s="76">
        <v>96.515797365699328</v>
      </c>
      <c r="Q116" s="77">
        <v>103.32032275348786</v>
      </c>
      <c r="R116" s="75" t="s">
        <v>32</v>
      </c>
      <c r="S116" s="76">
        <v>13574.673565173558</v>
      </c>
      <c r="T116" s="76">
        <v>4935.9653929812048</v>
      </c>
      <c r="U116" s="76">
        <v>47511.62938832197</v>
      </c>
      <c r="V116" s="76">
        <v>4595.6323422447758</v>
      </c>
      <c r="W116" s="76">
        <v>7074.8031987703653</v>
      </c>
      <c r="X116" s="76">
        <v>1960.3872143017522</v>
      </c>
      <c r="Y116" s="76">
        <v>7780.4612051594304</v>
      </c>
      <c r="Z116" s="77">
        <v>1128.5642867306142</v>
      </c>
      <c r="AA116" s="75" t="s">
        <v>32</v>
      </c>
      <c r="AB116" s="76">
        <v>7738.1741589866069</v>
      </c>
      <c r="AC116" s="76">
        <v>4247.4049552341985</v>
      </c>
      <c r="AD116" s="76">
        <v>11616.959241400355</v>
      </c>
      <c r="AE116" s="76">
        <v>3234.391894549995</v>
      </c>
      <c r="AF116" s="76">
        <v>5075.7069778296272</v>
      </c>
      <c r="AG116" s="76">
        <v>1130.8713188706629</v>
      </c>
      <c r="AH116" s="76">
        <v>8061.3344317917035</v>
      </c>
      <c r="AI116" s="77">
        <v>1092.2965169430004</v>
      </c>
      <c r="AJ116" s="75" t="s">
        <v>32</v>
      </c>
      <c r="AK116" s="76">
        <v>332.25698955846588</v>
      </c>
      <c r="AL116" s="76">
        <v>182.37247635773559</v>
      </c>
      <c r="AM116" s="76">
        <v>498.801891256033</v>
      </c>
      <c r="AN116" s="76">
        <v>138.87634109235668</v>
      </c>
      <c r="AO116" s="76">
        <v>217.93760203446072</v>
      </c>
      <c r="AP116" s="76">
        <v>48.556661076129799</v>
      </c>
      <c r="AQ116" s="76">
        <v>346.13264771516674</v>
      </c>
      <c r="AR116" s="77">
        <v>46.900359822375421</v>
      </c>
      <c r="AS116" s="43"/>
      <c r="AT116" s="44"/>
      <c r="AU116" s="58">
        <f>[1]GRq2q!$BF$223</f>
        <v>2328.9725730886248</v>
      </c>
    </row>
    <row r="117" spans="1:47" ht="16.5" thickBot="1" x14ac:dyDescent="0.3">
      <c r="A117" s="75"/>
      <c r="B117" s="76"/>
      <c r="C117" s="76"/>
      <c r="D117" s="76"/>
      <c r="E117" s="76"/>
      <c r="F117" s="76"/>
      <c r="G117" s="76"/>
      <c r="H117" s="77"/>
      <c r="I117" s="84"/>
      <c r="J117" s="76"/>
      <c r="K117" s="76"/>
      <c r="L117" s="76"/>
      <c r="M117" s="76"/>
      <c r="N117" s="76"/>
      <c r="O117" s="76"/>
      <c r="P117" s="76"/>
      <c r="Q117" s="77"/>
      <c r="R117" s="84"/>
      <c r="S117" s="76"/>
      <c r="T117" s="76"/>
      <c r="U117" s="76"/>
      <c r="V117" s="76"/>
      <c r="W117" s="76"/>
      <c r="X117" s="76"/>
      <c r="Y117" s="76"/>
      <c r="Z117" s="77"/>
      <c r="AA117" s="84"/>
      <c r="AB117" s="76"/>
      <c r="AC117" s="76"/>
      <c r="AD117" s="76"/>
      <c r="AE117" s="76"/>
      <c r="AF117" s="76"/>
      <c r="AG117" s="76"/>
      <c r="AH117" s="76"/>
      <c r="AI117" s="77"/>
      <c r="AJ117" s="84"/>
      <c r="AK117" s="76"/>
      <c r="AL117" s="76"/>
      <c r="AM117" s="76"/>
      <c r="AN117" s="76"/>
      <c r="AO117" s="76"/>
      <c r="AP117" s="76"/>
      <c r="AQ117" s="76"/>
      <c r="AR117" s="77"/>
      <c r="AS117" s="43"/>
      <c r="AT117" s="44"/>
      <c r="AU117" s="58"/>
    </row>
    <row r="118" spans="1:47" x14ac:dyDescent="0.25">
      <c r="AT118" s="85"/>
    </row>
    <row r="119" spans="1:47" x14ac:dyDescent="0.25">
      <c r="A119" s="85" t="s">
        <v>42</v>
      </c>
      <c r="AT119" s="85"/>
    </row>
    <row r="120" spans="1:47" x14ac:dyDescent="0.25">
      <c r="AT120" s="85"/>
    </row>
    <row r="121" spans="1:47" x14ac:dyDescent="0.25">
      <c r="AT121" s="85"/>
    </row>
    <row r="122" spans="1:47" x14ac:dyDescent="0.25">
      <c r="AT122" s="85"/>
    </row>
    <row r="123" spans="1:47" x14ac:dyDescent="0.25">
      <c r="AT123" s="85"/>
    </row>
    <row r="124" spans="1:47" x14ac:dyDescent="0.25">
      <c r="AT124" s="85"/>
    </row>
    <row r="125" spans="1:47" x14ac:dyDescent="0.25">
      <c r="AT125" s="85"/>
    </row>
    <row r="126" spans="1:47" x14ac:dyDescent="0.25">
      <c r="AT126" s="85"/>
    </row>
    <row r="127" spans="1:47" x14ac:dyDescent="0.25">
      <c r="AT127" s="85"/>
    </row>
    <row r="128" spans="1:47" x14ac:dyDescent="0.25">
      <c r="AT128" s="85"/>
    </row>
    <row r="129" spans="46:46" x14ac:dyDescent="0.25">
      <c r="AT129" s="85"/>
    </row>
    <row r="130" spans="46:46" x14ac:dyDescent="0.25">
      <c r="AT130" s="85"/>
    </row>
    <row r="131" spans="46:46" x14ac:dyDescent="0.25">
      <c r="AT131" s="85"/>
    </row>
    <row r="132" spans="46:46" x14ac:dyDescent="0.25">
      <c r="AT132" s="85"/>
    </row>
    <row r="133" spans="46:46" x14ac:dyDescent="0.25">
      <c r="AT133" s="85"/>
    </row>
    <row r="134" spans="46:46" x14ac:dyDescent="0.25">
      <c r="AT134" s="85"/>
    </row>
    <row r="135" spans="46:46" x14ac:dyDescent="0.25">
      <c r="AT135" s="85"/>
    </row>
    <row r="136" spans="46:46" x14ac:dyDescent="0.25">
      <c r="AT136" s="85"/>
    </row>
    <row r="137" spans="46:46" x14ac:dyDescent="0.25">
      <c r="AT137" s="85"/>
    </row>
    <row r="138" spans="46:46" x14ac:dyDescent="0.25">
      <c r="AT138" s="85"/>
    </row>
    <row r="139" spans="46:46" x14ac:dyDescent="0.25">
      <c r="AT139" s="85"/>
    </row>
    <row r="140" spans="46:46" x14ac:dyDescent="0.25">
      <c r="AT140" s="85"/>
    </row>
    <row r="141" spans="46:46" x14ac:dyDescent="0.25">
      <c r="AT141" s="85"/>
    </row>
    <row r="142" spans="46:46" x14ac:dyDescent="0.25">
      <c r="AT142" s="85"/>
    </row>
    <row r="143" spans="46:46" x14ac:dyDescent="0.25">
      <c r="AT143" s="85"/>
    </row>
    <row r="144" spans="46:46" x14ac:dyDescent="0.25">
      <c r="AT144" s="85"/>
    </row>
    <row r="145" spans="46:46" x14ac:dyDescent="0.25">
      <c r="AT145" s="85"/>
    </row>
    <row r="146" spans="46:46" x14ac:dyDescent="0.25">
      <c r="AT146" s="85"/>
    </row>
    <row r="147" spans="46:46" x14ac:dyDescent="0.25">
      <c r="AT147" s="85"/>
    </row>
    <row r="148" spans="46:46" x14ac:dyDescent="0.25">
      <c r="AT148" s="85"/>
    </row>
    <row r="149" spans="46:46" x14ac:dyDescent="0.25">
      <c r="AT149" s="85"/>
    </row>
    <row r="150" spans="46:46" x14ac:dyDescent="0.25">
      <c r="AT150" s="85"/>
    </row>
    <row r="151" spans="46:46" x14ac:dyDescent="0.25">
      <c r="AT151" s="85"/>
    </row>
    <row r="152" spans="46:46" x14ac:dyDescent="0.25">
      <c r="AT152" s="85"/>
    </row>
    <row r="153" spans="46:46" x14ac:dyDescent="0.25">
      <c r="AT153" s="85"/>
    </row>
    <row r="154" spans="46:46" x14ac:dyDescent="0.25">
      <c r="AT154" s="85"/>
    </row>
    <row r="155" spans="46:46" x14ac:dyDescent="0.25">
      <c r="AT155" s="85"/>
    </row>
    <row r="156" spans="46:46" x14ac:dyDescent="0.25">
      <c r="AT156" s="85"/>
    </row>
    <row r="157" spans="46:46" x14ac:dyDescent="0.25">
      <c r="AT157" s="85"/>
    </row>
    <row r="158" spans="46:46" x14ac:dyDescent="0.25">
      <c r="AT158" s="85"/>
    </row>
    <row r="159" spans="46:46" x14ac:dyDescent="0.25">
      <c r="AT159" s="85"/>
    </row>
    <row r="160" spans="46:46" x14ac:dyDescent="0.25">
      <c r="AT160" s="85"/>
    </row>
    <row r="161" spans="46:46" x14ac:dyDescent="0.25">
      <c r="AT161" s="85"/>
    </row>
    <row r="162" spans="46:46" x14ac:dyDescent="0.25">
      <c r="AT162" s="85"/>
    </row>
    <row r="163" spans="46:46" x14ac:dyDescent="0.25">
      <c r="AT163" s="85"/>
    </row>
    <row r="164" spans="46:46" x14ac:dyDescent="0.25">
      <c r="AT164" s="85"/>
    </row>
    <row r="165" spans="46:46" x14ac:dyDescent="0.25">
      <c r="AT165" s="85"/>
    </row>
    <row r="166" spans="46:46" x14ac:dyDescent="0.25">
      <c r="AT166" s="85"/>
    </row>
    <row r="167" spans="46:46" x14ac:dyDescent="0.25">
      <c r="AT167" s="85"/>
    </row>
    <row r="168" spans="46:46" x14ac:dyDescent="0.25">
      <c r="AT168" s="85"/>
    </row>
    <row r="169" spans="46:46" x14ac:dyDescent="0.25">
      <c r="AT169" s="85"/>
    </row>
    <row r="170" spans="46:46" x14ac:dyDescent="0.25">
      <c r="AT170" s="85"/>
    </row>
  </sheetData>
  <mergeCells count="2">
    <mergeCell ref="AK6:AK7"/>
    <mergeCell ref="AL6:AL7"/>
  </mergeCells>
  <printOptions horizontalCentered="1" verticalCentered="1"/>
  <pageMargins left="0.76" right="0.71" top="0.5" bottom="0.5" header="0.32" footer="0.24"/>
  <pageSetup paperSize="9" firstPageNumber="52" orientation="landscape" useFirstPageNumber="1" r:id="rId1"/>
  <headerFooter alignWithMargins="0">
    <oddFooter>&amp;L&amp;"Arial,Regular"&amp;6Source: PHILIPPINE STATISTICS AUTHORITY&amp;C&amp;"Arial,Regular"&amp;9&amp;P</oddFooter>
  </headerFooter>
  <colBreaks count="4" manualBreakCount="4">
    <brk id="8" max="1048575" man="1"/>
    <brk id="17" max="1048575" man="1"/>
    <brk id="26" max="1048575" man="1"/>
    <brk id="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SERVICES adjusted</vt:lpstr>
      <vt:lpstr>'SERVICES adjusted'!COMP</vt:lpstr>
      <vt:lpstr>'SERVICES adjusted'!EMP</vt:lpstr>
      <vt:lpstr>'SERVICES adjusted'!GROSSREV</vt:lpstr>
      <vt:lpstr>'SERVICES adjusted'!Print_Area</vt:lpstr>
      <vt:lpstr>'SERVICES adjusted'!Print_Titles</vt:lpstr>
      <vt:lpstr>'SERVICES adjusted'!Print_Titles_MI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Haidee</dc:creator>
  <cp:lastModifiedBy>Haidee</cp:lastModifiedBy>
  <dcterms:created xsi:type="dcterms:W3CDTF">2017-07-20T01:47:04Z</dcterms:created>
  <dcterms:modified xsi:type="dcterms:W3CDTF">2017-07-20T01:47:25Z</dcterms:modified>
</cp:coreProperties>
</file>