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Work\2023\10.02\@181023 POESA\"/>
    </mc:Choice>
  </mc:AlternateContent>
  <xr:revisionPtr revIDLastSave="0" documentId="13_ncr:1_{B8F5AD2E-C049-4F6B-989F-42A9539D22F0}" xr6:coauthVersionLast="47" xr6:coauthVersionMax="47" xr10:uidLastSave="{00000000-0000-0000-0000-000000000000}"/>
  <bookViews>
    <workbookView xWindow="-120" yWindow="-120" windowWidth="20730" windowHeight="11160" activeTab="2" xr2:uid="{A87C8396-AE1E-43A4-9EF0-E241974859CF}"/>
  </bookViews>
  <sheets>
    <sheet name="Table 1" sheetId="2" r:id="rId1"/>
    <sheet name="Table 2" sheetId="1" r:id="rId2"/>
    <sheet name="Table 3" sheetId="3" r:id="rId3"/>
    <sheet name="Table 4" sheetId="4" r:id="rId4"/>
    <sheet name="Table 5" sheetId="5" r:id="rId5"/>
    <sheet name="Table 6" sheetId="6" r:id="rId6"/>
  </sheets>
  <externalReferences>
    <externalReference r:id="rId7"/>
  </externalReferences>
  <definedNames>
    <definedName name="_xlnm.Print_Area" localSheetId="0">'Table 1'!$A$1:$F$32</definedName>
    <definedName name="_xlnm.Print_Area" localSheetId="1">'Table 2'!$A$1:$E$29</definedName>
    <definedName name="_xlnm.Print_Area" localSheetId="2">'Table 3'!$A$1:$F$29</definedName>
    <definedName name="_xlnm.Print_Area" localSheetId="3">'Table 4'!$A$1:$F$32</definedName>
    <definedName name="_xlnm.Print_Area" localSheetId="4">'Table 5'!$A$1:$E$29</definedName>
    <definedName name="_xlnm.Print_Area" localSheetId="5">'Table 6'!$A$1:$F$29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4" l="1"/>
  <c r="E29" i="4"/>
  <c r="D29" i="4"/>
  <c r="C29" i="4"/>
  <c r="B29" i="4"/>
  <c r="C23" i="4"/>
  <c r="D23" i="4"/>
  <c r="E23" i="4"/>
  <c r="F23" i="4"/>
  <c r="C24" i="4"/>
  <c r="D24" i="4"/>
  <c r="E24" i="4"/>
  <c r="F24" i="4"/>
  <c r="C25" i="4"/>
  <c r="D25" i="4"/>
  <c r="E25" i="4"/>
  <c r="F25" i="4"/>
  <c r="B24" i="4"/>
  <c r="B25" i="4"/>
  <c r="B23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C17" i="4"/>
  <c r="D17" i="4"/>
  <c r="E17" i="4"/>
  <c r="F17" i="4"/>
  <c r="B17" i="4"/>
  <c r="C11" i="4"/>
  <c r="D11" i="4"/>
  <c r="E11" i="4"/>
  <c r="F11" i="4"/>
  <c r="C12" i="4"/>
  <c r="D12" i="4"/>
  <c r="E12" i="4"/>
  <c r="F12" i="4"/>
  <c r="C13" i="4"/>
  <c r="D13" i="4"/>
  <c r="E13" i="4"/>
  <c r="F13" i="4"/>
  <c r="C14" i="4"/>
  <c r="D14" i="4"/>
  <c r="E14" i="4"/>
  <c r="F14" i="4"/>
  <c r="B12" i="4"/>
  <c r="B13" i="4"/>
  <c r="B14" i="4"/>
  <c r="B11" i="4"/>
  <c r="F8" i="4"/>
  <c r="E8" i="4"/>
  <c r="D8" i="4"/>
  <c r="C8" i="4"/>
  <c r="B8" i="4"/>
  <c r="F18" i="2"/>
  <c r="E11" i="2"/>
  <c r="E11" i="1" s="1"/>
  <c r="E8" i="2"/>
  <c r="B18" i="5" l="1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17" i="5"/>
  <c r="C17" i="5"/>
  <c r="B12" i="5"/>
  <c r="C12" i="5"/>
  <c r="D12" i="5"/>
  <c r="B13" i="5"/>
  <c r="C13" i="5"/>
  <c r="D13" i="5"/>
  <c r="B14" i="5"/>
  <c r="C14" i="5"/>
  <c r="D14" i="5"/>
  <c r="B11" i="5"/>
  <c r="C11" i="5"/>
  <c r="B8" i="5"/>
  <c r="C8" i="5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B12" i="3"/>
  <c r="C12" i="3"/>
  <c r="D12" i="3"/>
  <c r="B13" i="3"/>
  <c r="C13" i="3"/>
  <c r="D13" i="3"/>
  <c r="B14" i="3"/>
  <c r="C14" i="3"/>
  <c r="D14" i="3"/>
  <c r="B11" i="3"/>
  <c r="C11" i="3"/>
  <c r="D11" i="3"/>
  <c r="B8" i="3"/>
  <c r="C8" i="3"/>
  <c r="D8" i="3"/>
  <c r="B27" i="1"/>
  <c r="C27" i="1"/>
  <c r="B17" i="1"/>
  <c r="C17" i="1"/>
  <c r="B18" i="1"/>
  <c r="C18" i="1"/>
  <c r="B19" i="1"/>
  <c r="C19" i="1"/>
  <c r="B20" i="1"/>
  <c r="C20" i="1"/>
  <c r="D20" i="1"/>
  <c r="B21" i="1"/>
  <c r="C21" i="1"/>
  <c r="B22" i="1"/>
  <c r="C22" i="1"/>
  <c r="B23" i="1"/>
  <c r="C23" i="1"/>
  <c r="B24" i="1"/>
  <c r="C24" i="1"/>
  <c r="B25" i="1"/>
  <c r="C25" i="1"/>
  <c r="B16" i="1"/>
  <c r="C16" i="1"/>
  <c r="B11" i="1"/>
  <c r="C11" i="1"/>
  <c r="B12" i="1"/>
  <c r="C12" i="1"/>
  <c r="B13" i="1"/>
  <c r="C13" i="1"/>
  <c r="B14" i="1"/>
  <c r="C14" i="1"/>
  <c r="B10" i="1"/>
  <c r="C10" i="1"/>
  <c r="B7" i="1"/>
  <c r="C7" i="1"/>
  <c r="B8" i="1"/>
  <c r="C8" i="1"/>
  <c r="B16" i="4"/>
  <c r="B7" i="4"/>
  <c r="D7" i="4"/>
  <c r="D10" i="4"/>
  <c r="F23" i="2"/>
  <c r="F24" i="2"/>
  <c r="F25" i="2"/>
  <c r="E23" i="2"/>
  <c r="D23" i="1" s="1"/>
  <c r="E24" i="2"/>
  <c r="D24" i="1" s="1"/>
  <c r="E25" i="2"/>
  <c r="D25" i="1" s="1"/>
  <c r="F17" i="2"/>
  <c r="F19" i="2"/>
  <c r="E19" i="1" s="1"/>
  <c r="F20" i="2"/>
  <c r="E20" i="1" s="1"/>
  <c r="F21" i="2"/>
  <c r="E17" i="2"/>
  <c r="D17" i="1" s="1"/>
  <c r="E18" i="2"/>
  <c r="D18" i="1" s="1"/>
  <c r="E19" i="2"/>
  <c r="D19" i="1" s="1"/>
  <c r="E20" i="2"/>
  <c r="E21" i="2"/>
  <c r="D21" i="1" s="1"/>
  <c r="F11" i="2"/>
  <c r="F12" i="2"/>
  <c r="F13" i="2"/>
  <c r="E13" i="1" s="1"/>
  <c r="F14" i="2"/>
  <c r="D11" i="1"/>
  <c r="E12" i="2"/>
  <c r="D12" i="1" s="1"/>
  <c r="E13" i="2"/>
  <c r="D13" i="1" s="1"/>
  <c r="E14" i="2"/>
  <c r="D14" i="1" s="1"/>
  <c r="E7" i="2"/>
  <c r="D7" i="1" s="1"/>
  <c r="F8" i="2"/>
  <c r="E18" i="1" l="1"/>
  <c r="E14" i="1"/>
  <c r="E24" i="1"/>
  <c r="E23" i="1"/>
  <c r="E17" i="1"/>
  <c r="E12" i="1"/>
  <c r="E21" i="1"/>
  <c r="E25" i="1"/>
  <c r="C7" i="4"/>
  <c r="C7" i="5" s="1"/>
  <c r="D16" i="4"/>
  <c r="B10" i="4"/>
  <c r="B27" i="4" s="1"/>
  <c r="B30" i="4" s="1"/>
  <c r="C16" i="4"/>
  <c r="B16" i="5" s="1"/>
  <c r="C10" i="4"/>
  <c r="D27" i="4"/>
  <c r="D7" i="6" s="1"/>
  <c r="E8" i="1"/>
  <c r="D8" i="1"/>
  <c r="E10" i="2"/>
  <c r="D10" i="1" s="1"/>
  <c r="F10" i="2"/>
  <c r="F7" i="2"/>
  <c r="E7" i="1" s="1"/>
  <c r="C30" i="2"/>
  <c r="D30" i="2"/>
  <c r="B30" i="2"/>
  <c r="D27" i="3"/>
  <c r="C27" i="3"/>
  <c r="B27" i="3"/>
  <c r="B7" i="5" l="1"/>
  <c r="B10" i="5"/>
  <c r="C27" i="4"/>
  <c r="C18" i="6" s="1"/>
  <c r="C10" i="5"/>
  <c r="C16" i="5"/>
  <c r="B16" i="6"/>
  <c r="B13" i="6"/>
  <c r="B7" i="6"/>
  <c r="B24" i="6"/>
  <c r="B10" i="6"/>
  <c r="B14" i="6"/>
  <c r="B18" i="6"/>
  <c r="B23" i="6"/>
  <c r="B17" i="6"/>
  <c r="B19" i="6"/>
  <c r="B22" i="6"/>
  <c r="B21" i="6"/>
  <c r="B11" i="6"/>
  <c r="B20" i="6"/>
  <c r="B25" i="6"/>
  <c r="B12" i="6"/>
  <c r="B8" i="6"/>
  <c r="D8" i="6"/>
  <c r="D30" i="4"/>
  <c r="D23" i="6"/>
  <c r="D19" i="6"/>
  <c r="D14" i="6"/>
  <c r="D10" i="6"/>
  <c r="D22" i="6"/>
  <c r="D18" i="6"/>
  <c r="D13" i="6"/>
  <c r="D25" i="6"/>
  <c r="D21" i="6"/>
  <c r="D17" i="6"/>
  <c r="D12" i="6"/>
  <c r="D24" i="6"/>
  <c r="D20" i="6"/>
  <c r="D16" i="6"/>
  <c r="D11" i="6"/>
  <c r="E10" i="1"/>
  <c r="C14" i="6" l="1"/>
  <c r="C25" i="6"/>
  <c r="C27" i="5"/>
  <c r="C13" i="6"/>
  <c r="C11" i="6"/>
  <c r="C30" i="4"/>
  <c r="C7" i="6"/>
  <c r="C22" i="6"/>
  <c r="C10" i="6"/>
  <c r="B27" i="6"/>
  <c r="D27" i="6"/>
  <c r="C20" i="6"/>
  <c r="C24" i="6"/>
  <c r="C21" i="6"/>
  <c r="C12" i="6"/>
  <c r="C19" i="6"/>
  <c r="C23" i="6"/>
  <c r="C8" i="6"/>
  <c r="C17" i="6"/>
  <c r="B27" i="5"/>
  <c r="C16" i="6"/>
  <c r="C27" i="6" s="1"/>
  <c r="E23" i="5" l="1"/>
  <c r="E24" i="5" l="1"/>
  <c r="E22" i="5"/>
  <c r="E25" i="5"/>
  <c r="E7" i="4" l="1"/>
  <c r="D8" i="5"/>
  <c r="E13" i="5"/>
  <c r="E14" i="5"/>
  <c r="E20" i="5"/>
  <c r="D7" i="5" l="1"/>
  <c r="F7" i="4"/>
  <c r="E8" i="5"/>
  <c r="E7" i="5" l="1"/>
  <c r="D17" i="5" l="1"/>
  <c r="E17" i="5"/>
  <c r="E21" i="5" l="1"/>
  <c r="E19" i="5" l="1"/>
  <c r="F16" i="4"/>
  <c r="E18" i="5"/>
  <c r="E16" i="4"/>
  <c r="E16" i="5" l="1"/>
  <c r="D16" i="5"/>
  <c r="E12" i="5" l="1"/>
  <c r="D11" i="5" l="1"/>
  <c r="E10" i="4"/>
  <c r="E11" i="5"/>
  <c r="F10" i="4"/>
  <c r="D10" i="5" l="1"/>
  <c r="E27" i="4"/>
  <c r="E10" i="5"/>
  <c r="F27" i="4"/>
  <c r="F10" i="6" s="1"/>
  <c r="E22" i="2"/>
  <c r="D22" i="1" l="1"/>
  <c r="F22" i="2"/>
  <c r="E22" i="1" s="1"/>
  <c r="F18" i="6"/>
  <c r="F30" i="4"/>
  <c r="E27" i="5"/>
  <c r="F23" i="6"/>
  <c r="F22" i="6"/>
  <c r="F25" i="6"/>
  <c r="F24" i="6"/>
  <c r="F20" i="6"/>
  <c r="F13" i="6"/>
  <c r="F14" i="6"/>
  <c r="F8" i="6"/>
  <c r="F7" i="6"/>
  <c r="F17" i="6"/>
  <c r="F21" i="6"/>
  <c r="F19" i="6"/>
  <c r="F16" i="6"/>
  <c r="F12" i="6"/>
  <c r="F11" i="6"/>
  <c r="E16" i="2"/>
  <c r="D16" i="1" s="1"/>
  <c r="D27" i="5"/>
  <c r="E30" i="4"/>
  <c r="E23" i="6"/>
  <c r="E22" i="6"/>
  <c r="E24" i="6"/>
  <c r="E25" i="6"/>
  <c r="E20" i="6"/>
  <c r="E13" i="6"/>
  <c r="E8" i="6"/>
  <c r="E14" i="6"/>
  <c r="E7" i="6"/>
  <c r="E17" i="6"/>
  <c r="E21" i="6"/>
  <c r="E19" i="6"/>
  <c r="E18" i="6"/>
  <c r="E16" i="6"/>
  <c r="E12" i="6"/>
  <c r="E11" i="6"/>
  <c r="E10" i="6"/>
  <c r="E27" i="6" l="1"/>
  <c r="E27" i="2"/>
  <c r="F27" i="6"/>
  <c r="F16" i="2"/>
  <c r="E16" i="3" l="1"/>
  <c r="E14" i="3"/>
  <c r="E19" i="3"/>
  <c r="E25" i="3"/>
  <c r="E12" i="3"/>
  <c r="E23" i="3"/>
  <c r="E20" i="3"/>
  <c r="E24" i="3"/>
  <c r="E13" i="3"/>
  <c r="D27" i="1"/>
  <c r="E21" i="3"/>
  <c r="E18" i="3"/>
  <c r="E22" i="3"/>
  <c r="E16" i="1"/>
  <c r="F27" i="2"/>
  <c r="F16" i="3" s="1"/>
  <c r="E8" i="3"/>
  <c r="E30" i="2"/>
  <c r="E7" i="3"/>
  <c r="E17" i="3"/>
  <c r="E11" i="3"/>
  <c r="E10" i="3"/>
  <c r="E27" i="3" l="1"/>
  <c r="F7" i="3"/>
  <c r="F17" i="3"/>
  <c r="F13" i="3"/>
  <c r="F12" i="3"/>
  <c r="F23" i="3"/>
  <c r="E27" i="1"/>
  <c r="F30" i="2"/>
  <c r="F18" i="3"/>
  <c r="F8" i="3"/>
  <c r="F14" i="3"/>
  <c r="F21" i="3"/>
  <c r="F25" i="3"/>
  <c r="F20" i="3"/>
  <c r="F19" i="3"/>
  <c r="F24" i="3"/>
  <c r="F10" i="3"/>
  <c r="F27" i="3" s="1"/>
  <c r="F11" i="3"/>
  <c r="F22" i="3"/>
</calcChain>
</file>

<file path=xl/sharedStrings.xml><?xml version="1.0" encoding="utf-8"?>
<sst xmlns="http://schemas.openxmlformats.org/spreadsheetml/2006/main" count="144" uniqueCount="42">
  <si>
    <t>Growth rates (in percent)</t>
  </si>
  <si>
    <t>INDUSTRY</t>
  </si>
  <si>
    <t>2018-2019</t>
  </si>
  <si>
    <t>2019-2020</t>
  </si>
  <si>
    <t>2020-2021</t>
  </si>
  <si>
    <t>I. AGRICULTURE, FORESTRY &amp; FISHING</t>
  </si>
  <si>
    <t>II.  INDUSTRY</t>
  </si>
  <si>
    <t>III.  SERVICES</t>
  </si>
  <si>
    <t>Source: Philippine Statistics Authority</t>
  </si>
  <si>
    <t>Levels (in million pesos)</t>
  </si>
  <si>
    <t xml:space="preserve">GROSS DOMESTIC PRODUCT </t>
  </si>
  <si>
    <t>OCEAN-BASED ACTIVITIES SHARE TO GDP (in percent)</t>
  </si>
  <si>
    <t>Percent share to total (in percent)</t>
  </si>
  <si>
    <t>TOTAL EMPLOYMENT IN OCEAN-BASED ACTIVITIES</t>
  </si>
  <si>
    <t xml:space="preserve">TOTAL EMPLOYMENT </t>
  </si>
  <si>
    <t xml:space="preserve">SHARE OF OCEAN-BASED EMPLOYMENT TO TOTAL EMPLOYMENT </t>
  </si>
  <si>
    <t>Industry</t>
  </si>
  <si>
    <t>2021-2022</t>
  </si>
  <si>
    <t>TOTAL OCEAN-BASED ACTIVITIES</t>
  </si>
  <si>
    <t>TOTAL OCEAN-BASED EMPLOYMENT</t>
  </si>
  <si>
    <t>Table 1. Gross Value Added of Ocean-based Activities by Industrial Origin at Current Prices, 2018-2022</t>
  </si>
  <si>
    <t>Table 2. Gross Value Added of Ocean-based Activities by Industrial Origin at Current Prices, 2018-2022</t>
  </si>
  <si>
    <t>Table 3. Gross Value Added of Ocean-based Activities by Industrial Origin at Current Prices, 2018-2022</t>
  </si>
  <si>
    <t>Table 4. Employment in Ocean-based Activities by Industrial Origin, 2018-2022</t>
  </si>
  <si>
    <t>Table 5. Employment in Ocean-based Activities by Industrial Origin, 2018-2022</t>
  </si>
  <si>
    <t>Table 6. Employment in Ocean-based Activities by Industrial Origin, 2018-2022</t>
  </si>
  <si>
    <t>Levels (in thousand persons)</t>
  </si>
  <si>
    <t xml:space="preserve">        a. Ocean fishing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</si>
  <si>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</si>
  <si>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</si>
  <si>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</si>
  <si>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</si>
  <si>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</si>
  <si>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</si>
  <si>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</si>
  <si>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</si>
  <si>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</si>
  <si>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g. Maritime education </t>
  </si>
  <si>
    <t xml:space="preserve">        f. Maritime safety, surveillance and resource management</t>
  </si>
  <si>
    <t xml:space="preserve">        h. Coastal accommodation and food and beverage services activities</t>
  </si>
  <si>
    <t xml:space="preserve">        i. Coastal recreation </t>
  </si>
  <si>
    <t xml:space="preserve">        f.  Maritime safety, surveillance and resource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</si>
</sst>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_);[Red]\(0.0\)"/>
    <numFmt numFmtId="165" formatCode="_-* #,##0.0_-;\-* #,##0.0_-;_-* &quot;-&quot;??_-;_-@_-"/>
    <numFmt numFmtId="166" formatCode="#,##0.0"/>
    <numFmt numFmtId="167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8.4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i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0" fillId="2" borderId="0" xfId="0" applyFill="1"/>
    <xf numFmtId="0" fontId="7" fillId="0" borderId="0" xfId="0" applyFont="1"/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/>
    </xf>
    <xf numFmtId="0" fontId="6" fillId="0" borderId="0" xfId="0" applyFont="1"/>
    <xf numFmtId="3" fontId="6" fillId="0" borderId="0" xfId="1" applyNumberFormat="1" applyFont="1" applyFill="1" applyAlignment="1" applyProtection="1"/>
    <xf numFmtId="3" fontId="6" fillId="0" borderId="0" xfId="0" applyNumberFormat="1" applyFont="1"/>
    <xf numFmtId="43" fontId="7" fillId="0" borderId="0" xfId="2" applyFont="1"/>
    <xf numFmtId="165" fontId="7" fillId="0" borderId="0" xfId="2" applyNumberFormat="1" applyFont="1"/>
    <xf numFmtId="3" fontId="6" fillId="0" borderId="0" xfId="1" applyNumberFormat="1" applyFont="1" applyFill="1" applyAlignment="1" applyProtection="1">
      <alignment wrapText="1"/>
    </xf>
    <xf numFmtId="0" fontId="8" fillId="0" borderId="0" xfId="0" applyFont="1"/>
    <xf numFmtId="0" fontId="8" fillId="0" borderId="2" xfId="0" applyFont="1" applyBorder="1"/>
    <xf numFmtId="166" fontId="8" fillId="0" borderId="2" xfId="0" applyNumberFormat="1" applyFont="1" applyBorder="1"/>
    <xf numFmtId="0" fontId="9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6" fillId="0" borderId="0" xfId="0" applyNumberFormat="1" applyFont="1"/>
    <xf numFmtId="164" fontId="13" fillId="0" borderId="0" xfId="0" applyNumberFormat="1" applyFont="1"/>
    <xf numFmtId="164" fontId="13" fillId="0" borderId="2" xfId="0" applyNumberFormat="1" applyFont="1" applyBorder="1"/>
    <xf numFmtId="164" fontId="6" fillId="0" borderId="2" xfId="0" applyNumberFormat="1" applyFont="1" applyBorder="1"/>
    <xf numFmtId="0" fontId="9" fillId="0" borderId="0" xfId="0" applyFont="1" applyAlignment="1">
      <alignment horizontal="left" indent="1"/>
    </xf>
    <xf numFmtId="0" fontId="5" fillId="0" borderId="0" xfId="0" applyFont="1"/>
    <xf numFmtId="166" fontId="6" fillId="0" borderId="0" xfId="0" applyNumberFormat="1" applyFont="1"/>
    <xf numFmtId="4" fontId="6" fillId="0" borderId="0" xfId="0" applyNumberFormat="1" applyFont="1"/>
    <xf numFmtId="167" fontId="8" fillId="0" borderId="0" xfId="2" applyNumberFormat="1" applyFont="1" applyBorder="1"/>
    <xf numFmtId="0" fontId="8" fillId="0" borderId="3" xfId="0" applyFont="1" applyBorder="1"/>
    <xf numFmtId="166" fontId="8" fillId="0" borderId="4" xfId="0" applyNumberFormat="1" applyFont="1" applyBorder="1"/>
    <xf numFmtId="3" fontId="11" fillId="2" borderId="0" xfId="0" applyNumberFormat="1" applyFont="1" applyFill="1"/>
    <xf numFmtId="0" fontId="6" fillId="2" borderId="0" xfId="0" applyFont="1" applyFill="1"/>
    <xf numFmtId="0" fontId="10" fillId="2" borderId="0" xfId="0" applyFont="1" applyFill="1"/>
    <xf numFmtId="166" fontId="8" fillId="0" borderId="3" xfId="0" applyNumberFormat="1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0" fontId="11" fillId="2" borderId="0" xfId="0" applyFont="1" applyFill="1"/>
    <xf numFmtId="0" fontId="7" fillId="2" borderId="0" xfId="0" applyFont="1" applyFill="1"/>
    <xf numFmtId="4" fontId="8" fillId="0" borderId="0" xfId="0" applyNumberFormat="1" applyFont="1"/>
    <xf numFmtId="4" fontId="7" fillId="0" borderId="0" xfId="0" applyNumberFormat="1" applyFont="1"/>
    <xf numFmtId="4" fontId="8" fillId="0" borderId="2" xfId="0" applyNumberFormat="1" applyFont="1" applyBorder="1"/>
    <xf numFmtId="43" fontId="6" fillId="0" borderId="0" xfId="2" applyFont="1"/>
    <xf numFmtId="43" fontId="8" fillId="0" borderId="0" xfId="2" applyFont="1" applyBorder="1"/>
    <xf numFmtId="43" fontId="6" fillId="0" borderId="0" xfId="2" applyFont="1" applyBorder="1"/>
    <xf numFmtId="165" fontId="6" fillId="0" borderId="0" xfId="3" applyNumberFormat="1" applyFont="1"/>
    <xf numFmtId="167" fontId="6" fillId="0" borderId="0" xfId="3" applyNumberFormat="1" applyFont="1"/>
    <xf numFmtId="165" fontId="6" fillId="0" borderId="0" xfId="2" applyNumberFormat="1" applyFont="1"/>
    <xf numFmtId="167" fontId="6" fillId="0" borderId="0" xfId="2" applyNumberFormat="1" applyFont="1"/>
    <xf numFmtId="167" fontId="6" fillId="0" borderId="0" xfId="2" applyNumberFormat="1" applyFont="1" applyBorder="1"/>
    <xf numFmtId="3" fontId="6" fillId="0" borderId="2" xfId="0" applyNumberFormat="1" applyFont="1" applyBorder="1"/>
    <xf numFmtId="0" fontId="6" fillId="0" borderId="0" xfId="0" applyFont="1" applyAlignment="1">
      <alignment horizontal="center"/>
    </xf>
    <xf numFmtId="43" fontId="6" fillId="0" borderId="0" xfId="3" applyNumberFormat="1" applyFont="1"/>
  </cellXfs>
  <cellStyles count="4">
    <cellStyle name="Comma" xfId="3" builtinId="3"/>
    <cellStyle name="Comma 2" xfId="2" xr:uid="{A697519C-04F4-41CD-8A56-B33A929B3C4E}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asfilesrvr\SAD\SAD\2023\07%20POESA\2023\Final%20worksheet\POESA%20Final%20Tables_2018-2022.xlsx" TargetMode="External"/><Relationship Id="rId1" Type="http://schemas.openxmlformats.org/officeDocument/2006/relationships/externalLinkPath" Target="file:///\\masfilesrvr\SAD\SAD\2023\07%20POESA\2023\Final%20worksheet\POESA%20Final%20Tables_2018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 of contents"/>
      <sheetName val="NAP vs POESA_gr"/>
      <sheetName val="Philippine Peso"/>
      <sheetName val="US Dollars"/>
      <sheetName val="Employment"/>
      <sheetName val="Overseas Filipinos"/>
      <sheetName val="graphs"/>
      <sheetName val="Other Satellite"/>
      <sheetName val="GVAperemployee"/>
      <sheetName val="Percent Distribution"/>
      <sheetName val="Congrow"/>
    </sheetNames>
    <sheetDataSet>
      <sheetData sheetId="0"/>
      <sheetData sheetId="1"/>
      <sheetData sheetId="2">
        <row r="11">
          <cell r="N11">
            <v>239735.11562793457</v>
          </cell>
          <cell r="O11">
            <v>270474.72165138752</v>
          </cell>
        </row>
        <row r="14">
          <cell r="N14">
            <v>35985.242067045852</v>
          </cell>
          <cell r="O14">
            <v>56252.664267361513</v>
          </cell>
        </row>
        <row r="15">
          <cell r="N15">
            <v>162736.60217729668</v>
          </cell>
          <cell r="O15">
            <v>184964.12042347676</v>
          </cell>
        </row>
        <row r="16">
          <cell r="N16">
            <v>7394.9819500116137</v>
          </cell>
          <cell r="O16">
            <v>8662.0089850904096</v>
          </cell>
        </row>
        <row r="17">
          <cell r="N17">
            <v>92603.868167383436</v>
          </cell>
          <cell r="O17">
            <v>96516.467099203132</v>
          </cell>
        </row>
        <row r="20">
          <cell r="N20">
            <v>5869.8637398220562</v>
          </cell>
          <cell r="O20">
            <v>6453.5218963623538</v>
          </cell>
        </row>
        <row r="21">
          <cell r="N21">
            <v>104553.6575957023</v>
          </cell>
          <cell r="O21">
            <v>125605.27118761152</v>
          </cell>
        </row>
        <row r="22">
          <cell r="N22">
            <v>216.4908849389154</v>
          </cell>
          <cell r="O22">
            <v>242.45632666528456</v>
          </cell>
        </row>
        <row r="23">
          <cell r="N23">
            <v>7186.8869322037408</v>
          </cell>
          <cell r="O23">
            <v>10804.608869813663</v>
          </cell>
        </row>
        <row r="24">
          <cell r="N24">
            <v>48.732508036205544</v>
          </cell>
          <cell r="O24">
            <v>53.839471259394216</v>
          </cell>
        </row>
        <row r="25">
          <cell r="N25">
            <v>29699.520733045443</v>
          </cell>
          <cell r="O25">
            <v>32329.810555704298</v>
          </cell>
        </row>
        <row r="27">
          <cell r="N27">
            <v>1851.3122499538586</v>
          </cell>
          <cell r="O27">
            <v>2044.204366667956</v>
          </cell>
        </row>
        <row r="28">
          <cell r="N28">
            <v>12060.778964555846</v>
          </cell>
          <cell r="O28">
            <v>42003.200811917253</v>
          </cell>
        </row>
        <row r="29">
          <cell r="N29">
            <v>8153.8406680641692</v>
          </cell>
          <cell r="O29">
            <v>21337.242259117498</v>
          </cell>
        </row>
      </sheetData>
      <sheetData sheetId="3"/>
      <sheetData sheetId="4">
        <row r="12">
          <cell r="J12">
            <v>9975.0878947520869</v>
          </cell>
          <cell r="K12">
            <v>8546.892669940069</v>
          </cell>
          <cell r="L12">
            <v>8907.50231333794</v>
          </cell>
          <cell r="M12">
            <v>8187.0889234944998</v>
          </cell>
          <cell r="N12">
            <v>10737.761556933892</v>
          </cell>
        </row>
        <row r="13">
          <cell r="J13">
            <v>64151.50911565627</v>
          </cell>
          <cell r="K13">
            <v>64598.447184797376</v>
          </cell>
          <cell r="L13">
            <v>56327.233050570379</v>
          </cell>
          <cell r="M13">
            <v>61112.274263246603</v>
          </cell>
          <cell r="N13">
            <v>66445.861680377682</v>
          </cell>
        </row>
        <row r="14">
          <cell r="J14">
            <v>20055.825411468901</v>
          </cell>
          <cell r="K14">
            <v>21396.675635403077</v>
          </cell>
          <cell r="L14">
            <v>21675.227169181908</v>
          </cell>
          <cell r="M14">
            <v>19201.262739445472</v>
          </cell>
          <cell r="N14">
            <v>25329.941211761547</v>
          </cell>
        </row>
        <row r="15">
          <cell r="J15">
            <v>15860.894952238084</v>
          </cell>
          <cell r="K15">
            <v>17449.898602398793</v>
          </cell>
          <cell r="L15">
            <v>15596.318363928231</v>
          </cell>
          <cell r="M15">
            <v>14650.402078691666</v>
          </cell>
          <cell r="N15">
            <v>18361.642393072299</v>
          </cell>
        </row>
        <row r="18">
          <cell r="J18">
            <v>36877.749945149473</v>
          </cell>
          <cell r="K18">
            <v>38648.892181828058</v>
          </cell>
          <cell r="L18">
            <v>37326.123898533595</v>
          </cell>
          <cell r="M18">
            <v>44911.359969106656</v>
          </cell>
          <cell r="N18">
            <v>45308.197196558656</v>
          </cell>
        </row>
        <row r="19">
          <cell r="J19">
            <v>641160.64447212836</v>
          </cell>
          <cell r="K19">
            <v>681641.68792648055</v>
          </cell>
          <cell r="L19">
            <v>583684.38587604824</v>
          </cell>
          <cell r="M19">
            <v>584542.48362274666</v>
          </cell>
          <cell r="N19">
            <v>609677.85789633915</v>
          </cell>
        </row>
        <row r="20">
          <cell r="J20">
            <v>4565.7897334880126</v>
          </cell>
          <cell r="K20">
            <v>4896.2365439865453</v>
          </cell>
          <cell r="L20">
            <v>3952.8130055980755</v>
          </cell>
          <cell r="M20">
            <v>5005.6033498131974</v>
          </cell>
          <cell r="N20">
            <v>5122.477607068533</v>
          </cell>
        </row>
        <row r="21">
          <cell r="J21">
            <v>3218.6668351572102</v>
          </cell>
          <cell r="K21">
            <v>3485.0738962171217</v>
          </cell>
          <cell r="L21">
            <v>3307.6596464647296</v>
          </cell>
          <cell r="M21">
            <v>3710.42490516516</v>
          </cell>
          <cell r="N21">
            <v>3955.1605083567174</v>
          </cell>
        </row>
        <row r="22">
          <cell r="J22">
            <v>158.06498434419544</v>
          </cell>
          <cell r="K22">
            <v>171.64227640261373</v>
          </cell>
          <cell r="L22">
            <v>157.33384269426233</v>
          </cell>
          <cell r="M22">
            <v>179.08224071001092</v>
          </cell>
          <cell r="N22">
            <v>201.08267755625957</v>
          </cell>
        </row>
        <row r="23">
          <cell r="J23">
            <v>39879.009606344924</v>
          </cell>
          <cell r="K23">
            <v>46661.637531259927</v>
          </cell>
          <cell r="L23">
            <v>46901.144949507769</v>
          </cell>
          <cell r="M23">
            <v>51642.816423573793</v>
          </cell>
          <cell r="N23">
            <v>56134.613293453025</v>
          </cell>
        </row>
        <row r="25">
          <cell r="J25">
            <v>3479.8334962482995</v>
          </cell>
          <cell r="K25">
            <v>3693.9243452887772</v>
          </cell>
          <cell r="L25">
            <v>3748.4095617372095</v>
          </cell>
          <cell r="M25">
            <v>4170.2801737615591</v>
          </cell>
          <cell r="N25">
            <v>4026.2329277517188</v>
          </cell>
        </row>
        <row r="26">
          <cell r="J26">
            <v>526253.69974676101</v>
          </cell>
          <cell r="K26">
            <v>612035.38801452925</v>
          </cell>
          <cell r="L26">
            <v>84080.328568374316</v>
          </cell>
          <cell r="M26">
            <v>82467.840462161053</v>
          </cell>
          <cell r="N26">
            <v>209267.22033333298</v>
          </cell>
        </row>
        <row r="27">
          <cell r="J27">
            <v>67862.474183671802</v>
          </cell>
          <cell r="K27">
            <v>76853.592416889034</v>
          </cell>
          <cell r="L27">
            <v>21755.710727262147</v>
          </cell>
          <cell r="M27">
            <v>13250.125666041722</v>
          </cell>
          <cell r="N27">
            <v>27313.280400457992</v>
          </cell>
        </row>
        <row r="31">
          <cell r="N31">
            <v>46890558.500000007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76B96-E1A8-492B-8455-F153398738B0}">
  <sheetPr codeName="Sheet1">
    <pageSetUpPr fitToPage="1"/>
  </sheetPr>
  <dimension ref="A1:J32"/>
  <sheetViews>
    <sheetView view="pageBreakPreview" topLeftCell="A13" zoomScale="80" zoomScaleNormal="100" zoomScaleSheetLayoutView="80" workbookViewId="0">
      <selection activeCell="D29" sqref="D29"/>
    </sheetView>
  </sheetViews>
  <sheetFormatPr defaultRowHeight="18.75" x14ac:dyDescent="0.3"/>
  <cols>
    <col min="1" max="1" width="91.5703125" style="5" customWidth="1"/>
    <col min="2" max="6" width="19.42578125" style="5" bestFit="1" customWidth="1"/>
    <col min="7" max="16384" width="9.140625" style="5"/>
  </cols>
  <sheetData>
    <row r="1" spans="1:10" x14ac:dyDescent="0.3">
      <c r="A1" s="52" t="s">
        <v>20</v>
      </c>
      <c r="B1" s="52"/>
      <c r="C1" s="52"/>
      <c r="D1" s="52"/>
      <c r="E1" s="52"/>
      <c r="F1" s="52"/>
    </row>
    <row r="2" spans="1:10" x14ac:dyDescent="0.3">
      <c r="A2" s="52" t="s">
        <v>9</v>
      </c>
      <c r="B2" s="52"/>
      <c r="C2" s="52"/>
      <c r="D2" s="52"/>
      <c r="E2" s="52"/>
      <c r="F2" s="52"/>
    </row>
    <row r="4" spans="1:10" ht="19.5" thickBot="1" x14ac:dyDescent="0.35">
      <c r="A4" s="6"/>
    </row>
    <row r="5" spans="1:10" ht="19.5" thickBot="1" x14ac:dyDescent="0.35">
      <c r="A5" s="19" t="s">
        <v>16</v>
      </c>
      <c r="B5" s="20">
        <v>2018</v>
      </c>
      <c r="C5" s="20">
        <v>2019</v>
      </c>
      <c r="D5" s="20">
        <v>2020</v>
      </c>
      <c r="E5" s="20">
        <v>2021</v>
      </c>
      <c r="F5" s="20">
        <v>2022</v>
      </c>
    </row>
    <row r="6" spans="1:10" x14ac:dyDescent="0.3">
      <c r="A6" s="8"/>
    </row>
    <row r="7" spans="1:10" x14ac:dyDescent="0.3">
      <c r="A7" s="9" t="s">
        <v>5</v>
      </c>
      <c r="B7" s="28">
        <v>192316.45892898529</v>
      </c>
      <c r="C7" s="28">
        <v>226561.04102067099</v>
      </c>
      <c r="D7" s="28">
        <v>220396.91321597635</v>
      </c>
      <c r="E7" s="28">
        <f>E8</f>
        <v>239735.11562793457</v>
      </c>
      <c r="F7" s="28">
        <f>F8</f>
        <v>270474.72165138752</v>
      </c>
      <c r="G7" s="11"/>
      <c r="H7" s="11"/>
      <c r="I7" s="11"/>
      <c r="J7" s="11"/>
    </row>
    <row r="8" spans="1:10" x14ac:dyDescent="0.3">
      <c r="A8" s="10" t="s">
        <v>27</v>
      </c>
      <c r="B8" s="28">
        <v>192316.45892898529</v>
      </c>
      <c r="C8" s="28">
        <v>226561.04102067099</v>
      </c>
      <c r="D8" s="28">
        <v>220396.91321597635</v>
      </c>
      <c r="E8" s="28">
        <f>'[1]Philippine Peso'!N11</f>
        <v>239735.11562793457</v>
      </c>
      <c r="F8" s="28">
        <f>'[1]Philippine Peso'!O11</f>
        <v>270474.72165138752</v>
      </c>
      <c r="G8" s="11"/>
      <c r="H8" s="11"/>
      <c r="I8" s="11"/>
      <c r="J8" s="11"/>
    </row>
    <row r="9" spans="1:10" x14ac:dyDescent="0.3">
      <c r="A9" s="10"/>
      <c r="B9" s="41"/>
      <c r="C9" s="41"/>
      <c r="D9" s="41"/>
      <c r="E9" s="41"/>
      <c r="F9" s="41"/>
      <c r="G9" s="11"/>
      <c r="H9" s="11"/>
      <c r="I9" s="11"/>
      <c r="J9" s="11"/>
    </row>
    <row r="10" spans="1:10" x14ac:dyDescent="0.3">
      <c r="A10" s="10" t="s">
        <v>6</v>
      </c>
      <c r="B10" s="28">
        <v>304379.79586666048</v>
      </c>
      <c r="C10" s="28">
        <v>310649.08957559703</v>
      </c>
      <c r="D10" s="28">
        <v>276937.03328577173</v>
      </c>
      <c r="E10" s="28">
        <f>SUM(E11:E14)</f>
        <v>298720.69436173758</v>
      </c>
      <c r="F10" s="28">
        <f>SUM(F11:F14)</f>
        <v>346395.26077513181</v>
      </c>
      <c r="G10" s="11"/>
      <c r="H10" s="11"/>
      <c r="I10" s="11"/>
      <c r="J10" s="11"/>
    </row>
    <row r="11" spans="1:10" x14ac:dyDescent="0.3">
      <c r="A11" s="9" t="s">
        <v>28</v>
      </c>
      <c r="B11" s="28">
        <v>39625.453970134025</v>
      </c>
      <c r="C11" s="28">
        <v>38117.123806557371</v>
      </c>
      <c r="D11" s="28">
        <v>23271.294545353983</v>
      </c>
      <c r="E11" s="28">
        <f>'[1]Philippine Peso'!N14</f>
        <v>35985.242067045852</v>
      </c>
      <c r="F11" s="28">
        <f>'[1]Philippine Peso'!O14</f>
        <v>56252.664267361513</v>
      </c>
      <c r="G11" s="11"/>
      <c r="H11" s="12"/>
      <c r="I11" s="12"/>
      <c r="J11" s="11"/>
    </row>
    <row r="12" spans="1:10" x14ac:dyDescent="0.3">
      <c r="A12" s="9" t="s">
        <v>29</v>
      </c>
      <c r="B12" s="28">
        <v>156772.83105435982</v>
      </c>
      <c r="C12" s="28">
        <v>163937.50502254241</v>
      </c>
      <c r="D12" s="28">
        <v>155306.81419716048</v>
      </c>
      <c r="E12" s="28">
        <f>'[1]Philippine Peso'!N15</f>
        <v>162736.60217729668</v>
      </c>
      <c r="F12" s="28">
        <f>'[1]Philippine Peso'!O15</f>
        <v>184964.12042347676</v>
      </c>
      <c r="G12" s="11"/>
      <c r="H12" s="12"/>
      <c r="I12" s="12"/>
      <c r="J12" s="11"/>
    </row>
    <row r="13" spans="1:10" x14ac:dyDescent="0.3">
      <c r="A13" s="9" t="s">
        <v>30</v>
      </c>
      <c r="B13" s="28">
        <v>7129.1164637295833</v>
      </c>
      <c r="C13" s="28">
        <v>6518.8574513066751</v>
      </c>
      <c r="D13" s="28">
        <v>6738.7604370092104</v>
      </c>
      <c r="E13" s="28">
        <f>'[1]Philippine Peso'!N16</f>
        <v>7394.9819500116137</v>
      </c>
      <c r="F13" s="28">
        <f>'[1]Philippine Peso'!O16</f>
        <v>8662.0089850904096</v>
      </c>
      <c r="G13" s="11"/>
      <c r="H13" s="12"/>
      <c r="I13" s="12"/>
      <c r="J13" s="11"/>
    </row>
    <row r="14" spans="1:10" x14ac:dyDescent="0.3">
      <c r="A14" s="9" t="s">
        <v>31</v>
      </c>
      <c r="B14" s="28">
        <v>100852.39437843706</v>
      </c>
      <c r="C14" s="28">
        <v>102075.60329519058</v>
      </c>
      <c r="D14" s="28">
        <v>91620.164106248034</v>
      </c>
      <c r="E14" s="28">
        <f>'[1]Philippine Peso'!N17</f>
        <v>92603.868167383436</v>
      </c>
      <c r="F14" s="28">
        <f>'[1]Philippine Peso'!O17</f>
        <v>96516.467099203132</v>
      </c>
      <c r="G14" s="11"/>
      <c r="H14" s="12"/>
      <c r="I14" s="12"/>
      <c r="J14" s="11"/>
    </row>
    <row r="15" spans="1:10" x14ac:dyDescent="0.3">
      <c r="A15" s="10"/>
      <c r="B15" s="41"/>
      <c r="C15" s="41"/>
      <c r="D15" s="41"/>
      <c r="E15" s="41"/>
      <c r="F15" s="41"/>
      <c r="G15" s="11"/>
      <c r="H15" s="11"/>
      <c r="I15" s="11"/>
      <c r="J15" s="11"/>
    </row>
    <row r="16" spans="1:10" x14ac:dyDescent="0.3">
      <c r="A16" s="10" t="s">
        <v>7</v>
      </c>
      <c r="B16" s="28">
        <v>319941.09875385393</v>
      </c>
      <c r="C16" s="28">
        <v>352311.73103678337</v>
      </c>
      <c r="D16" s="28">
        <v>165729.94357149271</v>
      </c>
      <c r="E16" s="28">
        <f>SUM(E17:E25)</f>
        <v>169641.08427632254</v>
      </c>
      <c r="F16" s="28">
        <f>SUM(F17:F25)</f>
        <v>240874.15574511921</v>
      </c>
      <c r="G16" s="11"/>
      <c r="H16" s="11"/>
      <c r="I16" s="11"/>
      <c r="J16" s="11"/>
    </row>
    <row r="17" spans="1:9" x14ac:dyDescent="0.3">
      <c r="A17" s="9" t="s">
        <v>32</v>
      </c>
      <c r="B17" s="28">
        <v>5706.6277332598975</v>
      </c>
      <c r="C17" s="28">
        <v>6166.6324277774684</v>
      </c>
      <c r="D17" s="28">
        <v>5786.2529138637647</v>
      </c>
      <c r="E17" s="28">
        <f>'[1]Philippine Peso'!N20</f>
        <v>5869.8637398220562</v>
      </c>
      <c r="F17" s="28">
        <f>'[1]Philippine Peso'!O20</f>
        <v>6453.5218963623538</v>
      </c>
      <c r="G17" s="11"/>
      <c r="H17" s="12"/>
      <c r="I17" s="12"/>
    </row>
    <row r="18" spans="1:9" x14ac:dyDescent="0.3">
      <c r="A18" s="9" t="s">
        <v>33</v>
      </c>
      <c r="B18" s="28">
        <v>109294.63538549087</v>
      </c>
      <c r="C18" s="28">
        <v>116755.63114158322</v>
      </c>
      <c r="D18" s="28">
        <v>99036.242380448646</v>
      </c>
      <c r="E18" s="28">
        <f>'[1]Philippine Peso'!N21</f>
        <v>104553.6575957023</v>
      </c>
      <c r="F18" s="28">
        <f>'[1]Philippine Peso'!O21</f>
        <v>125605.27118761152</v>
      </c>
      <c r="G18" s="11"/>
      <c r="H18" s="12"/>
      <c r="I18" s="12"/>
    </row>
    <row r="19" spans="1:9" x14ac:dyDescent="0.3">
      <c r="A19" s="9" t="s">
        <v>34</v>
      </c>
      <c r="B19" s="28">
        <v>208.65903170448092</v>
      </c>
      <c r="C19" s="28">
        <v>220.49233962602904</v>
      </c>
      <c r="D19" s="28">
        <v>196.64420362096723</v>
      </c>
      <c r="E19" s="28">
        <f>'[1]Philippine Peso'!N22</f>
        <v>216.4908849389154</v>
      </c>
      <c r="F19" s="28">
        <f>'[1]Philippine Peso'!O22</f>
        <v>242.45632666528456</v>
      </c>
      <c r="G19" s="11"/>
      <c r="H19" s="12"/>
      <c r="I19" s="12"/>
    </row>
    <row r="20" spans="1:9" x14ac:dyDescent="0.3">
      <c r="A20" s="9" t="s">
        <v>35</v>
      </c>
      <c r="B20" s="28">
        <v>8955.3203144726122</v>
      </c>
      <c r="C20" s="28">
        <v>9840.1817695337668</v>
      </c>
      <c r="D20" s="28">
        <v>8057.9317795761954</v>
      </c>
      <c r="E20" s="28">
        <f>'[1]Philippine Peso'!N23</f>
        <v>7186.8869322037408</v>
      </c>
      <c r="F20" s="28">
        <f>'[1]Philippine Peso'!O23</f>
        <v>10804.608869813663</v>
      </c>
      <c r="G20" s="11"/>
      <c r="H20" s="12"/>
      <c r="I20" s="12"/>
    </row>
    <row r="21" spans="1:9" x14ac:dyDescent="0.3">
      <c r="A21" s="13" t="s">
        <v>36</v>
      </c>
      <c r="B21" s="28">
        <v>46.212194354853153</v>
      </c>
      <c r="C21" s="28">
        <v>48.623601216799578</v>
      </c>
      <c r="D21" s="28">
        <v>45.346881288546669</v>
      </c>
      <c r="E21" s="28">
        <f>'[1]Philippine Peso'!N24</f>
        <v>48.732508036205544</v>
      </c>
      <c r="F21" s="28">
        <f>'[1]Philippine Peso'!O24</f>
        <v>53.839471259394216</v>
      </c>
      <c r="G21" s="11"/>
      <c r="H21" s="12"/>
      <c r="I21" s="12"/>
    </row>
    <row r="22" spans="1:9" x14ac:dyDescent="0.3">
      <c r="A22" s="9" t="s">
        <v>41</v>
      </c>
      <c r="B22" s="28">
        <v>22437.683303324666</v>
      </c>
      <c r="C22" s="28">
        <v>26980.148257779001</v>
      </c>
      <c r="D22" s="28">
        <v>27792.42392555991</v>
      </c>
      <c r="E22" s="28">
        <f>'[1]Philippine Peso'!N25</f>
        <v>29699.520733045443</v>
      </c>
      <c r="F22" s="28">
        <f>'[1]Philippine Peso'!O25</f>
        <v>32329.810555704298</v>
      </c>
      <c r="G22" s="11"/>
      <c r="H22" s="12"/>
      <c r="I22" s="12"/>
    </row>
    <row r="23" spans="1:9" x14ac:dyDescent="0.3">
      <c r="A23" s="9" t="s">
        <v>37</v>
      </c>
      <c r="B23" s="28">
        <v>2129.6277346558668</v>
      </c>
      <c r="C23" s="28">
        <v>2203.486409736312</v>
      </c>
      <c r="D23" s="28">
        <v>1849.6472226123808</v>
      </c>
      <c r="E23" s="28">
        <f>'[1]Philippine Peso'!N27</f>
        <v>1851.3122499538586</v>
      </c>
      <c r="F23" s="28">
        <f>'[1]Philippine Peso'!O27</f>
        <v>2044.204366667956</v>
      </c>
      <c r="G23" s="11"/>
      <c r="H23" s="12"/>
      <c r="I23" s="12"/>
    </row>
    <row r="24" spans="1:9" x14ac:dyDescent="0.3">
      <c r="A24" s="9" t="s">
        <v>39</v>
      </c>
      <c r="B24" s="28">
        <v>122782.12521986946</v>
      </c>
      <c r="C24" s="28">
        <v>137548.44028533364</v>
      </c>
      <c r="D24" s="28">
        <v>11367.774138843493</v>
      </c>
      <c r="E24" s="28">
        <f>'[1]Philippine Peso'!N28</f>
        <v>12060.778964555846</v>
      </c>
      <c r="F24" s="28">
        <f>'[1]Philippine Peso'!O28</f>
        <v>42003.200811917253</v>
      </c>
      <c r="G24" s="11"/>
      <c r="H24" s="12"/>
      <c r="I24" s="12"/>
    </row>
    <row r="25" spans="1:9" x14ac:dyDescent="0.3">
      <c r="A25" s="9" t="s">
        <v>40</v>
      </c>
      <c r="B25" s="28">
        <v>48380.20783672126</v>
      </c>
      <c r="C25" s="28">
        <v>52548.094804197142</v>
      </c>
      <c r="D25" s="28">
        <v>11597.680125678829</v>
      </c>
      <c r="E25" s="28">
        <f>'[1]Philippine Peso'!N29</f>
        <v>8153.8406680641692</v>
      </c>
      <c r="F25" s="28">
        <f>'[1]Philippine Peso'!O29</f>
        <v>21337.242259117498</v>
      </c>
      <c r="G25" s="11"/>
      <c r="H25" s="12"/>
      <c r="I25" s="12"/>
    </row>
    <row r="26" spans="1:9" x14ac:dyDescent="0.3">
      <c r="A26" s="10"/>
      <c r="B26" s="41"/>
      <c r="C26" s="41"/>
      <c r="D26" s="41"/>
      <c r="E26" s="41"/>
      <c r="F26" s="41"/>
      <c r="G26" s="11"/>
    </row>
    <row r="27" spans="1:9" x14ac:dyDescent="0.3">
      <c r="A27" s="14" t="s">
        <v>18</v>
      </c>
      <c r="B27" s="40">
        <v>816637.35354949976</v>
      </c>
      <c r="C27" s="40">
        <v>889521.86163305142</v>
      </c>
      <c r="D27" s="40">
        <v>663063.89007324073</v>
      </c>
      <c r="E27" s="40">
        <f>SUM(E7,E10,E16)</f>
        <v>708096.89426599466</v>
      </c>
      <c r="F27" s="40">
        <f>SUM(F7,F10,F16)</f>
        <v>857744.13817163848</v>
      </c>
      <c r="G27" s="11"/>
    </row>
    <row r="28" spans="1:9" x14ac:dyDescent="0.3">
      <c r="A28" s="14"/>
      <c r="B28" s="41"/>
      <c r="C28" s="41"/>
      <c r="D28" s="41"/>
      <c r="E28" s="41"/>
      <c r="F28" s="41"/>
    </row>
    <row r="29" spans="1:9" ht="19.5" thickBot="1" x14ac:dyDescent="0.35">
      <c r="A29" s="15" t="s">
        <v>10</v>
      </c>
      <c r="B29" s="42">
        <v>18265190.258161746</v>
      </c>
      <c r="C29" s="42">
        <v>19517863.171682019</v>
      </c>
      <c r="D29" s="42">
        <v>17951573.570012722</v>
      </c>
      <c r="E29" s="42">
        <v>19410614.486183222</v>
      </c>
      <c r="F29" s="42">
        <v>22024515.000626005</v>
      </c>
    </row>
    <row r="30" spans="1:9" ht="19.5" thickBot="1" x14ac:dyDescent="0.35">
      <c r="A30" s="15" t="s">
        <v>11</v>
      </c>
      <c r="B30" s="16">
        <f>B27/B29*100</f>
        <v>4.4710038165881558</v>
      </c>
      <c r="C30" s="16">
        <f t="shared" ref="C30:F30" si="0">C27/C29*100</f>
        <v>4.5574756509392715</v>
      </c>
      <c r="D30" s="16">
        <f t="shared" si="0"/>
        <v>3.6936254500878882</v>
      </c>
      <c r="E30" s="16">
        <f t="shared" si="0"/>
        <v>3.647988036494306</v>
      </c>
      <c r="F30" s="16">
        <f t="shared" si="0"/>
        <v>3.8944972824475759</v>
      </c>
    </row>
    <row r="31" spans="1:9" x14ac:dyDescent="0.3">
      <c r="A31" s="17"/>
    </row>
    <row r="32" spans="1:9" x14ac:dyDescent="0.3">
      <c r="A32" s="18" t="s">
        <v>8</v>
      </c>
    </row>
  </sheetData>
  <mergeCells count="2">
    <mergeCell ref="A1:F1"/>
    <mergeCell ref="A2:F2"/>
  </mergeCells>
  <pageMargins left="0.25" right="0.25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C0833-3FBD-4040-B5D9-4697CA1AC23D}">
  <sheetPr codeName="Sheet2">
    <pageSetUpPr fitToPage="1"/>
  </sheetPr>
  <dimension ref="A1:F30"/>
  <sheetViews>
    <sheetView view="pageBreakPreview" zoomScale="80" zoomScaleNormal="100" zoomScaleSheetLayoutView="80" workbookViewId="0">
      <selection activeCell="A2" sqref="A2:E2"/>
    </sheetView>
  </sheetViews>
  <sheetFormatPr defaultRowHeight="15" x14ac:dyDescent="0.25"/>
  <cols>
    <col min="1" max="1" width="93.140625" customWidth="1"/>
    <col min="2" max="3" width="19.42578125" customWidth="1"/>
    <col min="4" max="4" width="15.85546875" customWidth="1"/>
    <col min="5" max="5" width="15.5703125" customWidth="1"/>
  </cols>
  <sheetData>
    <row r="1" spans="1:6" ht="18" x14ac:dyDescent="0.25">
      <c r="A1" s="52" t="s">
        <v>21</v>
      </c>
      <c r="B1" s="52"/>
      <c r="C1" s="52"/>
      <c r="D1" s="52"/>
      <c r="E1" s="52"/>
    </row>
    <row r="2" spans="1:6" ht="18" x14ac:dyDescent="0.25">
      <c r="A2" s="52" t="s">
        <v>0</v>
      </c>
      <c r="B2" s="52"/>
      <c r="C2" s="52"/>
      <c r="D2" s="52"/>
      <c r="E2" s="52"/>
    </row>
    <row r="3" spans="1:6" ht="18.75" x14ac:dyDescent="0.3">
      <c r="A3" s="5"/>
      <c r="B3" s="5"/>
      <c r="C3" s="5"/>
      <c r="D3" s="5"/>
      <c r="E3" s="5"/>
    </row>
    <row r="4" spans="1:6" ht="19.5" thickBot="1" x14ac:dyDescent="0.35">
      <c r="A4" s="5"/>
      <c r="B4" s="5"/>
      <c r="C4" s="5"/>
      <c r="D4" s="5"/>
      <c r="E4" s="5"/>
    </row>
    <row r="5" spans="1:6" ht="18.75" thickBot="1" x14ac:dyDescent="0.3">
      <c r="A5" s="20" t="s">
        <v>16</v>
      </c>
      <c r="B5" s="20" t="s">
        <v>2</v>
      </c>
      <c r="C5" s="20" t="s">
        <v>3</v>
      </c>
      <c r="D5" s="20" t="s">
        <v>4</v>
      </c>
      <c r="E5" s="20" t="s">
        <v>17</v>
      </c>
      <c r="F5" s="26"/>
    </row>
    <row r="6" spans="1:6" ht="18.75" x14ac:dyDescent="0.3">
      <c r="A6" s="8"/>
      <c r="B6" s="5"/>
      <c r="C6" s="5"/>
      <c r="D6" s="5"/>
      <c r="E6" s="5"/>
    </row>
    <row r="7" spans="1:6" ht="18" x14ac:dyDescent="0.25">
      <c r="A7" s="9" t="s">
        <v>5</v>
      </c>
      <c r="B7" s="21">
        <f>'Table 1'!C7/'Table 1'!B7*100-100</f>
        <v>17.80637095878042</v>
      </c>
      <c r="C7" s="21">
        <f>'Table 1'!D7/'Table 1'!C7*100-100</f>
        <v>-2.7207359998545542</v>
      </c>
      <c r="D7" s="21">
        <f>'Table 1'!E7/'Table 1'!D7*100-100</f>
        <v>8.774261912192884</v>
      </c>
      <c r="E7" s="21">
        <f>'Table 1'!F7/'Table 1'!E7*100-100</f>
        <v>12.822320978275187</v>
      </c>
    </row>
    <row r="8" spans="1:6" ht="18" x14ac:dyDescent="0.25">
      <c r="A8" s="10" t="s">
        <v>27</v>
      </c>
      <c r="B8" s="21">
        <f>'Table 1'!C8/'Table 1'!B8*100-100</f>
        <v>17.80637095878042</v>
      </c>
      <c r="C8" s="21">
        <f>'Table 1'!D8/'Table 1'!C8*100-100</f>
        <v>-2.7207359998545542</v>
      </c>
      <c r="D8" s="21">
        <f>'Table 1'!E8/'Table 1'!D8*100-100</f>
        <v>8.774261912192884</v>
      </c>
      <c r="E8" s="21">
        <f>'Table 1'!F8/'Table 1'!E8*100-100</f>
        <v>12.822320978275187</v>
      </c>
    </row>
    <row r="9" spans="1:6" ht="18.75" x14ac:dyDescent="0.3">
      <c r="A9" s="10"/>
      <c r="B9" s="22"/>
      <c r="C9" s="22"/>
      <c r="D9" s="21"/>
      <c r="E9" s="21"/>
    </row>
    <row r="10" spans="1:6" ht="18" x14ac:dyDescent="0.25">
      <c r="A10" s="10" t="s">
        <v>6</v>
      </c>
      <c r="B10" s="21">
        <f>'Table 1'!C10/'Table 1'!B10*100-100</f>
        <v>2.0596944324395565</v>
      </c>
      <c r="C10" s="21">
        <f>'Table 1'!D10/'Table 1'!C10*100-100</f>
        <v>-10.852134263738577</v>
      </c>
      <c r="D10" s="21">
        <f>'Table 1'!E10/'Table 1'!D10*100-100</f>
        <v>7.865925628475722</v>
      </c>
      <c r="E10" s="21">
        <f>'Table 1'!F10/'Table 1'!E10*100-100</f>
        <v>15.959579404184979</v>
      </c>
    </row>
    <row r="11" spans="1:6" ht="18" x14ac:dyDescent="0.25">
      <c r="A11" s="9" t="s">
        <v>28</v>
      </c>
      <c r="B11" s="21">
        <f>'Table 1'!C11/'Table 1'!B11*100-100</f>
        <v>-3.8064678444150957</v>
      </c>
      <c r="C11" s="21">
        <f>'Table 1'!D11/'Table 1'!C11*100-100</f>
        <v>-38.947926230072547</v>
      </c>
      <c r="D11" s="21">
        <f>'Table 1'!E11/'Table 1'!D11*100-100</f>
        <v>54.633606638914529</v>
      </c>
      <c r="E11" s="21">
        <f>'Table 1'!F11/'Table 1'!E11*100-100</f>
        <v>56.321483575279103</v>
      </c>
    </row>
    <row r="12" spans="1:6" ht="18" x14ac:dyDescent="0.25">
      <c r="A12" s="9" t="s">
        <v>29</v>
      </c>
      <c r="B12" s="21">
        <f>'Table 1'!C12/'Table 1'!B12*100-100</f>
        <v>4.5700992448738162</v>
      </c>
      <c r="C12" s="21">
        <f>'Table 1'!D12/'Table 1'!C12*100-100</f>
        <v>-5.2646225305156094</v>
      </c>
      <c r="D12" s="21">
        <f>'Table 1'!E12/'Table 1'!D12*100-100</f>
        <v>4.7839420430736226</v>
      </c>
      <c r="E12" s="21">
        <f>'Table 1'!F12/'Table 1'!E12*100-100</f>
        <v>13.658585683117479</v>
      </c>
    </row>
    <row r="13" spans="1:6" ht="18" x14ac:dyDescent="0.25">
      <c r="A13" s="9" t="s">
        <v>30</v>
      </c>
      <c r="B13" s="21">
        <f>'Table 1'!C13/'Table 1'!B13*100-100</f>
        <v>-8.5600931830429374</v>
      </c>
      <c r="C13" s="21">
        <f>'Table 1'!D13/'Table 1'!C13*100-100</f>
        <v>3.3733363146091904</v>
      </c>
      <c r="D13" s="21">
        <f>'Table 1'!E13/'Table 1'!D13*100-100</f>
        <v>9.7380151607473664</v>
      </c>
      <c r="E13" s="21">
        <f>'Table 1'!F13/'Table 1'!E13*100-100</f>
        <v>17.133605513084532</v>
      </c>
    </row>
    <row r="14" spans="1:6" ht="18" x14ac:dyDescent="0.25">
      <c r="A14" s="9" t="s">
        <v>31</v>
      </c>
      <c r="B14" s="21">
        <f>'Table 1'!C14/'Table 1'!B14*100-100</f>
        <v>1.2128704769899201</v>
      </c>
      <c r="C14" s="21">
        <f>'Table 1'!D14/'Table 1'!C14*100-100</f>
        <v>-10.242838495606691</v>
      </c>
      <c r="D14" s="21">
        <f>'Table 1'!E14/'Table 1'!D14*100-100</f>
        <v>1.073676379791948</v>
      </c>
      <c r="E14" s="21">
        <f>'Table 1'!F14/'Table 1'!E14*100-100</f>
        <v>4.2250923306439034</v>
      </c>
    </row>
    <row r="15" spans="1:6" ht="18.75" x14ac:dyDescent="0.3">
      <c r="A15" s="10"/>
      <c r="B15" s="22"/>
      <c r="C15" s="22"/>
      <c r="D15" s="21"/>
      <c r="E15" s="21"/>
    </row>
    <row r="16" spans="1:6" ht="18" x14ac:dyDescent="0.25">
      <c r="A16" s="10" t="s">
        <v>7</v>
      </c>
      <c r="B16" s="21">
        <f>'Table 1'!C16/'Table 1'!B16*100-100</f>
        <v>10.117684914195308</v>
      </c>
      <c r="C16" s="21">
        <f>'Table 1'!D16/'Table 1'!C16*100-100</f>
        <v>-52.959288899128495</v>
      </c>
      <c r="D16" s="21">
        <f>'Table 1'!E16/'Table 1'!D16*100-100</f>
        <v>2.3599481304008521</v>
      </c>
      <c r="E16" s="21">
        <f>'Table 1'!F16/'Table 1'!E16*100-100</f>
        <v>41.990459901074161</v>
      </c>
    </row>
    <row r="17" spans="1:5" ht="18" x14ac:dyDescent="0.25">
      <c r="A17" s="9" t="s">
        <v>32</v>
      </c>
      <c r="B17" s="21">
        <f>'Table 1'!C17/'Table 1'!B17*100-100</f>
        <v>8.0608849222199979</v>
      </c>
      <c r="C17" s="21">
        <f>'Table 1'!D17/'Table 1'!C17*100-100</f>
        <v>-6.168350690083173</v>
      </c>
      <c r="D17" s="21">
        <f>'Table 1'!E17/'Table 1'!D17*100-100</f>
        <v>1.4449908637412108</v>
      </c>
      <c r="E17" s="21">
        <f>'Table 1'!F17/'Table 1'!E17*100-100</f>
        <v>9.9432999199056553</v>
      </c>
    </row>
    <row r="18" spans="1:5" ht="18" x14ac:dyDescent="0.25">
      <c r="A18" s="9" t="s">
        <v>33</v>
      </c>
      <c r="B18" s="21">
        <f>'Table 1'!C18/'Table 1'!B18*100-100</f>
        <v>6.8264976865303879</v>
      </c>
      <c r="C18" s="21">
        <f>'Table 1'!D18/'Table 1'!C18*100-100</f>
        <v>-15.176474648702154</v>
      </c>
      <c r="D18" s="21">
        <f>'Table 1'!E18/'Table 1'!D18*100-100</f>
        <v>5.5711071852448271</v>
      </c>
      <c r="E18" s="21">
        <f>'Table 1'!F18/'Table 1'!E18*100-100</f>
        <v>20.134746192537364</v>
      </c>
    </row>
    <row r="19" spans="1:5" ht="18" x14ac:dyDescent="0.25">
      <c r="A19" s="9" t="s">
        <v>34</v>
      </c>
      <c r="B19" s="21">
        <f>'Table 1'!C19/'Table 1'!B19*100-100</f>
        <v>5.6711218416403568</v>
      </c>
      <c r="C19" s="21">
        <f>'Table 1'!D19/'Table 1'!C19*100-100</f>
        <v>-10.815856934308911</v>
      </c>
      <c r="D19" s="21">
        <f>'Table 1'!E19/'Table 1'!D19*100-100</f>
        <v>10.092685648748017</v>
      </c>
      <c r="E19" s="21">
        <f>'Table 1'!F19/'Table 1'!E19*100-100</f>
        <v>11.993780585125108</v>
      </c>
    </row>
    <row r="20" spans="1:5" ht="18" x14ac:dyDescent="0.25">
      <c r="A20" s="9" t="s">
        <v>35</v>
      </c>
      <c r="B20" s="21">
        <f>'Table 1'!C20/'Table 1'!B20*100-100</f>
        <v>9.8808465134534487</v>
      </c>
      <c r="C20" s="21">
        <f>'Table 1'!D20/'Table 1'!C20*100-100</f>
        <v>-18.111962072444669</v>
      </c>
      <c r="D20" s="21">
        <f>'Table 1'!E20/'Table 1'!D20*100-100</f>
        <v>-10.809781854696553</v>
      </c>
      <c r="E20" s="21">
        <f>'Table 1'!F20/'Table 1'!E20*100-100</f>
        <v>50.337816244183045</v>
      </c>
    </row>
    <row r="21" spans="1:5" ht="18" x14ac:dyDescent="0.25">
      <c r="A21" s="13" t="s">
        <v>36</v>
      </c>
      <c r="B21" s="21">
        <f>'Table 1'!C21/'Table 1'!B21*100-100</f>
        <v>5.2181180651794392</v>
      </c>
      <c r="C21" s="21">
        <f>'Table 1'!D21/'Table 1'!C21*100-100</f>
        <v>-6.7389494941826626</v>
      </c>
      <c r="D21" s="21">
        <f>'Table 1'!E21/'Table 1'!D21*100-100</f>
        <v>7.4660630487812369</v>
      </c>
      <c r="E21" s="21">
        <f>'Table 1'!F21/'Table 1'!E21*100-100</f>
        <v>10.479582170067019</v>
      </c>
    </row>
    <row r="22" spans="1:5" ht="15.75" customHeight="1" x14ac:dyDescent="0.25">
      <c r="A22" s="9" t="s">
        <v>38</v>
      </c>
      <c r="B22" s="21">
        <f>'Table 1'!C22/'Table 1'!B22*100-100</f>
        <v>20.244803766266116</v>
      </c>
      <c r="C22" s="21">
        <f>'Table 1'!D22/'Table 1'!C22*100-100</f>
        <v>3.010641972831678</v>
      </c>
      <c r="D22" s="21">
        <f>'Table 1'!E22/'Table 1'!D22*100-100</f>
        <v>6.861930476426096</v>
      </c>
      <c r="E22" s="21">
        <f>'Table 1'!F22/'Table 1'!E22*100-100</f>
        <v>8.8563376032268337</v>
      </c>
    </row>
    <row r="23" spans="1:5" ht="18" x14ac:dyDescent="0.25">
      <c r="A23" s="9" t="s">
        <v>37</v>
      </c>
      <c r="B23" s="21">
        <f>'Table 1'!C23/'Table 1'!B23*100-100</f>
        <v>3.4681495680455328</v>
      </c>
      <c r="C23" s="21">
        <f>'Table 1'!D23/'Table 1'!C23*100-100</f>
        <v>-16.058151552941709</v>
      </c>
      <c r="D23" s="21">
        <f>'Table 1'!E23/'Table 1'!D23*100-100</f>
        <v>9.0018643616062377E-2</v>
      </c>
      <c r="E23" s="21">
        <f>'Table 1'!F23/'Table 1'!E23*100-100</f>
        <v>10.419210304415415</v>
      </c>
    </row>
    <row r="24" spans="1:5" ht="18" x14ac:dyDescent="0.25">
      <c r="A24" s="9" t="s">
        <v>39</v>
      </c>
      <c r="B24" s="21">
        <f>'Table 1'!C24/'Table 1'!B24*100-100</f>
        <v>12.026437104767254</v>
      </c>
      <c r="C24" s="21">
        <f>'Table 1'!D24/'Table 1'!C24*100-100</f>
        <v>-91.735439445724055</v>
      </c>
      <c r="D24" s="21">
        <f>'Table 1'!E24/'Table 1'!D24*100-100</f>
        <v>6.0962226839497617</v>
      </c>
      <c r="E24" s="21">
        <f>'Table 1'!F24/'Table 1'!E24*100-100</f>
        <v>248.26275264106937</v>
      </c>
    </row>
    <row r="25" spans="1:5" ht="18" x14ac:dyDescent="0.25">
      <c r="A25" s="9" t="s">
        <v>40</v>
      </c>
      <c r="B25" s="21">
        <f>'Table 1'!C25/'Table 1'!B25*100-100</f>
        <v>8.6148595755150836</v>
      </c>
      <c r="C25" s="21">
        <f>'Table 1'!D25/'Table 1'!C25*100-100</f>
        <v>-77.929399402787681</v>
      </c>
      <c r="D25" s="21">
        <f>'Table 1'!E25/'Table 1'!D25*100-100</f>
        <v>-29.69420970655618</v>
      </c>
      <c r="E25" s="21">
        <f>'Table 1'!F25/'Table 1'!E25*100-100</f>
        <v>161.68333583814365</v>
      </c>
    </row>
    <row r="26" spans="1:5" ht="19.5" thickBot="1" x14ac:dyDescent="0.35">
      <c r="A26" s="51"/>
      <c r="B26" s="23"/>
      <c r="C26" s="23"/>
      <c r="D26" s="23"/>
      <c r="E26" s="23"/>
    </row>
    <row r="27" spans="1:5" ht="18.75" thickBot="1" x14ac:dyDescent="0.3">
      <c r="A27" s="15" t="s">
        <v>18</v>
      </c>
      <c r="B27" s="24">
        <f>'Table 1'!C27/'Table 1'!B27*100-100</f>
        <v>8.9249539917272358</v>
      </c>
      <c r="C27" s="24">
        <f>'Table 1'!D27/'Table 1'!C27*100-100</f>
        <v>-25.458393022973269</v>
      </c>
      <c r="D27" s="24">
        <f>'Table 1'!E27/'Table 1'!D27*100-100</f>
        <v>6.7916538461745688</v>
      </c>
      <c r="E27" s="24">
        <f>'Table 1'!F27/'Table 1'!E27*100-100</f>
        <v>21.133724087402811</v>
      </c>
    </row>
    <row r="28" spans="1:5" ht="18.75" x14ac:dyDescent="0.3">
      <c r="A28" s="25"/>
      <c r="B28" s="5"/>
      <c r="C28" s="5"/>
      <c r="D28" s="5"/>
      <c r="E28" s="5"/>
    </row>
    <row r="29" spans="1:5" ht="18.75" x14ac:dyDescent="0.3">
      <c r="A29" s="18" t="s">
        <v>8</v>
      </c>
      <c r="B29" s="5"/>
      <c r="C29" s="5"/>
      <c r="D29" s="5"/>
      <c r="E29" s="5"/>
    </row>
    <row r="30" spans="1:5" x14ac:dyDescent="0.25">
      <c r="A30" s="1"/>
    </row>
  </sheetData>
  <mergeCells count="2">
    <mergeCell ref="A1:E1"/>
    <mergeCell ref="A2:E2"/>
  </mergeCells>
  <phoneticPr fontId="12" type="noConversion"/>
  <pageMargins left="0.25" right="0.25" top="0.75" bottom="0.75" header="0.3" footer="0.3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9606F-F391-4027-875D-B1D8D0367D64}">
  <sheetPr codeName="Sheet3">
    <pageSetUpPr fitToPage="1"/>
  </sheetPr>
  <dimension ref="A1:G29"/>
  <sheetViews>
    <sheetView tabSelected="1" view="pageBreakPreview" topLeftCell="A6" zoomScale="80" zoomScaleNormal="100" zoomScaleSheetLayoutView="80" workbookViewId="0">
      <selection activeCell="B26" sqref="B26"/>
    </sheetView>
  </sheetViews>
  <sheetFormatPr defaultRowHeight="18" x14ac:dyDescent="0.25"/>
  <cols>
    <col min="1" max="1" width="93.5703125" style="14" customWidth="1"/>
    <col min="2" max="4" width="16.28515625" style="14" customWidth="1"/>
    <col min="5" max="5" width="14.7109375" style="14" customWidth="1"/>
    <col min="6" max="6" width="12.7109375" style="14" customWidth="1"/>
    <col min="7" max="16384" width="9.140625" style="14"/>
  </cols>
  <sheetData>
    <row r="1" spans="1:6" x14ac:dyDescent="0.25">
      <c r="A1" s="52" t="s">
        <v>22</v>
      </c>
      <c r="B1" s="52"/>
      <c r="C1" s="52"/>
      <c r="D1" s="52"/>
      <c r="E1" s="52"/>
      <c r="F1" s="52"/>
    </row>
    <row r="2" spans="1:6" x14ac:dyDescent="0.25">
      <c r="A2" s="52" t="s">
        <v>12</v>
      </c>
      <c r="B2" s="52"/>
      <c r="C2" s="52"/>
      <c r="D2" s="52"/>
      <c r="E2" s="52"/>
      <c r="F2" s="52"/>
    </row>
    <row r="4" spans="1:6" ht="18.75" thickBot="1" x14ac:dyDescent="0.3">
      <c r="A4" s="6"/>
    </row>
    <row r="5" spans="1:6" ht="18.75" thickBot="1" x14ac:dyDescent="0.3">
      <c r="A5" s="20" t="s">
        <v>16</v>
      </c>
      <c r="B5" s="20">
        <v>2018</v>
      </c>
      <c r="C5" s="20">
        <v>2019</v>
      </c>
      <c r="D5" s="20">
        <v>2020</v>
      </c>
      <c r="E5" s="20">
        <v>2021</v>
      </c>
      <c r="F5" s="20">
        <v>2022</v>
      </c>
    </row>
    <row r="6" spans="1:6" x14ac:dyDescent="0.25">
      <c r="A6" s="8"/>
    </row>
    <row r="7" spans="1:6" x14ac:dyDescent="0.25">
      <c r="A7" s="9" t="s">
        <v>5</v>
      </c>
      <c r="B7" s="27">
        <v>23.549799441953667</v>
      </c>
      <c r="C7" s="27">
        <v>25.469980086237914</v>
      </c>
      <c r="D7" s="27">
        <v>33.239166921249733</v>
      </c>
      <c r="E7" s="27">
        <f>'Table 1'!E7/'Table 1'!E$27*100</f>
        <v>33.856258595293134</v>
      </c>
      <c r="F7" s="27">
        <f>'Table 1'!F7/'Table 1'!F$27*100</f>
        <v>31.533263780493982</v>
      </c>
    </row>
    <row r="8" spans="1:6" x14ac:dyDescent="0.25">
      <c r="A8" s="10" t="s">
        <v>27</v>
      </c>
      <c r="B8" s="27">
        <f>'Table 1'!B8/'Table 1'!B$27*100</f>
        <v>23.549799441953667</v>
      </c>
      <c r="C8" s="27">
        <f>'Table 1'!C8/'Table 1'!C$27*100</f>
        <v>25.469980086237914</v>
      </c>
      <c r="D8" s="27">
        <f>'Table 1'!D8/'Table 1'!D$27*100</f>
        <v>33.239166921249733</v>
      </c>
      <c r="E8" s="27">
        <f>'Table 1'!E8/'Table 1'!E$27*100</f>
        <v>33.856258595293134</v>
      </c>
      <c r="F8" s="27">
        <f>'Table 1'!F8/'Table 1'!F$27*100</f>
        <v>31.533263780493982</v>
      </c>
    </row>
    <row r="9" spans="1:6" x14ac:dyDescent="0.25">
      <c r="A9" s="10"/>
      <c r="B9" s="27"/>
      <c r="C9" s="27"/>
      <c r="D9" s="27"/>
      <c r="E9" s="27"/>
      <c r="F9" s="27"/>
    </row>
    <row r="10" spans="1:6" x14ac:dyDescent="0.25">
      <c r="A10" s="10" t="s">
        <v>6</v>
      </c>
      <c r="B10" s="27">
        <v>37.272333250944143</v>
      </c>
      <c r="C10" s="27">
        <v>34.923153997056801</v>
      </c>
      <c r="D10" s="27">
        <v>41.766266785419695</v>
      </c>
      <c r="E10" s="27">
        <f>'Table 1'!E10/'Table 1'!E$27*100</f>
        <v>42.186414992172523</v>
      </c>
      <c r="F10" s="27">
        <f>'Table 1'!F10/'Table 1'!F$27*100</f>
        <v>40.38445095218087</v>
      </c>
    </row>
    <row r="11" spans="1:6" x14ac:dyDescent="0.25">
      <c r="A11" s="9" t="s">
        <v>28</v>
      </c>
      <c r="B11" s="27">
        <f>'Table 1'!B11/'Table 1'!B$27*100</f>
        <v>4.8522705700275273</v>
      </c>
      <c r="C11" s="27">
        <f>'Table 1'!C11/'Table 1'!C$27*100</f>
        <v>4.2851250149804159</v>
      </c>
      <c r="D11" s="27">
        <f>'Table 1'!D11/'Table 1'!D$27*100</f>
        <v>3.5096609683847335</v>
      </c>
      <c r="E11" s="27">
        <f>'Table 1'!E11/'Table 1'!E$27*100</f>
        <v>5.0819658098271638</v>
      </c>
      <c r="F11" s="27">
        <f>'Table 1'!F11/'Table 1'!F$27*100</f>
        <v>6.5582102825289255</v>
      </c>
    </row>
    <row r="12" spans="1:6" x14ac:dyDescent="0.25">
      <c r="A12" s="9" t="s">
        <v>29</v>
      </c>
      <c r="B12" s="27">
        <f>'Table 1'!B12/'Table 1'!B$27*100</f>
        <v>19.197362253018369</v>
      </c>
      <c r="C12" s="27">
        <f>'Table 1'!C12/'Table 1'!C$27*100</f>
        <v>18.429845526401515</v>
      </c>
      <c r="D12" s="27">
        <f>'Table 1'!D12/'Table 1'!D$27*100</f>
        <v>23.422601731487081</v>
      </c>
      <c r="E12" s="27">
        <f>'Table 1'!E12/'Table 1'!E$27*100</f>
        <v>22.982250521800076</v>
      </c>
      <c r="F12" s="27">
        <f>'Table 1'!F12/'Table 1'!F$27*100</f>
        <v>21.564020340348229</v>
      </c>
    </row>
    <row r="13" spans="1:6" x14ac:dyDescent="0.25">
      <c r="A13" s="9" t="s">
        <v>30</v>
      </c>
      <c r="B13" s="27">
        <f>'Table 1'!B13/'Table 1'!B$27*100</f>
        <v>0.87298437093809211</v>
      </c>
      <c r="C13" s="27">
        <f>'Table 1'!C13/'Table 1'!C$27*100</f>
        <v>0.73284960521811837</v>
      </c>
      <c r="D13" s="27">
        <f>'Table 1'!D13/'Table 1'!D$27*100</f>
        <v>1.0163063526600522</v>
      </c>
      <c r="E13" s="27">
        <f>'Table 1'!E13/'Table 1'!E$27*100</f>
        <v>1.0443460506456774</v>
      </c>
      <c r="F13" s="27">
        <f>'Table 1'!F13/'Table 1'!F$27*100</f>
        <v>1.0098593041456732</v>
      </c>
    </row>
    <row r="14" spans="1:6" x14ac:dyDescent="0.25">
      <c r="A14" s="9" t="s">
        <v>31</v>
      </c>
      <c r="B14" s="27">
        <f>'Table 1'!B14/'Table 1'!B$27*100</f>
        <v>12.349716056960158</v>
      </c>
      <c r="C14" s="27">
        <f>'Table 1'!C14/'Table 1'!C$27*100</f>
        <v>11.475333850456746</v>
      </c>
      <c r="D14" s="27">
        <f>'Table 1'!D14/'Table 1'!D$27*100</f>
        <v>13.817697732887829</v>
      </c>
      <c r="E14" s="27">
        <f>'Table 1'!E14/'Table 1'!E$27*100</f>
        <v>13.077852609899606</v>
      </c>
      <c r="F14" s="27">
        <f>'Table 1'!F14/'Table 1'!F$27*100</f>
        <v>11.252361025158034</v>
      </c>
    </row>
    <row r="15" spans="1:6" x14ac:dyDescent="0.25">
      <c r="A15" s="10"/>
      <c r="B15" s="27"/>
      <c r="C15" s="27"/>
      <c r="D15" s="27"/>
      <c r="E15" s="27"/>
      <c r="F15" s="27"/>
    </row>
    <row r="16" spans="1:6" x14ac:dyDescent="0.25">
      <c r="A16" s="10" t="s">
        <v>7</v>
      </c>
      <c r="B16" s="27">
        <v>39.177867307102183</v>
      </c>
      <c r="C16" s="27">
        <v>39.606865916705281</v>
      </c>
      <c r="D16" s="27">
        <v>24.994566293330571</v>
      </c>
      <c r="E16" s="27">
        <f>'Table 1'!E16/'Table 1'!E$27*100</f>
        <v>23.957326412534346</v>
      </c>
      <c r="F16" s="27">
        <f>'Table 1'!F16/'Table 1'!F$27*100</f>
        <v>28.082285267325162</v>
      </c>
    </row>
    <row r="17" spans="1:7" x14ac:dyDescent="0.25">
      <c r="A17" s="9" t="s">
        <v>32</v>
      </c>
      <c r="B17" s="27">
        <f>'Table 1'!B17/'Table 1'!B$27*100</f>
        <v>0.6987958251549653</v>
      </c>
      <c r="C17" s="27">
        <f>'Table 1'!C17/'Table 1'!C$27*100</f>
        <v>0.69325248695476682</v>
      </c>
      <c r="D17" s="27">
        <f>'Table 1'!D17/'Table 1'!D$27*100</f>
        <v>0.87265390266157095</v>
      </c>
      <c r="E17" s="27">
        <f>'Table 1'!E17/'Table 1'!E$27*100</f>
        <v>0.82896335054635295</v>
      </c>
      <c r="F17" s="27">
        <f>'Table 1'!F17/'Table 1'!F$27*100</f>
        <v>0.75238309528044534</v>
      </c>
    </row>
    <row r="18" spans="1:7" x14ac:dyDescent="0.25">
      <c r="A18" s="9" t="s">
        <v>33</v>
      </c>
      <c r="B18" s="27">
        <f>'Table 1'!B18/'Table 1'!B$27*100</f>
        <v>13.383496959873764</v>
      </c>
      <c r="C18" s="27">
        <f>'Table 1'!C18/'Table 1'!C$27*100</f>
        <v>13.125661793992832</v>
      </c>
      <c r="D18" s="27">
        <f>'Table 1'!D18/'Table 1'!D$27*100</f>
        <v>14.936153794999951</v>
      </c>
      <c r="E18" s="27">
        <f>'Table 1'!E18/'Table 1'!E$27*100</f>
        <v>14.765445017815177</v>
      </c>
      <c r="F18" s="27">
        <f>'Table 1'!F18/'Table 1'!F$27*100</f>
        <v>14.643675846663417</v>
      </c>
    </row>
    <row r="19" spans="1:7" x14ac:dyDescent="0.25">
      <c r="A19" s="9" t="s">
        <v>34</v>
      </c>
      <c r="B19" s="28">
        <f>'Table 1'!B19/'Table 1'!B$27*100</f>
        <v>2.5551002632631013E-2</v>
      </c>
      <c r="C19" s="28">
        <f>'Table 1'!C19/'Table 1'!C$27*100</f>
        <v>2.4787737000778437E-2</v>
      </c>
      <c r="D19" s="28">
        <f>'Table 1'!D19/'Table 1'!D$27*100</f>
        <v>2.9656901328052456E-2</v>
      </c>
      <c r="E19" s="28">
        <f>'Table 1'!E19/'Table 1'!E$27*100</f>
        <v>3.0573624413834981E-2</v>
      </c>
      <c r="F19" s="28">
        <f>'Table 1'!F19/'Table 1'!F$27*100</f>
        <v>2.826674247895215E-2</v>
      </c>
      <c r="G19" s="40"/>
    </row>
    <row r="20" spans="1:7" x14ac:dyDescent="0.25">
      <c r="A20" s="9" t="s">
        <v>35</v>
      </c>
      <c r="B20" s="27">
        <f>'Table 1'!B20/'Table 1'!B$27*100</f>
        <v>1.0966091956911439</v>
      </c>
      <c r="C20" s="27">
        <f>'Table 1'!C20/'Table 1'!C$27*100</f>
        <v>1.1062327070262687</v>
      </c>
      <c r="D20" s="27">
        <f>'Table 1'!D20/'Table 1'!D$27*100</f>
        <v>1.2152572173227729</v>
      </c>
      <c r="E20" s="27">
        <f>'Table 1'!E20/'Table 1'!E$27*100</f>
        <v>1.0149581209014606</v>
      </c>
      <c r="F20" s="27">
        <f>'Table 1'!F20/'Table 1'!F$27*100</f>
        <v>1.2596540610402411</v>
      </c>
    </row>
    <row r="21" spans="1:7" ht="15.75" customHeight="1" x14ac:dyDescent="0.25">
      <c r="A21" s="13" t="s">
        <v>36</v>
      </c>
      <c r="B21" s="28">
        <f>'Table 1'!B21/'Table 1'!B$27*100</f>
        <v>5.6588391596334251E-3</v>
      </c>
      <c r="C21" s="28">
        <f>'Table 1'!C21/'Table 1'!C$27*100</f>
        <v>5.4662626422168755E-3</v>
      </c>
      <c r="D21" s="28">
        <f>'Table 1'!D21/'Table 1'!D$27*100</f>
        <v>6.8389912295688032E-3</v>
      </c>
      <c r="E21" s="28">
        <f>'Table 1'!E21/'Table 1'!E$27*100</f>
        <v>6.8821807341382449E-3</v>
      </c>
      <c r="F21" s="28">
        <f>'Table 1'!F21/'Table 1'!F$27*100</f>
        <v>6.2768684580180364E-3</v>
      </c>
    </row>
    <row r="22" spans="1:7" ht="15.75" customHeight="1" x14ac:dyDescent="0.25">
      <c r="A22" s="9" t="s">
        <v>38</v>
      </c>
      <c r="B22" s="27">
        <f>'Table 1'!B22/'Table 1'!B$27*100</f>
        <v>2.7475700451123957</v>
      </c>
      <c r="C22" s="27">
        <f>'Table 1'!C22/'Table 1'!C$27*100</f>
        <v>3.0331068208089689</v>
      </c>
      <c r="D22" s="27">
        <f>'Table 1'!D22/'Table 1'!D$27*100</f>
        <v>4.19151522826707</v>
      </c>
      <c r="E22" s="27">
        <f>'Table 1'!E22/'Table 1'!E$27*100</f>
        <v>4.1942735483724496</v>
      </c>
      <c r="F22" s="27">
        <f>'Table 1'!F22/'Table 1'!F$27*100</f>
        <v>3.7691671813249927</v>
      </c>
    </row>
    <row r="23" spans="1:7" x14ac:dyDescent="0.25">
      <c r="A23" s="9" t="s">
        <v>37</v>
      </c>
      <c r="B23" s="27">
        <f>'Table 1'!B23/'Table 1'!B$27*100</f>
        <v>0.26078010335915658</v>
      </c>
      <c r="C23" s="27">
        <f>'Table 1'!C23/'Table 1'!C$27*100</f>
        <v>0.24771582405979153</v>
      </c>
      <c r="D23" s="27">
        <f>'Table 1'!D23/'Table 1'!D$27*100</f>
        <v>0.27895460004737588</v>
      </c>
      <c r="E23" s="27">
        <f>'Table 1'!E23/'Table 1'!E$27*100</f>
        <v>0.26144900012206779</v>
      </c>
      <c r="F23" s="27">
        <f>'Table 1'!F23/'Table 1'!F$27*100</f>
        <v>0.23832332693352684</v>
      </c>
    </row>
    <row r="24" spans="1:7" x14ac:dyDescent="0.25">
      <c r="A24" s="9" t="s">
        <v>39</v>
      </c>
      <c r="B24" s="27">
        <f>'Table 1'!B24/'Table 1'!B$27*100</f>
        <v>15.03508560883226</v>
      </c>
      <c r="C24" s="27">
        <f>'Table 1'!C24/'Table 1'!C$27*100</f>
        <v>15.463188283288712</v>
      </c>
      <c r="D24" s="27">
        <f>'Table 1'!D24/'Table 1'!D$27*100</f>
        <v>1.7144311896682882</v>
      </c>
      <c r="E24" s="27">
        <f>'Table 1'!E24/'Table 1'!E$27*100</f>
        <v>1.7032667509519182</v>
      </c>
      <c r="F24" s="27">
        <f>'Table 1'!F24/'Table 1'!F$27*100</f>
        <v>4.8969382526415144</v>
      </c>
    </row>
    <row r="25" spans="1:7" x14ac:dyDescent="0.25">
      <c r="A25" s="9" t="s">
        <v>40</v>
      </c>
      <c r="B25" s="27">
        <f>'Table 1'!B25/'Table 1'!B$27*100</f>
        <v>5.9243197272862362</v>
      </c>
      <c r="C25" s="27">
        <f>'Table 1'!C25/'Table 1'!C$27*100</f>
        <v>5.9074540009309473</v>
      </c>
      <c r="D25" s="27">
        <f>'Table 1'!D25/'Table 1'!D$27*100</f>
        <v>1.7491044678059262</v>
      </c>
      <c r="E25" s="27">
        <f>'Table 1'!E25/'Table 1'!E$27*100</f>
        <v>1.1515148186769482</v>
      </c>
      <c r="F25" s="27">
        <f>'Table 1'!F25/'Table 1'!F$27*100</f>
        <v>2.4875998925040532</v>
      </c>
    </row>
    <row r="26" spans="1:7" ht="18.75" thickBot="1" x14ac:dyDescent="0.3">
      <c r="A26" s="51"/>
      <c r="B26" s="16"/>
      <c r="C26" s="16"/>
      <c r="D26" s="16"/>
      <c r="E26" s="16"/>
      <c r="F26" s="16"/>
    </row>
    <row r="27" spans="1:7" ht="18.75" thickBot="1" x14ac:dyDescent="0.3">
      <c r="A27" s="15" t="s">
        <v>18</v>
      </c>
      <c r="B27" s="16">
        <f>SUM(B16,B10,B7)</f>
        <v>100</v>
      </c>
      <c r="C27" s="16">
        <f t="shared" ref="C27:F27" si="0">SUM(C16,C10,C7)</f>
        <v>100</v>
      </c>
      <c r="D27" s="16">
        <f t="shared" si="0"/>
        <v>100</v>
      </c>
      <c r="E27" s="16">
        <f t="shared" si="0"/>
        <v>100</v>
      </c>
      <c r="F27" s="16">
        <f t="shared" si="0"/>
        <v>100.00000000000001</v>
      </c>
    </row>
    <row r="28" spans="1:7" x14ac:dyDescent="0.25">
      <c r="A28" s="17"/>
    </row>
    <row r="29" spans="1:7" x14ac:dyDescent="0.25">
      <c r="A29" s="18" t="s">
        <v>8</v>
      </c>
    </row>
  </sheetData>
  <mergeCells count="2">
    <mergeCell ref="A1:F1"/>
    <mergeCell ref="A2:F2"/>
  </mergeCells>
  <pageMargins left="0.25" right="0.25" top="0.75" bottom="0.75" header="0.3" footer="0.3"/>
  <pageSetup paperSize="9" scale="8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42CF9-832C-497E-97D2-288E282CF1B6}">
  <sheetPr codeName="Sheet4">
    <pageSetUpPr fitToPage="1"/>
  </sheetPr>
  <dimension ref="A1:F34"/>
  <sheetViews>
    <sheetView zoomScale="85" zoomScaleNormal="85" zoomScaleSheetLayoutView="85" workbookViewId="0">
      <selection sqref="A1:F1"/>
    </sheetView>
  </sheetViews>
  <sheetFormatPr defaultRowHeight="15" x14ac:dyDescent="0.25"/>
  <cols>
    <col min="1" max="1" width="92.85546875" customWidth="1"/>
    <col min="2" max="6" width="14.5703125" customWidth="1"/>
  </cols>
  <sheetData>
    <row r="1" spans="1:6" ht="18" x14ac:dyDescent="0.25">
      <c r="A1" s="52" t="s">
        <v>23</v>
      </c>
      <c r="B1" s="52"/>
      <c r="C1" s="52"/>
      <c r="D1" s="52"/>
      <c r="E1" s="52"/>
      <c r="F1" s="52"/>
    </row>
    <row r="2" spans="1:6" ht="18" x14ac:dyDescent="0.25">
      <c r="A2" s="52" t="s">
        <v>26</v>
      </c>
      <c r="B2" s="52"/>
      <c r="C2" s="52"/>
      <c r="D2" s="52"/>
      <c r="E2" s="52"/>
    </row>
    <row r="3" spans="1:6" ht="18" x14ac:dyDescent="0.25">
      <c r="A3" s="14"/>
      <c r="B3" s="14"/>
      <c r="C3" s="14"/>
      <c r="D3" s="14"/>
      <c r="E3" s="14"/>
    </row>
    <row r="4" spans="1:6" ht="18.75" thickBot="1" x14ac:dyDescent="0.3">
      <c r="A4" s="6"/>
      <c r="B4" s="14"/>
      <c r="C4" s="14"/>
      <c r="D4" s="14"/>
      <c r="E4" s="14"/>
    </row>
    <row r="5" spans="1:6" ht="18.75" thickBot="1" x14ac:dyDescent="0.3">
      <c r="A5" s="7" t="s">
        <v>1</v>
      </c>
      <c r="B5" s="7">
        <v>2018</v>
      </c>
      <c r="C5" s="7">
        <v>2019</v>
      </c>
      <c r="D5" s="7">
        <v>2020</v>
      </c>
      <c r="E5" s="7">
        <v>2021</v>
      </c>
      <c r="F5" s="7">
        <v>2022</v>
      </c>
    </row>
    <row r="6" spans="1:6" ht="18" x14ac:dyDescent="0.25">
      <c r="A6" s="8"/>
      <c r="B6" s="14"/>
      <c r="C6" s="14"/>
      <c r="D6" s="14"/>
      <c r="E6" s="14"/>
      <c r="F6" s="14"/>
    </row>
    <row r="7" spans="1:6" ht="18" x14ac:dyDescent="0.25">
      <c r="A7" s="9" t="s">
        <v>5</v>
      </c>
      <c r="B7" s="49">
        <f t="shared" ref="B7:D7" si="0">B8</f>
        <v>981.924538181701</v>
      </c>
      <c r="C7" s="49">
        <f t="shared" si="0"/>
        <v>1098.4129311424401</v>
      </c>
      <c r="D7" s="49">
        <f t="shared" si="0"/>
        <v>1034.1017561555</v>
      </c>
      <c r="E7" s="49">
        <f>E8</f>
        <v>1113.5502438945</v>
      </c>
      <c r="F7" s="49">
        <f>F8</f>
        <v>1142.8085718950799</v>
      </c>
    </row>
    <row r="8" spans="1:6" ht="18" x14ac:dyDescent="0.25">
      <c r="A8" s="10" t="s">
        <v>27</v>
      </c>
      <c r="B8" s="47">
        <f>981924.538181701/1000</f>
        <v>981.924538181701</v>
      </c>
      <c r="C8" s="47">
        <f>1098412.93114244/1000</f>
        <v>1098.4129311424401</v>
      </c>
      <c r="D8" s="47">
        <f>1034101.7561555/1000</f>
        <v>1034.1017561555</v>
      </c>
      <c r="E8" s="47">
        <f>1113550.2438945/1000</f>
        <v>1113.5502438945</v>
      </c>
      <c r="F8" s="47">
        <f>1142808.57189508/1000</f>
        <v>1142.8085718950799</v>
      </c>
    </row>
    <row r="9" spans="1:6" ht="18" x14ac:dyDescent="0.25">
      <c r="A9" s="10"/>
      <c r="B9" s="43"/>
      <c r="C9" s="43"/>
      <c r="D9" s="43"/>
      <c r="E9" s="43"/>
      <c r="F9" s="43"/>
    </row>
    <row r="10" spans="1:6" ht="18" x14ac:dyDescent="0.25">
      <c r="A10" s="10" t="s">
        <v>6</v>
      </c>
      <c r="B10" s="49">
        <f t="shared" ref="B10:D10" si="1">SUM(B11:B14)</f>
        <v>110.04331737411533</v>
      </c>
      <c r="C10" s="49">
        <f t="shared" si="1"/>
        <v>111.99191409253932</v>
      </c>
      <c r="D10" s="49">
        <f t="shared" si="1"/>
        <v>102.50628089701846</v>
      </c>
      <c r="E10" s="49">
        <f>SUM(E11:E14)</f>
        <v>103.15102800487824</v>
      </c>
      <c r="F10" s="49">
        <f>SUM(F11:F14)</f>
        <v>120.87520684214543</v>
      </c>
    </row>
    <row r="11" spans="1:6" ht="18" x14ac:dyDescent="0.25">
      <c r="A11" s="9" t="s">
        <v>28</v>
      </c>
      <c r="B11" s="49">
        <f>[1]Employment!J12/1000</f>
        <v>9.975087894752086</v>
      </c>
      <c r="C11" s="49">
        <f>[1]Employment!K12/1000</f>
        <v>8.5468926699400694</v>
      </c>
      <c r="D11" s="49">
        <f>[1]Employment!L12/1000</f>
        <v>8.9075023133379396</v>
      </c>
      <c r="E11" s="49">
        <f>[1]Employment!M12/1000</f>
        <v>8.1870889234944997</v>
      </c>
      <c r="F11" s="49">
        <f>[1]Employment!N12/1000</f>
        <v>10.737761556933892</v>
      </c>
    </row>
    <row r="12" spans="1:6" ht="18" x14ac:dyDescent="0.25">
      <c r="A12" s="9" t="s">
        <v>29</v>
      </c>
      <c r="B12" s="49">
        <f>[1]Employment!J13/1000</f>
        <v>64.151509115656268</v>
      </c>
      <c r="C12" s="49">
        <f>[1]Employment!K13/1000</f>
        <v>64.598447184797379</v>
      </c>
      <c r="D12" s="49">
        <f>[1]Employment!L13/1000</f>
        <v>56.327233050570378</v>
      </c>
      <c r="E12" s="49">
        <f>[1]Employment!M13/1000</f>
        <v>61.112274263246604</v>
      </c>
      <c r="F12" s="49">
        <f>[1]Employment!N13/1000</f>
        <v>66.445861680377689</v>
      </c>
    </row>
    <row r="13" spans="1:6" ht="18" x14ac:dyDescent="0.25">
      <c r="A13" s="9" t="s">
        <v>30</v>
      </c>
      <c r="B13" s="49">
        <f>[1]Employment!J14/1000</f>
        <v>20.055825411468902</v>
      </c>
      <c r="C13" s="49">
        <f>[1]Employment!K14/1000</f>
        <v>21.396675635403078</v>
      </c>
      <c r="D13" s="49">
        <f>[1]Employment!L14/1000</f>
        <v>21.675227169181909</v>
      </c>
      <c r="E13" s="49">
        <f>[1]Employment!M14/1000</f>
        <v>19.201262739445472</v>
      </c>
      <c r="F13" s="49">
        <f>[1]Employment!N14/1000</f>
        <v>25.329941211761547</v>
      </c>
    </row>
    <row r="14" spans="1:6" ht="18" x14ac:dyDescent="0.25">
      <c r="A14" s="9" t="s">
        <v>31</v>
      </c>
      <c r="B14" s="49">
        <f>[1]Employment!J15/1000</f>
        <v>15.860894952238084</v>
      </c>
      <c r="C14" s="49">
        <f>[1]Employment!K15/1000</f>
        <v>17.449898602398793</v>
      </c>
      <c r="D14" s="49">
        <f>[1]Employment!L15/1000</f>
        <v>15.59631836392823</v>
      </c>
      <c r="E14" s="49">
        <f>[1]Employment!M15/1000</f>
        <v>14.650402078691666</v>
      </c>
      <c r="F14" s="49">
        <f>[1]Employment!N15/1000</f>
        <v>18.361642393072298</v>
      </c>
    </row>
    <row r="15" spans="1:6" ht="18" x14ac:dyDescent="0.25">
      <c r="A15" s="10"/>
      <c r="B15" s="43"/>
      <c r="C15" s="43"/>
      <c r="D15" s="43"/>
      <c r="E15" s="43"/>
      <c r="F15" s="43"/>
    </row>
    <row r="16" spans="1:6" ht="18" x14ac:dyDescent="0.25">
      <c r="A16" s="10" t="s">
        <v>7</v>
      </c>
      <c r="B16" s="49">
        <f t="shared" ref="B16:D16" si="2">SUM(B17:B25)</f>
        <v>1323.4559330032932</v>
      </c>
      <c r="C16" s="49">
        <f t="shared" si="2"/>
        <v>1468.0880751328821</v>
      </c>
      <c r="D16" s="49">
        <f t="shared" si="2"/>
        <v>784.91391007622019</v>
      </c>
      <c r="E16" s="49">
        <f>SUM(E17:E25)</f>
        <v>789.88001681307981</v>
      </c>
      <c r="F16" s="49">
        <f>SUM(F17:F25)</f>
        <v>961.00612284087504</v>
      </c>
    </row>
    <row r="17" spans="1:6" ht="18" x14ac:dyDescent="0.25">
      <c r="A17" s="9" t="s">
        <v>32</v>
      </c>
      <c r="B17" s="49">
        <f>[1]Employment!J18/1000</f>
        <v>36.877749945149475</v>
      </c>
      <c r="C17" s="49">
        <f>[1]Employment!K18/1000</f>
        <v>38.64889218182806</v>
      </c>
      <c r="D17" s="49">
        <f>[1]Employment!L18/1000</f>
        <v>37.326123898533595</v>
      </c>
      <c r="E17" s="49">
        <f>[1]Employment!M18/1000</f>
        <v>44.911359969106655</v>
      </c>
      <c r="F17" s="49">
        <f>[1]Employment!N18/1000</f>
        <v>45.308197196558659</v>
      </c>
    </row>
    <row r="18" spans="1:6" ht="18" x14ac:dyDescent="0.25">
      <c r="A18" s="9" t="s">
        <v>33</v>
      </c>
      <c r="B18" s="49">
        <f>[1]Employment!J19/1000</f>
        <v>641.16064447212841</v>
      </c>
      <c r="C18" s="49">
        <f>[1]Employment!K19/1000</f>
        <v>681.64168792648059</v>
      </c>
      <c r="D18" s="49">
        <f>[1]Employment!L19/1000</f>
        <v>583.68438587604828</v>
      </c>
      <c r="E18" s="49">
        <f>[1]Employment!M19/1000</f>
        <v>584.54248362274666</v>
      </c>
      <c r="F18" s="49">
        <f>[1]Employment!N19/1000</f>
        <v>609.67785789633911</v>
      </c>
    </row>
    <row r="19" spans="1:6" ht="18" x14ac:dyDescent="0.25">
      <c r="A19" s="9" t="s">
        <v>34</v>
      </c>
      <c r="B19" s="49">
        <f>[1]Employment!J20/1000</f>
        <v>4.5657897334880122</v>
      </c>
      <c r="C19" s="49">
        <f>[1]Employment!K20/1000</f>
        <v>4.8962365439865456</v>
      </c>
      <c r="D19" s="49">
        <f>[1]Employment!L20/1000</f>
        <v>3.9528130055980757</v>
      </c>
      <c r="E19" s="49">
        <f>[1]Employment!M20/1000</f>
        <v>5.0056033498131978</v>
      </c>
      <c r="F19" s="49">
        <f>[1]Employment!N20/1000</f>
        <v>5.1224776070685332</v>
      </c>
    </row>
    <row r="20" spans="1:6" ht="18" x14ac:dyDescent="0.25">
      <c r="A20" s="9" t="s">
        <v>35</v>
      </c>
      <c r="B20" s="49">
        <f>[1]Employment!J21/1000</f>
        <v>3.2186668351572103</v>
      </c>
      <c r="C20" s="49">
        <f>[1]Employment!K21/1000</f>
        <v>3.4850738962171217</v>
      </c>
      <c r="D20" s="49">
        <f>[1]Employment!L21/1000</f>
        <v>3.3076596464647294</v>
      </c>
      <c r="E20" s="49">
        <f>[1]Employment!M21/1000</f>
        <v>3.7104249051651599</v>
      </c>
      <c r="F20" s="49">
        <f>[1]Employment!N21/1000</f>
        <v>3.9551605083567174</v>
      </c>
    </row>
    <row r="21" spans="1:6" ht="18" x14ac:dyDescent="0.25">
      <c r="A21" s="13" t="s">
        <v>36</v>
      </c>
      <c r="B21" s="48">
        <f>[1]Employment!J22/1000</f>
        <v>0.15806498434419544</v>
      </c>
      <c r="C21" s="48">
        <f>[1]Employment!K22/1000</f>
        <v>0.17164227640261373</v>
      </c>
      <c r="D21" s="48">
        <f>[1]Employment!L22/1000</f>
        <v>0.15733384269426234</v>
      </c>
      <c r="E21" s="48">
        <f>[1]Employment!M22/1000</f>
        <v>0.17908224071001091</v>
      </c>
      <c r="F21" s="48">
        <f>[1]Employment!N22/1000</f>
        <v>0.20108267755625958</v>
      </c>
    </row>
    <row r="22" spans="1:6" ht="15.75" customHeight="1" x14ac:dyDescent="0.25">
      <c r="A22" s="9" t="s">
        <v>38</v>
      </c>
      <c r="B22" s="49">
        <f>[1]Employment!J23/1000</f>
        <v>39.879009606344923</v>
      </c>
      <c r="C22" s="49">
        <f>[1]Employment!K23/1000</f>
        <v>46.661637531259927</v>
      </c>
      <c r="D22" s="49">
        <f>[1]Employment!L23/1000</f>
        <v>46.901144949507767</v>
      </c>
      <c r="E22" s="49">
        <f>[1]Employment!M23/1000</f>
        <v>51.642816423573791</v>
      </c>
      <c r="F22" s="49">
        <f>[1]Employment!N23/1000</f>
        <v>56.134613293453022</v>
      </c>
    </row>
    <row r="23" spans="1:6" ht="18" x14ac:dyDescent="0.25">
      <c r="A23" s="9" t="s">
        <v>37</v>
      </c>
      <c r="B23" s="49">
        <f>[1]Employment!J25/1000</f>
        <v>3.4798334962482995</v>
      </c>
      <c r="C23" s="49">
        <f>[1]Employment!K25/1000</f>
        <v>3.6939243452887771</v>
      </c>
      <c r="D23" s="49">
        <f>[1]Employment!L25/1000</f>
        <v>3.7484095617372093</v>
      </c>
      <c r="E23" s="49">
        <f>[1]Employment!M25/1000</f>
        <v>4.1702801737615589</v>
      </c>
      <c r="F23" s="49">
        <f>[1]Employment!N25/1000</f>
        <v>4.0262329277517184</v>
      </c>
    </row>
    <row r="24" spans="1:6" ht="18" x14ac:dyDescent="0.25">
      <c r="A24" s="9" t="s">
        <v>39</v>
      </c>
      <c r="B24" s="49">
        <f>[1]Employment!J26/1000</f>
        <v>526.25369974676096</v>
      </c>
      <c r="C24" s="49">
        <f>[1]Employment!K26/1000</f>
        <v>612.0353880145293</v>
      </c>
      <c r="D24" s="49">
        <f>[1]Employment!L26/1000</f>
        <v>84.080328568374313</v>
      </c>
      <c r="E24" s="49">
        <f>[1]Employment!M26/1000</f>
        <v>82.46784046216105</v>
      </c>
      <c r="F24" s="49">
        <f>[1]Employment!N26/1000</f>
        <v>209.26722033333297</v>
      </c>
    </row>
    <row r="25" spans="1:6" ht="18" x14ac:dyDescent="0.25">
      <c r="A25" s="9" t="s">
        <v>40</v>
      </c>
      <c r="B25" s="49">
        <f>[1]Employment!J27/1000</f>
        <v>67.862474183671807</v>
      </c>
      <c r="C25" s="49">
        <f>[1]Employment!K27/1000</f>
        <v>76.853592416889029</v>
      </c>
      <c r="D25" s="49">
        <f>[1]Employment!L27/1000</f>
        <v>21.755710727262148</v>
      </c>
      <c r="E25" s="49">
        <f>[1]Employment!M27/1000</f>
        <v>13.250125666041722</v>
      </c>
      <c r="F25" s="49">
        <f>[1]Employment!N27/1000</f>
        <v>27.313280400457991</v>
      </c>
    </row>
    <row r="26" spans="1:6" ht="18" x14ac:dyDescent="0.25">
      <c r="A26" s="10"/>
      <c r="B26" s="44"/>
      <c r="C26" s="44"/>
      <c r="D26" s="44"/>
      <c r="E26" s="44"/>
      <c r="F26" s="44"/>
    </row>
    <row r="27" spans="1:6" ht="18" x14ac:dyDescent="0.25">
      <c r="A27" s="10" t="s">
        <v>13</v>
      </c>
      <c r="B27" s="50">
        <f t="shared" ref="B27:F27" si="3">SUM(B7,B10,B16)</f>
        <v>2415.4237885591097</v>
      </c>
      <c r="C27" s="50">
        <f t="shared" si="3"/>
        <v>2678.4929203678612</v>
      </c>
      <c r="D27" s="50">
        <f t="shared" si="3"/>
        <v>1921.5219471287387</v>
      </c>
      <c r="E27" s="50">
        <f>SUM(E7,E10,E16)</f>
        <v>2006.581288712458</v>
      </c>
      <c r="F27" s="50">
        <f t="shared" si="3"/>
        <v>2224.6899015781005</v>
      </c>
    </row>
    <row r="28" spans="1:6" ht="18" x14ac:dyDescent="0.25">
      <c r="A28" s="10"/>
      <c r="B28" s="45"/>
      <c r="C28" s="45"/>
      <c r="D28" s="45"/>
      <c r="E28" s="45"/>
      <c r="F28" s="45"/>
    </row>
    <row r="29" spans="1:6" ht="18.75" thickBot="1" x14ac:dyDescent="0.3">
      <c r="A29" s="10" t="s">
        <v>14</v>
      </c>
      <c r="B29" s="50">
        <f>41156534.75/1000</f>
        <v>41156.534749999999</v>
      </c>
      <c r="C29" s="50">
        <f>41938012.75/1000</f>
        <v>41938.012750000002</v>
      </c>
      <c r="D29" s="50">
        <f>39378898.75/1000</f>
        <v>39378.89875</v>
      </c>
      <c r="E29" s="50">
        <f>43989086.0833333/1000</f>
        <v>43989.086083333299</v>
      </c>
      <c r="F29" s="50">
        <f>[1]Employment!$N$31/1000</f>
        <v>46890.558500000006</v>
      </c>
    </row>
    <row r="30" spans="1:6" ht="18.75" thickBot="1" x14ac:dyDescent="0.3">
      <c r="A30" s="30" t="s">
        <v>15</v>
      </c>
      <c r="B30" s="31">
        <f>B27/B29*100</f>
        <v>5.8688706501441059</v>
      </c>
      <c r="C30" s="31">
        <f t="shared" ref="C30:E30" si="4">C27/C29*100</f>
        <v>6.3867902762461277</v>
      </c>
      <c r="D30" s="31">
        <f t="shared" si="4"/>
        <v>4.8795725836003445</v>
      </c>
      <c r="E30" s="31">
        <f t="shared" si="4"/>
        <v>4.5615434812880027</v>
      </c>
      <c r="F30" s="31">
        <f>F27/F29*100</f>
        <v>4.7444303773393957</v>
      </c>
    </row>
    <row r="31" spans="1:6" ht="18" x14ac:dyDescent="0.25">
      <c r="A31" s="32"/>
      <c r="B31" s="32"/>
      <c r="C31" s="32"/>
      <c r="D31" s="32"/>
      <c r="E31" s="32"/>
    </row>
    <row r="32" spans="1:6" ht="18" x14ac:dyDescent="0.25">
      <c r="A32" s="34" t="s">
        <v>8</v>
      </c>
      <c r="B32" s="33"/>
      <c r="C32" s="33"/>
      <c r="D32" s="33"/>
      <c r="E32" s="33"/>
    </row>
    <row r="33" spans="1:5" ht="15.75" x14ac:dyDescent="0.25">
      <c r="A33" s="3"/>
      <c r="B33" s="3"/>
      <c r="C33" s="3"/>
      <c r="D33" s="3"/>
      <c r="E33" s="3"/>
    </row>
    <row r="34" spans="1:5" x14ac:dyDescent="0.25">
      <c r="A34" s="4"/>
      <c r="B34" s="4"/>
      <c r="C34" s="2"/>
      <c r="D34" s="2"/>
      <c r="E34" s="2"/>
    </row>
  </sheetData>
  <mergeCells count="2">
    <mergeCell ref="A2:E2"/>
    <mergeCell ref="A1:F1"/>
  </mergeCells>
  <pageMargins left="0.25" right="0.25" top="0.75" bottom="0.75" header="0.3" footer="0.3"/>
  <pageSetup paperSize="9" scale="86" orientation="landscape" r:id="rId1"/>
  <rowBreaks count="1" manualBreakCount="1">
    <brk id="15" max="5" man="1"/>
  </rowBreaks>
  <colBreaks count="1" manualBreakCount="1">
    <brk id="1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87B6A-24BD-4665-8329-B8414D35DF76}">
  <sheetPr codeName="Sheet5">
    <pageSetUpPr fitToPage="1"/>
  </sheetPr>
  <dimension ref="A1:E31"/>
  <sheetViews>
    <sheetView view="pageBreakPreview" zoomScale="85" zoomScaleNormal="100" zoomScaleSheetLayoutView="85" workbookViewId="0">
      <selection sqref="A1:E1"/>
    </sheetView>
  </sheetViews>
  <sheetFormatPr defaultRowHeight="18.75" x14ac:dyDescent="0.3"/>
  <cols>
    <col min="1" max="1" width="91.28515625" style="5" customWidth="1"/>
    <col min="2" max="3" width="17.5703125" style="5" customWidth="1"/>
    <col min="4" max="4" width="16" style="5" customWidth="1"/>
    <col min="5" max="5" width="18.7109375" style="5" customWidth="1"/>
    <col min="6" max="16384" width="9.140625" style="5"/>
  </cols>
  <sheetData>
    <row r="1" spans="1:5" x14ac:dyDescent="0.3">
      <c r="A1" s="52" t="s">
        <v>24</v>
      </c>
      <c r="B1" s="52"/>
      <c r="C1" s="52"/>
      <c r="D1" s="52"/>
      <c r="E1" s="52"/>
    </row>
    <row r="2" spans="1:5" x14ac:dyDescent="0.3">
      <c r="A2" s="52" t="s">
        <v>0</v>
      </c>
      <c r="B2" s="52"/>
      <c r="C2" s="52"/>
      <c r="D2" s="52"/>
      <c r="E2" s="52"/>
    </row>
    <row r="3" spans="1:5" x14ac:dyDescent="0.3">
      <c r="A3" s="8"/>
    </row>
    <row r="4" spans="1:5" ht="19.5" thickBot="1" x14ac:dyDescent="0.35">
      <c r="A4" s="6"/>
    </row>
    <row r="5" spans="1:5" ht="19.5" thickBot="1" x14ac:dyDescent="0.35">
      <c r="A5" s="20" t="s">
        <v>16</v>
      </c>
      <c r="B5" s="20" t="s">
        <v>2</v>
      </c>
      <c r="C5" s="20" t="s">
        <v>3</v>
      </c>
      <c r="D5" s="20" t="s">
        <v>4</v>
      </c>
      <c r="E5" s="20" t="s">
        <v>17</v>
      </c>
    </row>
    <row r="6" spans="1:5" x14ac:dyDescent="0.3">
      <c r="A6" s="8"/>
    </row>
    <row r="7" spans="1:5" x14ac:dyDescent="0.3">
      <c r="A7" s="9" t="s">
        <v>5</v>
      </c>
      <c r="B7" s="21">
        <f>'Table 4'!C7/'Table 4'!B7*100-100</f>
        <v>11.863273442218784</v>
      </c>
      <c r="C7" s="21">
        <f>'Table 4'!D7/'Table 4'!C7*100-100</f>
        <v>-5.8549178695530486</v>
      </c>
      <c r="D7" s="21">
        <f>'Table 4'!E7/'Table 4'!D7*100-100</f>
        <v>7.682850093434439</v>
      </c>
      <c r="E7" s="21">
        <f>'Table 4'!F7/'Table 4'!E7*100-100</f>
        <v>2.6274816211482914</v>
      </c>
    </row>
    <row r="8" spans="1:5" x14ac:dyDescent="0.3">
      <c r="A8" s="10" t="s">
        <v>27</v>
      </c>
      <c r="B8" s="21">
        <f>'Table 4'!C8/'Table 4'!B8*100-100</f>
        <v>11.863273442218784</v>
      </c>
      <c r="C8" s="21">
        <f>'Table 4'!D8/'Table 4'!C8*100-100</f>
        <v>-5.8549178695530486</v>
      </c>
      <c r="D8" s="21">
        <f>'Table 4'!E8/'Table 4'!D8*100-100</f>
        <v>7.682850093434439</v>
      </c>
      <c r="E8" s="21">
        <f>'Table 4'!F8/'Table 4'!E8*100-100</f>
        <v>2.6274816211482914</v>
      </c>
    </row>
    <row r="9" spans="1:5" x14ac:dyDescent="0.3">
      <c r="A9" s="10"/>
      <c r="B9" s="21"/>
      <c r="C9" s="21"/>
      <c r="D9" s="21"/>
      <c r="E9" s="21"/>
    </row>
    <row r="10" spans="1:5" x14ac:dyDescent="0.3">
      <c r="A10" s="10" t="s">
        <v>6</v>
      </c>
      <c r="B10" s="21">
        <f>'Table 4'!C10/'Table 4'!B10*100-100</f>
        <v>1.7707542492556172</v>
      </c>
      <c r="C10" s="21">
        <f>'Table 4'!D10/'Table 4'!C10*100-100</f>
        <v>-8.4699268446138376</v>
      </c>
      <c r="D10" s="21">
        <f>'Table 4'!E10/'Table 4'!D10*100-100</f>
        <v>0.62898302642304316</v>
      </c>
      <c r="E10" s="21">
        <f>'Table 4'!F10/'Table 4'!E10*100-100</f>
        <v>17.182745708001065</v>
      </c>
    </row>
    <row r="11" spans="1:5" x14ac:dyDescent="0.3">
      <c r="A11" s="9" t="s">
        <v>28</v>
      </c>
      <c r="B11" s="21">
        <f>'Table 4'!C11/'Table 4'!B11*100-100</f>
        <v>-14.317620454887347</v>
      </c>
      <c r="C11" s="21">
        <f>'Table 4'!D11/'Table 4'!C11*100-100</f>
        <v>4.2191900299176126</v>
      </c>
      <c r="D11" s="21">
        <f>'Table 4'!E11/'Table 4'!D11*100-100</f>
        <v>-8.0877148778811403</v>
      </c>
      <c r="E11" s="21">
        <f>'Table 4'!F11/'Table 4'!E11*100-100</f>
        <v>31.154817753593989</v>
      </c>
    </row>
    <row r="12" spans="1:5" x14ac:dyDescent="0.3">
      <c r="A12" s="9" t="s">
        <v>29</v>
      </c>
      <c r="B12" s="21">
        <f>'Table 4'!C12/'Table 4'!B12*100-100</f>
        <v>0.69669143454653693</v>
      </c>
      <c r="C12" s="21">
        <f>'Table 4'!D12/'Table 4'!C12*100-100</f>
        <v>-12.804044825668115</v>
      </c>
      <c r="D12" s="21">
        <f>'Table 4'!E12/'Table 4'!D12*100-100</f>
        <v>8.495075922476488</v>
      </c>
      <c r="E12" s="21">
        <f>'Table 4'!F12/'Table 4'!E12*100-100</f>
        <v>8.7275223863477578</v>
      </c>
    </row>
    <row r="13" spans="1:5" x14ac:dyDescent="0.3">
      <c r="A13" s="9" t="s">
        <v>30</v>
      </c>
      <c r="B13" s="21">
        <f>'Table 4'!C13/'Table 4'!B13*100-100</f>
        <v>6.6855898295136456</v>
      </c>
      <c r="C13" s="21">
        <f>'Table 4'!D13/'Table 4'!C13*100-100</f>
        <v>1.301844915188326</v>
      </c>
      <c r="D13" s="21">
        <f>'Table 4'!E13/'Table 4'!D13*100-100</f>
        <v>-11.413787779137792</v>
      </c>
      <c r="E13" s="21">
        <f>'Table 4'!F13/'Table 4'!E13*100-100</f>
        <v>31.918101197197984</v>
      </c>
    </row>
    <row r="14" spans="1:5" x14ac:dyDescent="0.3">
      <c r="A14" s="9" t="s">
        <v>31</v>
      </c>
      <c r="B14" s="21">
        <f>'Table 4'!C14/'Table 4'!B14*100-100</f>
        <v>10.01837320621361</v>
      </c>
      <c r="C14" s="21">
        <f>'Table 4'!D14/'Table 4'!C14*100-100</f>
        <v>-10.622298047140262</v>
      </c>
      <c r="D14" s="21">
        <f>'Table 4'!E14/'Table 4'!D14*100-100</f>
        <v>-6.0649972843867772</v>
      </c>
      <c r="E14" s="21">
        <f>'Table 4'!F14/'Table 4'!E14*100-100</f>
        <v>25.332003138524499</v>
      </c>
    </row>
    <row r="15" spans="1:5" x14ac:dyDescent="0.3">
      <c r="A15" s="10"/>
      <c r="B15" s="21"/>
      <c r="C15" s="21"/>
      <c r="D15" s="21"/>
      <c r="E15" s="21"/>
    </row>
    <row r="16" spans="1:5" x14ac:dyDescent="0.3">
      <c r="A16" s="10" t="s">
        <v>7</v>
      </c>
      <c r="B16" s="21">
        <f>'Table 4'!C16/'Table 4'!B16*100-100</f>
        <v>10.928368563158571</v>
      </c>
      <c r="C16" s="21">
        <f>'Table 4'!D16/'Table 4'!C16*100-100</f>
        <v>-46.534957720082645</v>
      </c>
      <c r="D16" s="21">
        <f>'Table 4'!E16/'Table 4'!D16*100-100</f>
        <v>0.63269444879341563</v>
      </c>
      <c r="E16" s="21">
        <f>'Table 4'!F16/'Table 4'!E16*100-100</f>
        <v>21.664822806663196</v>
      </c>
    </row>
    <row r="17" spans="1:5" x14ac:dyDescent="0.3">
      <c r="A17" s="9" t="s">
        <v>32</v>
      </c>
      <c r="B17" s="21">
        <f>'Table 4'!C17/'Table 4'!B17*100-100</f>
        <v>4.8027394277387288</v>
      </c>
      <c r="C17" s="21">
        <f>'Table 4'!D17/'Table 4'!C17*100-100</f>
        <v>-3.4225257403791858</v>
      </c>
      <c r="D17" s="21">
        <f>'Table 4'!E17/'Table 4'!D17*100-100</f>
        <v>20.321520903677467</v>
      </c>
      <c r="E17" s="21">
        <f>'Table 4'!F17/'Table 4'!E17*100-100</f>
        <v>0.88360100367697214</v>
      </c>
    </row>
    <row r="18" spans="1:5" x14ac:dyDescent="0.3">
      <c r="A18" s="9" t="s">
        <v>33</v>
      </c>
      <c r="B18" s="21">
        <f>'Table 4'!C18/'Table 4'!B18*100-100</f>
        <v>6.3137130769591181</v>
      </c>
      <c r="C18" s="21">
        <f>'Table 4'!D18/'Table 4'!C18*100-100</f>
        <v>-14.370790957403656</v>
      </c>
      <c r="D18" s="21">
        <f>'Table 4'!E18/'Table 4'!D18*100-100</f>
        <v>0.14701399719822916</v>
      </c>
      <c r="E18" s="21">
        <f>'Table 4'!F18/'Table 4'!E18*100-100</f>
        <v>4.3000081222179176</v>
      </c>
    </row>
    <row r="19" spans="1:5" x14ac:dyDescent="0.3">
      <c r="A19" s="9" t="s">
        <v>34</v>
      </c>
      <c r="B19" s="21">
        <f>'Table 4'!C19/'Table 4'!B19*100-100</f>
        <v>7.2374513454891485</v>
      </c>
      <c r="C19" s="21">
        <f>'Table 4'!D19/'Table 4'!C19*100-100</f>
        <v>-19.268340692141663</v>
      </c>
      <c r="D19" s="21">
        <f>'Table 4'!E19/'Table 4'!D19*100-100</f>
        <v>26.633952649015598</v>
      </c>
      <c r="E19" s="21">
        <f>'Table 4'!F19/'Table 4'!E19*100-100</f>
        <v>2.3348685280805768</v>
      </c>
    </row>
    <row r="20" spans="1:5" x14ac:dyDescent="0.3">
      <c r="A20" s="9" t="s">
        <v>35</v>
      </c>
      <c r="B20" s="21">
        <f>'Table 4'!C20/'Table 4'!B20*100-100</f>
        <v>8.2769380834937891</v>
      </c>
      <c r="C20" s="21">
        <f>'Table 4'!D20/'Table 4'!C20*100-100</f>
        <v>-5.0906883192625259</v>
      </c>
      <c r="D20" s="21">
        <f>'Table 4'!E20/'Table 4'!D20*100-100</f>
        <v>12.176744337371929</v>
      </c>
      <c r="E20" s="21">
        <f>'Table 4'!F20/'Table 4'!E20*100-100</f>
        <v>6.5958915608524791</v>
      </c>
    </row>
    <row r="21" spans="1:5" x14ac:dyDescent="0.3">
      <c r="A21" s="13" t="s">
        <v>36</v>
      </c>
      <c r="B21" s="21">
        <f>'Table 4'!C21/'Table 4'!B21*100-100</f>
        <v>8.5896899397104818</v>
      </c>
      <c r="C21" s="21">
        <f>'Table 4'!D21/'Table 4'!C21*100-100</f>
        <v>-8.3361943270833336</v>
      </c>
      <c r="D21" s="21">
        <f>'Table 4'!E21/'Table 4'!D21*100-100</f>
        <v>13.823089580295161</v>
      </c>
      <c r="E21" s="21">
        <f>'Table 4'!F21/'Table 4'!E21*100-100</f>
        <v>12.285102508782046</v>
      </c>
    </row>
    <row r="22" spans="1:5" ht="15.75" customHeight="1" x14ac:dyDescent="0.3">
      <c r="A22" s="9" t="s">
        <v>38</v>
      </c>
      <c r="B22" s="21">
        <f>'Table 4'!C22/'Table 4'!B22*100-100</f>
        <v>17.008014972959245</v>
      </c>
      <c r="C22" s="21">
        <f>'Table 4'!D22/'Table 4'!C22*100-100</f>
        <v>0.513285497293964</v>
      </c>
      <c r="D22" s="21">
        <f>'Table 4'!E22/'Table 4'!D22*100-100</f>
        <v>10.109926909397956</v>
      </c>
      <c r="E22" s="21">
        <f>'Table 4'!F22/'Table 4'!E22*100-100</f>
        <v>8.6978154580833973</v>
      </c>
    </row>
    <row r="23" spans="1:5" x14ac:dyDescent="0.3">
      <c r="A23" s="9" t="s">
        <v>37</v>
      </c>
      <c r="B23" s="21">
        <f>'Table 4'!C23/'Table 4'!B23*100-100</f>
        <v>6.1523302557807682</v>
      </c>
      <c r="C23" s="21">
        <f>'Table 4'!D23/'Table 4'!C23*100-100</f>
        <v>1.4749954616131333</v>
      </c>
      <c r="D23" s="21">
        <f>'Table 4'!E23/'Table 4'!D23*100-100</f>
        <v>11.254656276909955</v>
      </c>
      <c r="E23" s="21">
        <f>'Table 4'!F23/'Table 4'!E23*100-100</f>
        <v>-3.4541383314279983</v>
      </c>
    </row>
    <row r="24" spans="1:5" x14ac:dyDescent="0.3">
      <c r="A24" s="9" t="s">
        <v>39</v>
      </c>
      <c r="B24" s="21">
        <f>'Table 4'!C24/'Table 4'!B24*100-100</f>
        <v>16.300443742067273</v>
      </c>
      <c r="C24" s="21">
        <f>'Table 4'!D24/'Table 4'!C24*100-100</f>
        <v>-86.262178590500341</v>
      </c>
      <c r="D24" s="21">
        <f>'Table 4'!E24/'Table 4'!D24*100-100</f>
        <v>-1.917794725197794</v>
      </c>
      <c r="E24" s="21">
        <f>'Table 4'!F24/'Table 4'!E24*100-100</f>
        <v>153.75615410876637</v>
      </c>
    </row>
    <row r="25" spans="1:5" x14ac:dyDescent="0.3">
      <c r="A25" s="9" t="s">
        <v>40</v>
      </c>
      <c r="B25" s="21">
        <f>'Table 4'!C25/'Table 4'!B25*100-100</f>
        <v>13.249028039977588</v>
      </c>
      <c r="C25" s="21">
        <f>'Table 4'!D25/'Table 4'!C25*100-100</f>
        <v>-71.692005483297095</v>
      </c>
      <c r="D25" s="21">
        <f>'Table 4'!E25/'Table 4'!D25*100-100</f>
        <v>-39.095873115108347</v>
      </c>
      <c r="E25" s="21">
        <f>'Table 4'!F25/'Table 4'!E25*100-100</f>
        <v>106.13601024523285</v>
      </c>
    </row>
    <row r="26" spans="1:5" ht="19.5" thickBot="1" x14ac:dyDescent="0.35">
      <c r="A26" s="10"/>
      <c r="B26" s="21"/>
      <c r="C26" s="21"/>
      <c r="D26" s="21"/>
      <c r="E26" s="21"/>
    </row>
    <row r="27" spans="1:5" ht="19.5" thickBot="1" x14ac:dyDescent="0.35">
      <c r="A27" s="35" t="s">
        <v>13</v>
      </c>
      <c r="B27" s="36">
        <f>'Table 4'!C27/'Table 4'!B27*100-100</f>
        <v>10.89122054087585</v>
      </c>
      <c r="C27" s="36">
        <f>'Table 4'!D27/'Table 4'!C27*100-100</f>
        <v>-28.261077992140486</v>
      </c>
      <c r="D27" s="36">
        <f>'Table 4'!E27/'Table 4'!D27*100-100</f>
        <v>4.4266651083959943</v>
      </c>
      <c r="E27" s="37">
        <f>'Table 4'!F27/'Table 4'!E27*100-100</f>
        <v>10.869662449887301</v>
      </c>
    </row>
    <row r="28" spans="1:5" x14ac:dyDescent="0.3">
      <c r="A28" s="32"/>
      <c r="B28" s="32"/>
      <c r="C28" s="32"/>
      <c r="D28" s="32"/>
    </row>
    <row r="29" spans="1:5" x14ac:dyDescent="0.3">
      <c r="A29" s="34" t="s">
        <v>8</v>
      </c>
      <c r="B29" s="33"/>
      <c r="C29" s="33"/>
      <c r="D29" s="33"/>
    </row>
    <row r="30" spans="1:5" x14ac:dyDescent="0.3">
      <c r="A30" s="38"/>
      <c r="B30" s="38"/>
      <c r="C30" s="38"/>
      <c r="D30" s="38"/>
    </row>
    <row r="31" spans="1:5" x14ac:dyDescent="0.3">
      <c r="A31" s="39"/>
      <c r="B31" s="39"/>
      <c r="C31" s="33"/>
      <c r="D31" s="33"/>
    </row>
  </sheetData>
  <mergeCells count="2">
    <mergeCell ref="A1:E1"/>
    <mergeCell ref="A2:E2"/>
  </mergeCells>
  <phoneticPr fontId="12" type="noConversion"/>
  <pageMargins left="0.25" right="0.25" top="0.75" bottom="0.75" header="0.3" footer="0.3"/>
  <pageSetup paperSize="9" scale="88" orientation="landscape" r:id="rId1"/>
  <rowBreaks count="1" manualBreakCount="1">
    <brk id="15" max="4" man="1"/>
  </rowBreaks>
  <colBreaks count="1" manualBreakCount="1">
    <brk id="1" max="2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21848-9479-4D18-B324-C32F4A532349}">
  <sheetPr>
    <pageSetUpPr fitToPage="1"/>
  </sheetPr>
  <dimension ref="A1:F31"/>
  <sheetViews>
    <sheetView topLeftCell="A15" zoomScaleNormal="100" zoomScaleSheetLayoutView="85" workbookViewId="0">
      <selection activeCell="B30" sqref="B30"/>
    </sheetView>
  </sheetViews>
  <sheetFormatPr defaultRowHeight="18.75" x14ac:dyDescent="0.3"/>
  <cols>
    <col min="1" max="1" width="94" style="5" customWidth="1"/>
    <col min="2" max="5" width="17.5703125" style="5" customWidth="1"/>
    <col min="6" max="6" width="20.5703125" style="5" customWidth="1"/>
    <col min="7" max="16384" width="9.140625" style="5"/>
  </cols>
  <sheetData>
    <row r="1" spans="1:6" x14ac:dyDescent="0.3">
      <c r="A1" s="52" t="s">
        <v>25</v>
      </c>
      <c r="B1" s="52"/>
      <c r="C1" s="52"/>
      <c r="D1" s="52"/>
      <c r="E1" s="52"/>
      <c r="F1" s="52"/>
    </row>
    <row r="2" spans="1:6" x14ac:dyDescent="0.3">
      <c r="A2" s="52" t="s">
        <v>12</v>
      </c>
      <c r="B2" s="52"/>
      <c r="C2" s="52"/>
      <c r="D2" s="52"/>
      <c r="E2" s="52"/>
      <c r="F2" s="52"/>
    </row>
    <row r="4" spans="1:6" ht="19.5" thickBot="1" x14ac:dyDescent="0.35">
      <c r="A4" s="6"/>
    </row>
    <row r="5" spans="1:6" ht="19.5" thickBot="1" x14ac:dyDescent="0.35">
      <c r="A5" s="7" t="s">
        <v>1</v>
      </c>
      <c r="B5" s="7">
        <v>2018</v>
      </c>
      <c r="C5" s="7">
        <v>2019</v>
      </c>
      <c r="D5" s="7">
        <v>2020</v>
      </c>
      <c r="E5" s="7">
        <v>2021</v>
      </c>
      <c r="F5" s="7">
        <v>2022</v>
      </c>
    </row>
    <row r="6" spans="1:6" x14ac:dyDescent="0.3">
      <c r="A6" s="8"/>
    </row>
    <row r="7" spans="1:6" x14ac:dyDescent="0.3">
      <c r="A7" s="9" t="s">
        <v>5</v>
      </c>
      <c r="B7" s="46">
        <f>'Table 4'!B7/'Table 4'!B$27*100</f>
        <v>40.652267433676954</v>
      </c>
      <c r="C7" s="46">
        <f>'Table 4'!C7/'Table 4'!C$27*100</f>
        <v>41.008618047479679</v>
      </c>
      <c r="D7" s="46">
        <f>'Table 4'!D7/'Table 4'!D$27*100</f>
        <v>53.816806917075347</v>
      </c>
      <c r="E7" s="46">
        <f>'Table 4'!E7/'Table 4'!E$27*100</f>
        <v>55.49489822109426</v>
      </c>
      <c r="F7" s="46">
        <f>'Table 4'!F7/'Table 4'!F$27*100</f>
        <v>51.369342355733274</v>
      </c>
    </row>
    <row r="8" spans="1:6" x14ac:dyDescent="0.3">
      <c r="A8" s="10" t="s">
        <v>27</v>
      </c>
      <c r="B8" s="46">
        <f>'Table 4'!B8/'Table 4'!B$27*100</f>
        <v>40.652267433676954</v>
      </c>
      <c r="C8" s="46">
        <f>'Table 4'!C8/'Table 4'!C$27*100</f>
        <v>41.008618047479679</v>
      </c>
      <c r="D8" s="46">
        <f>'Table 4'!D8/'Table 4'!D$27*100</f>
        <v>53.816806917075347</v>
      </c>
      <c r="E8" s="46">
        <f>'Table 4'!E8/'Table 4'!E$27*100</f>
        <v>55.49489822109426</v>
      </c>
      <c r="F8" s="46">
        <f>'Table 4'!F8/'Table 4'!F$27*100</f>
        <v>51.369342355733274</v>
      </c>
    </row>
    <row r="9" spans="1:6" x14ac:dyDescent="0.3">
      <c r="A9" s="10"/>
      <c r="B9" s="46"/>
      <c r="C9" s="46"/>
      <c r="D9" s="46"/>
      <c r="E9" s="46"/>
      <c r="F9" s="46"/>
    </row>
    <row r="10" spans="1:6" x14ac:dyDescent="0.3">
      <c r="A10" s="10" t="s">
        <v>6</v>
      </c>
      <c r="B10" s="46">
        <f>'Table 4'!B10/'Table 4'!B$27*100</f>
        <v>4.5558596340462589</v>
      </c>
      <c r="C10" s="46">
        <f>'Table 4'!C10/'Table 4'!C$27*100</f>
        <v>4.181154007947069</v>
      </c>
      <c r="D10" s="46">
        <f>'Table 4'!D10/'Table 4'!D$27*100</f>
        <v>5.3346401299339785</v>
      </c>
      <c r="E10" s="46">
        <f>'Table 4'!E10/'Table 4'!E$27*100</f>
        <v>5.1406353973860721</v>
      </c>
      <c r="F10" s="46">
        <f>'Table 4'!F10/'Table 4'!F$27*100</f>
        <v>5.4333508124616241</v>
      </c>
    </row>
    <row r="11" spans="1:6" x14ac:dyDescent="0.3">
      <c r="A11" s="9" t="s">
        <v>28</v>
      </c>
      <c r="B11" s="46">
        <f>'Table 4'!B11/'Table 4'!B$27*100</f>
        <v>0.41297464825841584</v>
      </c>
      <c r="C11" s="46">
        <f>'Table 4'!C11/'Table 4'!C$27*100</f>
        <v>0.31909334555068564</v>
      </c>
      <c r="D11" s="46">
        <f>'Table 4'!D11/'Table 4'!D$27*100</f>
        <v>0.46356495311688217</v>
      </c>
      <c r="E11" s="46">
        <f>'Table 4'!E11/'Table 4'!E$27*100</f>
        <v>0.40801182436759509</v>
      </c>
      <c r="F11" s="46">
        <f>'Table 4'!F11/'Table 4'!F$27*100</f>
        <v>0.48266329385129048</v>
      </c>
    </row>
    <row r="12" spans="1:6" x14ac:dyDescent="0.3">
      <c r="A12" s="9" t="s">
        <v>29</v>
      </c>
      <c r="B12" s="46">
        <f>'Table 4'!B12/'Table 4'!B$27*100</f>
        <v>2.6559111249759213</v>
      </c>
      <c r="C12" s="46">
        <f>'Table 4'!C12/'Table 4'!C$27*100</f>
        <v>2.4117460491896878</v>
      </c>
      <c r="D12" s="46">
        <f>'Table 4'!D12/'Table 4'!D$27*100</f>
        <v>2.931386401010831</v>
      </c>
      <c r="E12" s="46">
        <f>'Table 4'!E12/'Table 4'!E$27*100</f>
        <v>3.0455917538461588</v>
      </c>
      <c r="F12" s="46">
        <f>'Table 4'!F12/'Table 4'!F$27*100</f>
        <v>2.9867471252170388</v>
      </c>
    </row>
    <row r="13" spans="1:6" x14ac:dyDescent="0.3">
      <c r="A13" s="9" t="s">
        <v>30</v>
      </c>
      <c r="B13" s="46">
        <f>'Table 4'!B13/'Table 4'!B$27*100</f>
        <v>0.83032325451398103</v>
      </c>
      <c r="C13" s="46">
        <f>'Table 4'!C13/'Table 4'!C$27*100</f>
        <v>0.79883263729009535</v>
      </c>
      <c r="D13" s="46">
        <f>'Table 4'!D13/'Table 4'!D$27*100</f>
        <v>1.1280239188300931</v>
      </c>
      <c r="E13" s="46">
        <f>'Table 4'!E13/'Table 4'!E$27*100</f>
        <v>0.95691427242233207</v>
      </c>
      <c r="F13" s="46">
        <f>'Table 4'!F13/'Table 4'!F$27*100</f>
        <v>1.1385830085259776</v>
      </c>
    </row>
    <row r="14" spans="1:6" x14ac:dyDescent="0.3">
      <c r="A14" s="9" t="s">
        <v>31</v>
      </c>
      <c r="B14" s="46">
        <f>'Table 4'!B14/'Table 4'!B$27*100</f>
        <v>0.65665060629794081</v>
      </c>
      <c r="C14" s="46">
        <f>'Table 4'!C14/'Table 4'!C$27*100</f>
        <v>0.65148197591660029</v>
      </c>
      <c r="D14" s="46">
        <f>'Table 4'!D14/'Table 4'!D$27*100</f>
        <v>0.81166485697617197</v>
      </c>
      <c r="E14" s="46">
        <f>'Table 4'!E14/'Table 4'!E$27*100</f>
        <v>0.73011754674998675</v>
      </c>
      <c r="F14" s="46">
        <f>'Table 4'!F14/'Table 4'!F$27*100</f>
        <v>0.82535738486731702</v>
      </c>
    </row>
    <row r="15" spans="1:6" x14ac:dyDescent="0.3">
      <c r="A15" s="10"/>
      <c r="B15" s="46"/>
      <c r="C15" s="46"/>
      <c r="D15" s="46"/>
      <c r="E15" s="46"/>
      <c r="F15" s="46"/>
    </row>
    <row r="16" spans="1:6" x14ac:dyDescent="0.3">
      <c r="A16" s="10" t="s">
        <v>7</v>
      </c>
      <c r="B16" s="46">
        <f>'Table 4'!B16/'Table 4'!B$27*100</f>
        <v>54.791872932276789</v>
      </c>
      <c r="C16" s="46">
        <f>'Table 4'!C16/'Table 4'!C$27*100</f>
        <v>54.810227944573263</v>
      </c>
      <c r="D16" s="46">
        <f>'Table 4'!D16/'Table 4'!D$27*100</f>
        <v>40.848552952990666</v>
      </c>
      <c r="E16" s="46">
        <f>'Table 4'!E16/'Table 4'!E$27*100</f>
        <v>39.364466381519676</v>
      </c>
      <c r="F16" s="46">
        <f>'Table 4'!F16/'Table 4'!F$27*100</f>
        <v>43.197306831805108</v>
      </c>
    </row>
    <row r="17" spans="1:6" x14ac:dyDescent="0.3">
      <c r="A17" s="9" t="s">
        <v>32</v>
      </c>
      <c r="B17" s="46">
        <f>'Table 4'!B17/'Table 4'!B$27*100</f>
        <v>1.5267610644485881</v>
      </c>
      <c r="C17" s="46">
        <f>'Table 4'!C17/'Table 4'!C$27*100</f>
        <v>1.4429342668010512</v>
      </c>
      <c r="D17" s="46">
        <f>'Table 4'!D17/'Table 4'!D$27*100</f>
        <v>1.9425291474973096</v>
      </c>
      <c r="E17" s="46">
        <f>'Table 4'!E17/'Table 4'!E$27*100</f>
        <v>2.2382028688169648</v>
      </c>
      <c r="F17" s="46">
        <f>'Table 4'!F17/'Table 4'!F$27*100</f>
        <v>2.0366073116266206</v>
      </c>
    </row>
    <row r="18" spans="1:6" x14ac:dyDescent="0.3">
      <c r="A18" s="9" t="s">
        <v>33</v>
      </c>
      <c r="B18" s="46">
        <f>'Table 4'!B18/'Table 4'!B$27*100</f>
        <v>26.544436943489931</v>
      </c>
      <c r="C18" s="46">
        <f>'Table 4'!C18/'Table 4'!C$27*100</f>
        <v>25.448702243829892</v>
      </c>
      <c r="D18" s="46">
        <f>'Table 4'!D18/'Table 4'!D$27*100</f>
        <v>30.37614984040265</v>
      </c>
      <c r="E18" s="46">
        <f>'Table 4'!E18/'Table 4'!E$27*100</f>
        <v>29.131263553136382</v>
      </c>
      <c r="F18" s="46">
        <f>'Table 4'!F18/'Table 4'!F$27*100</f>
        <v>27.405071487215345</v>
      </c>
    </row>
    <row r="19" spans="1:6" x14ac:dyDescent="0.3">
      <c r="A19" s="9" t="s">
        <v>34</v>
      </c>
      <c r="B19" s="46">
        <f>'Table 4'!B19/'Table 4'!B$27*100</f>
        <v>0.18902644559163159</v>
      </c>
      <c r="C19" s="46">
        <f>'Table 4'!C19/'Table 4'!C$27*100</f>
        <v>0.18279818874093204</v>
      </c>
      <c r="D19" s="46">
        <f>'Table 4'!D19/'Table 4'!D$27*100</f>
        <v>0.20571261293708473</v>
      </c>
      <c r="E19" s="46">
        <f>'Table 4'!E19/'Table 4'!E$27*100</f>
        <v>0.24945928570006207</v>
      </c>
      <c r="F19" s="46">
        <f>'Table 4'!F19/'Table 4'!F$27*100</f>
        <v>0.23025580344635288</v>
      </c>
    </row>
    <row r="20" spans="1:6" x14ac:dyDescent="0.3">
      <c r="A20" s="9" t="s">
        <v>35</v>
      </c>
      <c r="B20" s="46">
        <f>'Table 4'!B20/'Table 4'!B$27*100</f>
        <v>0.13325474603681306</v>
      </c>
      <c r="C20" s="46">
        <f>'Table 4'!C20/'Table 4'!C$27*100</f>
        <v>0.13011323904259137</v>
      </c>
      <c r="D20" s="46">
        <f>'Table 4'!D20/'Table 4'!D$27*100</f>
        <v>0.1721374898375346</v>
      </c>
      <c r="E20" s="46">
        <f>'Table 4'!E20/'Table 4'!E$27*100</f>
        <v>0.18491276311790936</v>
      </c>
      <c r="F20" s="46">
        <f>'Table 4'!F20/'Table 4'!F$27*100</f>
        <v>0.17778480072890582</v>
      </c>
    </row>
    <row r="21" spans="1:6" x14ac:dyDescent="0.3">
      <c r="A21" s="13" t="s">
        <v>36</v>
      </c>
      <c r="B21" s="53">
        <f>'Table 4'!B21/'Table 4'!B$27*100</f>
        <v>6.5439855768948561E-3</v>
      </c>
      <c r="C21" s="53">
        <f>'Table 4'!C21/'Table 4'!C$27*100</f>
        <v>6.4081661406460077E-3</v>
      </c>
      <c r="D21" s="53">
        <f>'Table 4'!D21/'Table 4'!D$27*100</f>
        <v>8.1879805187424822E-3</v>
      </c>
      <c r="E21" s="53">
        <f>'Table 4'!E21/'Table 4'!E$27*100</f>
        <v>8.9247438774294925E-3</v>
      </c>
      <c r="F21" s="53">
        <f>'Table 4'!F21/'Table 4'!F$27*100</f>
        <v>9.0386834324019758E-3</v>
      </c>
    </row>
    <row r="22" spans="1:6" ht="20.25" customHeight="1" x14ac:dyDescent="0.3">
      <c r="A22" s="9" t="s">
        <v>38</v>
      </c>
      <c r="B22" s="46">
        <f>'Table 4'!B22/'Table 4'!B$27*100</f>
        <v>1.6510150225080893</v>
      </c>
      <c r="C22" s="46">
        <f>'Table 4'!C22/'Table 4'!C$27*100</f>
        <v>1.7420855278889993</v>
      </c>
      <c r="D22" s="46">
        <f>'Table 4'!D22/'Table 4'!D$27*100</f>
        <v>2.4408331645438901</v>
      </c>
      <c r="E22" s="46">
        <f>'Table 4'!E22/'Table 4'!E$27*100</f>
        <v>2.573671782652319</v>
      </c>
      <c r="F22" s="46">
        <f>'Table 4'!F22/'Table 4'!F$27*100</f>
        <v>2.5232556345778128</v>
      </c>
    </row>
    <row r="23" spans="1:6" x14ac:dyDescent="0.3">
      <c r="A23" s="9" t="s">
        <v>37</v>
      </c>
      <c r="B23" s="46">
        <f>'Table 4'!B23/'Table 4'!B$27*100</f>
        <v>0.14406720314384872</v>
      </c>
      <c r="C23" s="46">
        <f>'Table 4'!C23/'Table 4'!C$27*100</f>
        <v>0.13791055101170319</v>
      </c>
      <c r="D23" s="46">
        <f>'Table 4'!D23/'Table 4'!D$27*100</f>
        <v>0.19507503244177476</v>
      </c>
      <c r="E23" s="46">
        <f>'Table 4'!E23/'Table 4'!E$27*100</f>
        <v>0.20783011369738522</v>
      </c>
      <c r="F23" s="46">
        <f>'Table 4'!F23/'Table 4'!F$27*100</f>
        <v>0.18097951201628953</v>
      </c>
    </row>
    <row r="24" spans="1:6" x14ac:dyDescent="0.3">
      <c r="A24" s="9" t="s">
        <v>39</v>
      </c>
      <c r="B24" s="46">
        <f>'Table 4'!B24/'Table 4'!B$27*100</f>
        <v>21.787220207046605</v>
      </c>
      <c r="C24" s="46">
        <f>'Table 4'!C24/'Table 4'!C$27*100</f>
        <v>22.849990879590344</v>
      </c>
      <c r="D24" s="46">
        <f>'Table 4'!D24/'Table 4'!D$27*100</f>
        <v>4.3757152341669858</v>
      </c>
      <c r="E24" s="46">
        <f>'Table 4'!E24/'Table 4'!E$27*100</f>
        <v>4.109867909466919</v>
      </c>
      <c r="F24" s="46">
        <f>'Table 4'!F24/'Table 4'!F$27*100</f>
        <v>9.4065793252752972</v>
      </c>
    </row>
    <row r="25" spans="1:6" x14ac:dyDescent="0.3">
      <c r="A25" s="9" t="s">
        <v>40</v>
      </c>
      <c r="B25" s="46">
        <f>'Table 4'!B25/'Table 4'!B$27*100</f>
        <v>2.8095473144343877</v>
      </c>
      <c r="C25" s="46">
        <f>'Table 4'!C25/'Table 4'!C$27*100</f>
        <v>2.8692848815271104</v>
      </c>
      <c r="D25" s="46">
        <f>'Table 4'!D25/'Table 4'!D$27*100</f>
        <v>1.1322124506447051</v>
      </c>
      <c r="E25" s="46">
        <f>'Table 4'!E25/'Table 4'!E$27*100</f>
        <v>0.66033336105430307</v>
      </c>
      <c r="F25" s="46">
        <f>'Table 4'!F25/'Table 4'!F$27*100</f>
        <v>1.2277342734860759</v>
      </c>
    </row>
    <row r="26" spans="1:6" ht="19.5" thickBot="1" x14ac:dyDescent="0.35">
      <c r="A26" s="10"/>
      <c r="B26" s="29"/>
      <c r="C26" s="29"/>
      <c r="D26" s="29"/>
      <c r="E26" s="29"/>
      <c r="F26" s="29"/>
    </row>
    <row r="27" spans="1:6" ht="19.5" thickBot="1" x14ac:dyDescent="0.35">
      <c r="A27" s="30" t="s">
        <v>19</v>
      </c>
      <c r="B27" s="31">
        <f t="shared" ref="B27:D27" si="0">SUM(B7,B10,B16)</f>
        <v>100</v>
      </c>
      <c r="C27" s="31">
        <f t="shared" si="0"/>
        <v>100.00000000000001</v>
      </c>
      <c r="D27" s="31">
        <f t="shared" si="0"/>
        <v>100</v>
      </c>
      <c r="E27" s="31">
        <f t="shared" ref="E27" si="1">SUM(E7,E10,E16)</f>
        <v>100</v>
      </c>
      <c r="F27" s="31">
        <f t="shared" ref="F27" si="2">SUM(F7,F10,F16)</f>
        <v>100</v>
      </c>
    </row>
    <row r="28" spans="1:6" x14ac:dyDescent="0.3">
      <c r="A28" s="32"/>
      <c r="B28" s="32"/>
      <c r="C28" s="32"/>
      <c r="D28" s="32"/>
      <c r="E28" s="32"/>
    </row>
    <row r="29" spans="1:6" x14ac:dyDescent="0.3">
      <c r="A29" s="34" t="s">
        <v>8</v>
      </c>
      <c r="B29" s="33"/>
      <c r="C29" s="33"/>
      <c r="D29" s="33"/>
      <c r="E29" s="33"/>
    </row>
    <row r="30" spans="1:6" x14ac:dyDescent="0.3">
      <c r="A30" s="38"/>
      <c r="B30" s="38"/>
      <c r="C30" s="38"/>
      <c r="D30" s="38"/>
      <c r="E30" s="38"/>
    </row>
    <row r="31" spans="1:6" x14ac:dyDescent="0.3">
      <c r="A31" s="39"/>
      <c r="B31" s="39"/>
      <c r="C31" s="33"/>
      <c r="D31" s="33"/>
      <c r="E31" s="33"/>
    </row>
  </sheetData>
  <mergeCells count="2">
    <mergeCell ref="A1:F1"/>
    <mergeCell ref="A2:F2"/>
  </mergeCells>
  <pageMargins left="0.25" right="0.25" top="0.75" bottom="0.75" header="0.3" footer="0.3"/>
  <pageSetup paperSize="9" scale="83" orientation="landscape" r:id="rId1"/>
  <rowBreaks count="1" manualBreakCount="1">
    <brk id="15" max="5" man="1"/>
  </rowBreaks>
  <colBreaks count="1" manualBreakCount="1">
    <brk id="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Table 1</vt:lpstr>
      <vt:lpstr>Table 2</vt:lpstr>
      <vt:lpstr>Table 3</vt:lpstr>
      <vt:lpstr>Table 4</vt:lpstr>
      <vt:lpstr>Table 5</vt:lpstr>
      <vt:lpstr>Table 6</vt:lpstr>
      <vt:lpstr>'Table 1'!Print_Area</vt:lpstr>
      <vt:lpstr>'Table 2'!Print_Area</vt:lpstr>
      <vt:lpstr>'Table 3'!Print_Area</vt:lpstr>
      <vt:lpstr>'Table 4'!Print_Area</vt:lpstr>
      <vt:lpstr>'Table 5'!Print_Area</vt:lpstr>
      <vt:lpstr>'Table 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 Corpuz</dc:creator>
  <cp:lastModifiedBy>ONS_JRV</cp:lastModifiedBy>
  <cp:lastPrinted>2023-10-03T01:40:23Z</cp:lastPrinted>
  <dcterms:created xsi:type="dcterms:W3CDTF">2023-10-03T01:38:56Z</dcterms:created>
  <dcterms:modified xsi:type="dcterms:W3CDTF">2023-10-19T01:23:48Z</dcterms:modified>
</cp:coreProperties>
</file>