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ictures\POESA\"/>
    </mc:Choice>
  </mc:AlternateContent>
  <xr:revisionPtr revIDLastSave="0" documentId="8_{7CD56710-CB00-4E2F-8BD5-244325E7D643}" xr6:coauthVersionLast="47" xr6:coauthVersionMax="47" xr10:uidLastSave="{00000000-0000-0000-0000-000000000000}"/>
  <bookViews>
    <workbookView xWindow="-120" yWindow="-120" windowWidth="29040" windowHeight="15840" xr2:uid="{44EB62CA-885B-463E-A8C0-32EF9222DBC5}"/>
  </bookViews>
  <sheets>
    <sheet name="Table 4" sheetId="1" r:id="rId1"/>
  </sheets>
  <externalReferences>
    <externalReference r:id="rId2"/>
  </externalReferences>
  <definedNames>
    <definedName name="_xlnm.Print_Area" localSheetId="0">'Table 4'!$A$1:$F$32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B29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B16" i="1" s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F16" i="1" s="1"/>
  <c r="E18" i="1"/>
  <c r="E16" i="1" s="1"/>
  <c r="D18" i="1"/>
  <c r="D16" i="1" s="1"/>
  <c r="C18" i="1"/>
  <c r="C16" i="1" s="1"/>
  <c r="B18" i="1"/>
  <c r="F17" i="1"/>
  <c r="E17" i="1"/>
  <c r="D17" i="1"/>
  <c r="C17" i="1"/>
  <c r="B17" i="1"/>
  <c r="F14" i="1"/>
  <c r="E14" i="1"/>
  <c r="D14" i="1"/>
  <c r="C14" i="1"/>
  <c r="B14" i="1"/>
  <c r="F13" i="1"/>
  <c r="E13" i="1"/>
  <c r="D13" i="1"/>
  <c r="C13" i="1"/>
  <c r="B13" i="1"/>
  <c r="F12" i="1"/>
  <c r="F10" i="1" s="1"/>
  <c r="E12" i="1"/>
  <c r="E10" i="1" s="1"/>
  <c r="D12" i="1"/>
  <c r="D10" i="1" s="1"/>
  <c r="C12" i="1"/>
  <c r="B12" i="1"/>
  <c r="F11" i="1"/>
  <c r="E11" i="1"/>
  <c r="D11" i="1"/>
  <c r="C11" i="1"/>
  <c r="B11" i="1"/>
  <c r="C10" i="1"/>
  <c r="B10" i="1"/>
  <c r="F8" i="1"/>
  <c r="F7" i="1" s="1"/>
  <c r="F27" i="1" s="1"/>
  <c r="F30" i="1" s="1"/>
  <c r="E8" i="1"/>
  <c r="D8" i="1"/>
  <c r="C8" i="1"/>
  <c r="B8" i="1"/>
  <c r="E7" i="1"/>
  <c r="E27" i="1" s="1"/>
  <c r="E30" i="1" s="1"/>
  <c r="D7" i="1"/>
  <c r="D27" i="1" s="1"/>
  <c r="D30" i="1" s="1"/>
  <c r="C7" i="1"/>
  <c r="C27" i="1" s="1"/>
  <c r="C30" i="1" s="1"/>
  <c r="B7" i="1"/>
  <c r="B27" i="1" s="1"/>
  <c r="B30" i="1" s="1"/>
</calcChain>
</file>

<file path=xl/sharedStrings.xml><?xml version="1.0" encoding="utf-8"?>
<sst xmlns="http://schemas.openxmlformats.org/spreadsheetml/2006/main" count="24" uniqueCount="24">
  <si>
    <t>Table 4. Employment in Ocean-based Activities by Industrial Origin, 2018-2022</t>
  </si>
  <si>
    <t>Levels (in thousand persons)</t>
  </si>
  <si>
    <t>INDUSTRY</t>
  </si>
  <si>
    <t>I. AGRICULTURE, FORESTRY &amp; FISHING</t>
  </si>
  <si>
    <t xml:space="preserve">        a. Ocean fishing</t>
  </si>
  <si>
    <t>II.  INDUSTRY</t>
  </si>
  <si>
    <t xml:space="preserve">        a. Offshore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</si>
  <si>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</si>
  <si>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</si>
  <si>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generation, transmission, and distribution</t>
  </si>
  <si>
    <t>III.  SERVICES</t>
  </si>
  <si>
    <t xml:space="preserve">        a. Marine equipment wholesale and retail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</si>
  <si>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</si>
  <si>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</si>
  <si>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</si>
  <si>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</si>
  <si>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Maritime safety, surveillance and resource management</t>
  </si>
  <si>
    <t xml:space="preserve">        g. Maritime education </t>
  </si>
  <si>
    <t xml:space="preserve">        h. Coastal accommodation and food and beverage services activities</t>
  </si>
  <si>
    <t xml:space="preserve">        i. Coastal recreation </t>
  </si>
  <si>
    <t>TOTAL EMPLOYMENT IN OCEAN-BASED ACTIVITIES</t>
  </si>
  <si>
    <t xml:space="preserve">TOTAL EMPLOYMENT </t>
  </si>
  <si>
    <t xml:space="preserve">SHARE OF OCEAN-BASED EMPLOYMENT TO TOTAL EMPLOYMENT 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</si>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</sst>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u/>
      <sz val="8.4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/>
    <xf numFmtId="3" fontId="2" fillId="0" borderId="0" xfId="1" applyNumberFormat="1" applyFont="1" applyFill="1" applyAlignment="1" applyProtection="1"/>
    <xf numFmtId="164" fontId="2" fillId="0" borderId="0" xfId="2" applyNumberFormat="1" applyFont="1"/>
    <xf numFmtId="3" fontId="2" fillId="0" borderId="0" xfId="0" applyNumberFormat="1" applyFont="1"/>
    <xf numFmtId="43" fontId="2" fillId="0" borderId="0" xfId="2" applyFont="1"/>
    <xf numFmtId="3" fontId="2" fillId="0" borderId="0" xfId="1" applyNumberFormat="1" applyFont="1" applyFill="1" applyAlignment="1" applyProtection="1">
      <alignment wrapText="1"/>
    </xf>
    <xf numFmtId="165" fontId="2" fillId="0" borderId="0" xfId="2" applyNumberFormat="1" applyFont="1"/>
    <xf numFmtId="43" fontId="3" fillId="0" borderId="0" xfId="2" applyFont="1" applyBorder="1"/>
    <xf numFmtId="164" fontId="2" fillId="0" borderId="0" xfId="2" applyNumberFormat="1" applyFont="1" applyBorder="1"/>
    <xf numFmtId="43" fontId="2" fillId="0" borderId="0" xfId="2" applyFont="1" applyBorder="1"/>
    <xf numFmtId="0" fontId="3" fillId="0" borderId="2" xfId="0" applyFont="1" applyBorder="1"/>
    <xf numFmtId="166" fontId="3" fillId="0" borderId="3" xfId="0" applyNumberFormat="1" applyFont="1" applyBorder="1"/>
    <xf numFmtId="3" fontId="5" fillId="2" borderId="0" xfId="0" applyNumberFormat="1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</cellXfs>
  <cellStyles count="3">
    <cellStyle name="Comma 2" xfId="2" xr:uid="{EC992FC4-760B-4987-9857-4839C163968B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7%20POESA\2023\Final%20worksheet\POESA%20Final%20Tables_2018-2022.xlsx" TargetMode="External"/><Relationship Id="rId1" Type="http://schemas.openxmlformats.org/officeDocument/2006/relationships/externalLinkPath" Target="file:///\\masfilesrvr\SAD\SAD\2023\07%20POESA\2023\Final%20worksheet\POESA%20Final%20Tables_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 of contents"/>
      <sheetName val="NAP vs POESA_gr"/>
      <sheetName val="Philippine Peso"/>
      <sheetName val="US Dollars"/>
      <sheetName val="Employment"/>
      <sheetName val="Overseas Filipinos"/>
      <sheetName val="graphs"/>
      <sheetName val="Other Satellite"/>
      <sheetName val="GVAperemployee"/>
      <sheetName val="Percent Distribution"/>
      <sheetName val="Congrow"/>
    </sheetNames>
    <sheetDataSet>
      <sheetData sheetId="0"/>
      <sheetData sheetId="1"/>
      <sheetData sheetId="2">
        <row r="11">
          <cell r="N11">
            <v>239735.11562793457</v>
          </cell>
        </row>
      </sheetData>
      <sheetData sheetId="3"/>
      <sheetData sheetId="4">
        <row r="12">
          <cell r="J12">
            <v>9975.0878947520869</v>
          </cell>
          <cell r="K12">
            <v>8546.892669940069</v>
          </cell>
          <cell r="L12">
            <v>8907.50231333794</v>
          </cell>
          <cell r="M12">
            <v>8187.0889234944998</v>
          </cell>
          <cell r="N12">
            <v>10737.761556933892</v>
          </cell>
        </row>
        <row r="13">
          <cell r="J13">
            <v>64151.50911565627</v>
          </cell>
          <cell r="K13">
            <v>64598.447184797376</v>
          </cell>
          <cell r="L13">
            <v>56327.233050570379</v>
          </cell>
          <cell r="M13">
            <v>61112.274263246603</v>
          </cell>
          <cell r="N13">
            <v>66445.861680377682</v>
          </cell>
        </row>
        <row r="14">
          <cell r="J14">
            <v>20055.825411468901</v>
          </cell>
          <cell r="K14">
            <v>21396.675635403077</v>
          </cell>
          <cell r="L14">
            <v>21675.227169181908</v>
          </cell>
          <cell r="M14">
            <v>19201.262739445472</v>
          </cell>
          <cell r="N14">
            <v>25329.941211761547</v>
          </cell>
        </row>
        <row r="15">
          <cell r="J15">
            <v>15860.894952238084</v>
          </cell>
          <cell r="K15">
            <v>17449.898602398793</v>
          </cell>
          <cell r="L15">
            <v>15596.318363928231</v>
          </cell>
          <cell r="M15">
            <v>14650.402078691666</v>
          </cell>
          <cell r="N15">
            <v>18361.642393072299</v>
          </cell>
        </row>
        <row r="18">
          <cell r="J18">
            <v>36877.749945149473</v>
          </cell>
          <cell r="K18">
            <v>38648.892181828058</v>
          </cell>
          <cell r="L18">
            <v>37326.123898533595</v>
          </cell>
          <cell r="M18">
            <v>44911.359969106656</v>
          </cell>
          <cell r="N18">
            <v>45308.197196558656</v>
          </cell>
        </row>
        <row r="19">
          <cell r="J19">
            <v>641160.64447212836</v>
          </cell>
          <cell r="K19">
            <v>681641.68792648055</v>
          </cell>
          <cell r="L19">
            <v>583684.38587604824</v>
          </cell>
          <cell r="M19">
            <v>584542.48362274666</v>
          </cell>
          <cell r="N19">
            <v>609677.85789633915</v>
          </cell>
        </row>
        <row r="20">
          <cell r="J20">
            <v>4565.7897334880126</v>
          </cell>
          <cell r="K20">
            <v>4896.2365439865453</v>
          </cell>
          <cell r="L20">
            <v>3952.8130055980755</v>
          </cell>
          <cell r="M20">
            <v>5005.6033498131974</v>
          </cell>
          <cell r="N20">
            <v>5122.477607068533</v>
          </cell>
        </row>
        <row r="21">
          <cell r="J21">
            <v>3218.6668351572102</v>
          </cell>
          <cell r="K21">
            <v>3485.0738962171217</v>
          </cell>
          <cell r="L21">
            <v>3307.6596464647296</v>
          </cell>
          <cell r="M21">
            <v>3710.42490516516</v>
          </cell>
          <cell r="N21">
            <v>3955.1605083567174</v>
          </cell>
        </row>
        <row r="22">
          <cell r="J22">
            <v>158.06498434419544</v>
          </cell>
          <cell r="K22">
            <v>171.64227640261373</v>
          </cell>
          <cell r="L22">
            <v>157.33384269426233</v>
          </cell>
          <cell r="M22">
            <v>179.08224071001092</v>
          </cell>
          <cell r="N22">
            <v>201.08267755625957</v>
          </cell>
        </row>
        <row r="23">
          <cell r="J23">
            <v>39879.009606344924</v>
          </cell>
          <cell r="K23">
            <v>46661.637531259927</v>
          </cell>
          <cell r="L23">
            <v>46901.144949507769</v>
          </cell>
          <cell r="M23">
            <v>51642.816423573793</v>
          </cell>
          <cell r="N23">
            <v>56134.613293453025</v>
          </cell>
        </row>
        <row r="25">
          <cell r="J25">
            <v>3479.8334962482995</v>
          </cell>
          <cell r="K25">
            <v>3693.9243452887772</v>
          </cell>
          <cell r="L25">
            <v>3748.4095617372095</v>
          </cell>
          <cell r="M25">
            <v>4170.2801737615591</v>
          </cell>
          <cell r="N25">
            <v>4026.2329277517188</v>
          </cell>
        </row>
        <row r="26">
          <cell r="J26">
            <v>526253.69974676101</v>
          </cell>
          <cell r="K26">
            <v>612035.38801452925</v>
          </cell>
          <cell r="L26">
            <v>84080.328568374316</v>
          </cell>
          <cell r="M26">
            <v>82467.840462161053</v>
          </cell>
          <cell r="N26">
            <v>209267.22033333298</v>
          </cell>
        </row>
        <row r="27">
          <cell r="J27">
            <v>67862.474183671802</v>
          </cell>
          <cell r="K27">
            <v>76853.592416889034</v>
          </cell>
          <cell r="L27">
            <v>21755.710727262147</v>
          </cell>
          <cell r="M27">
            <v>13250.125666041722</v>
          </cell>
          <cell r="N27">
            <v>27313.280400457992</v>
          </cell>
        </row>
        <row r="31">
          <cell r="N31">
            <v>46890558.500000007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53FA-6E1E-4FFF-8786-12B3CC5CBCB8}">
  <sheetPr>
    <pageSetUpPr fitToPage="1"/>
  </sheetPr>
  <dimension ref="A1:F34"/>
  <sheetViews>
    <sheetView tabSelected="1" zoomScale="85" zoomScaleNormal="85" zoomScaleSheetLayoutView="85" workbookViewId="0">
      <selection sqref="A1:F1"/>
    </sheetView>
  </sheetViews>
  <sheetFormatPr defaultRowHeight="15" x14ac:dyDescent="0.25"/>
  <cols>
    <col min="1" max="1" width="92.85546875" customWidth="1"/>
    <col min="2" max="6" width="14.5703125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18" x14ac:dyDescent="0.25">
      <c r="A2" s="1" t="s">
        <v>1</v>
      </c>
      <c r="B2" s="1"/>
      <c r="C2" s="1"/>
      <c r="D2" s="1"/>
      <c r="E2" s="1"/>
    </row>
    <row r="3" spans="1:6" ht="18" x14ac:dyDescent="0.25">
      <c r="A3" s="2"/>
      <c r="B3" s="2"/>
      <c r="C3" s="2"/>
      <c r="D3" s="2"/>
      <c r="E3" s="2"/>
    </row>
    <row r="4" spans="1:6" ht="18.75" thickBot="1" x14ac:dyDescent="0.3">
      <c r="A4" s="3"/>
      <c r="B4" s="2"/>
      <c r="C4" s="2"/>
      <c r="D4" s="2"/>
      <c r="E4" s="2"/>
    </row>
    <row r="5" spans="1:6" ht="18.75" thickBot="1" x14ac:dyDescent="0.3">
      <c r="A5" s="4" t="s">
        <v>2</v>
      </c>
      <c r="B5" s="4">
        <v>2018</v>
      </c>
      <c r="C5" s="4">
        <v>2019</v>
      </c>
      <c r="D5" s="4">
        <v>2020</v>
      </c>
      <c r="E5" s="4">
        <v>2021</v>
      </c>
      <c r="F5" s="4">
        <v>2022</v>
      </c>
    </row>
    <row r="6" spans="1:6" ht="18" x14ac:dyDescent="0.25">
      <c r="A6" s="5"/>
      <c r="B6" s="2"/>
      <c r="C6" s="2"/>
      <c r="D6" s="2"/>
      <c r="E6" s="2"/>
      <c r="F6" s="2"/>
    </row>
    <row r="7" spans="1:6" ht="18" x14ac:dyDescent="0.25">
      <c r="A7" s="6" t="s">
        <v>3</v>
      </c>
      <c r="B7" s="7">
        <f t="shared" ref="B7:D7" si="0">B8</f>
        <v>981.924538181701</v>
      </c>
      <c r="C7" s="7">
        <f t="shared" si="0"/>
        <v>1098.4129311424401</v>
      </c>
      <c r="D7" s="7">
        <f t="shared" si="0"/>
        <v>1034.1017561555</v>
      </c>
      <c r="E7" s="7">
        <f>E8</f>
        <v>1113.5502438945</v>
      </c>
      <c r="F7" s="7">
        <f>F8</f>
        <v>1142.8085718950799</v>
      </c>
    </row>
    <row r="8" spans="1:6" ht="18" x14ac:dyDescent="0.25">
      <c r="A8" s="8" t="s">
        <v>4</v>
      </c>
      <c r="B8" s="7">
        <f>981924.538181701/1000</f>
        <v>981.924538181701</v>
      </c>
      <c r="C8" s="7">
        <f>1098412.93114244/1000</f>
        <v>1098.4129311424401</v>
      </c>
      <c r="D8" s="7">
        <f>1034101.7561555/1000</f>
        <v>1034.1017561555</v>
      </c>
      <c r="E8" s="7">
        <f>1113550.2438945/1000</f>
        <v>1113.5502438945</v>
      </c>
      <c r="F8" s="7">
        <f>1142808.57189508/1000</f>
        <v>1142.8085718950799</v>
      </c>
    </row>
    <row r="9" spans="1:6" ht="18" x14ac:dyDescent="0.25">
      <c r="A9" s="8"/>
      <c r="B9" s="9"/>
      <c r="C9" s="9"/>
      <c r="D9" s="9"/>
      <c r="E9" s="9"/>
      <c r="F9" s="9"/>
    </row>
    <row r="10" spans="1:6" ht="18" x14ac:dyDescent="0.25">
      <c r="A10" s="8" t="s">
        <v>5</v>
      </c>
      <c r="B10" s="7">
        <f t="shared" ref="B10:D10" si="1">SUM(B11:B14)</f>
        <v>110.04331737411533</v>
      </c>
      <c r="C10" s="7">
        <f t="shared" si="1"/>
        <v>111.99191409253932</v>
      </c>
      <c r="D10" s="7">
        <f t="shared" si="1"/>
        <v>102.50628089701846</v>
      </c>
      <c r="E10" s="7">
        <f>SUM(E11:E14)</f>
        <v>103.15102800487824</v>
      </c>
      <c r="F10" s="7">
        <f>SUM(F11:F14)</f>
        <v>120.87520684214543</v>
      </c>
    </row>
    <row r="11" spans="1:6" ht="18" x14ac:dyDescent="0.25">
      <c r="A11" s="6" t="s">
        <v>6</v>
      </c>
      <c r="B11" s="7">
        <f>[1]Employment!J12/1000</f>
        <v>9.975087894752086</v>
      </c>
      <c r="C11" s="7">
        <f>[1]Employment!K12/1000</f>
        <v>8.5468926699400694</v>
      </c>
      <c r="D11" s="7">
        <f>[1]Employment!L12/1000</f>
        <v>8.9075023133379396</v>
      </c>
      <c r="E11" s="7">
        <f>[1]Employment!M12/1000</f>
        <v>8.1870889234944997</v>
      </c>
      <c r="F11" s="7">
        <f>[1]Employment!N12/1000</f>
        <v>10.737761556933892</v>
      </c>
    </row>
    <row r="12" spans="1:6" ht="18" x14ac:dyDescent="0.25">
      <c r="A12" s="6" t="s">
        <v>7</v>
      </c>
      <c r="B12" s="7">
        <f>[1]Employment!J13/1000</f>
        <v>64.151509115656268</v>
      </c>
      <c r="C12" s="7">
        <f>[1]Employment!K13/1000</f>
        <v>64.598447184797379</v>
      </c>
      <c r="D12" s="7">
        <f>[1]Employment!L13/1000</f>
        <v>56.327233050570378</v>
      </c>
      <c r="E12" s="7">
        <f>[1]Employment!M13/1000</f>
        <v>61.112274263246604</v>
      </c>
      <c r="F12" s="7">
        <f>[1]Employment!N13/1000</f>
        <v>66.445861680377689</v>
      </c>
    </row>
    <row r="13" spans="1:6" ht="18" x14ac:dyDescent="0.25">
      <c r="A13" s="6" t="s">
        <v>8</v>
      </c>
      <c r="B13" s="7">
        <f>[1]Employment!J14/1000</f>
        <v>20.055825411468902</v>
      </c>
      <c r="C13" s="7">
        <f>[1]Employment!K14/1000</f>
        <v>21.396675635403078</v>
      </c>
      <c r="D13" s="7">
        <f>[1]Employment!L14/1000</f>
        <v>21.675227169181909</v>
      </c>
      <c r="E13" s="7">
        <f>[1]Employment!M14/1000</f>
        <v>19.201262739445472</v>
      </c>
      <c r="F13" s="7">
        <f>[1]Employment!N14/1000</f>
        <v>25.329941211761547</v>
      </c>
    </row>
    <row r="14" spans="1:6" ht="18" x14ac:dyDescent="0.25">
      <c r="A14" s="6" t="s">
        <v>9</v>
      </c>
      <c r="B14" s="7">
        <f>[1]Employment!J15/1000</f>
        <v>15.860894952238084</v>
      </c>
      <c r="C14" s="7">
        <f>[1]Employment!K15/1000</f>
        <v>17.449898602398793</v>
      </c>
      <c r="D14" s="7">
        <f>[1]Employment!L15/1000</f>
        <v>15.59631836392823</v>
      </c>
      <c r="E14" s="7">
        <f>[1]Employment!M15/1000</f>
        <v>14.650402078691666</v>
      </c>
      <c r="F14" s="7">
        <f>[1]Employment!N15/1000</f>
        <v>18.361642393072298</v>
      </c>
    </row>
    <row r="15" spans="1:6" ht="18" x14ac:dyDescent="0.25">
      <c r="A15" s="8"/>
      <c r="B15" s="9"/>
      <c r="C15" s="9"/>
      <c r="D15" s="9"/>
      <c r="E15" s="9"/>
      <c r="F15" s="9"/>
    </row>
    <row r="16" spans="1:6" ht="18" x14ac:dyDescent="0.25">
      <c r="A16" s="8" t="s">
        <v>10</v>
      </c>
      <c r="B16" s="7">
        <f t="shared" ref="B16:D16" si="2">SUM(B17:B25)</f>
        <v>1323.4559330032932</v>
      </c>
      <c r="C16" s="7">
        <f t="shared" si="2"/>
        <v>1468.0880751328821</v>
      </c>
      <c r="D16" s="7">
        <f t="shared" si="2"/>
        <v>784.91391007622019</v>
      </c>
      <c r="E16" s="7">
        <f>SUM(E17:E25)</f>
        <v>789.88001681307981</v>
      </c>
      <c r="F16" s="7">
        <f>SUM(F17:F25)</f>
        <v>961.00612284087504</v>
      </c>
    </row>
    <row r="17" spans="1:6" ht="18" x14ac:dyDescent="0.25">
      <c r="A17" s="6" t="s">
        <v>11</v>
      </c>
      <c r="B17" s="7">
        <f>[1]Employment!J18/1000</f>
        <v>36.877749945149475</v>
      </c>
      <c r="C17" s="7">
        <f>[1]Employment!K18/1000</f>
        <v>38.64889218182806</v>
      </c>
      <c r="D17" s="7">
        <f>[1]Employment!L18/1000</f>
        <v>37.326123898533595</v>
      </c>
      <c r="E17" s="7">
        <f>[1]Employment!M18/1000</f>
        <v>44.911359969106655</v>
      </c>
      <c r="F17" s="7">
        <f>[1]Employment!N18/1000</f>
        <v>45.308197196558659</v>
      </c>
    </row>
    <row r="18" spans="1:6" ht="18" x14ac:dyDescent="0.25">
      <c r="A18" s="6" t="s">
        <v>12</v>
      </c>
      <c r="B18" s="7">
        <f>[1]Employment!J19/1000</f>
        <v>641.16064447212841</v>
      </c>
      <c r="C18" s="7">
        <f>[1]Employment!K19/1000</f>
        <v>681.64168792648059</v>
      </c>
      <c r="D18" s="7">
        <f>[1]Employment!L19/1000</f>
        <v>583.68438587604828</v>
      </c>
      <c r="E18" s="7">
        <f>[1]Employment!M19/1000</f>
        <v>584.54248362274666</v>
      </c>
      <c r="F18" s="7">
        <f>[1]Employment!N19/1000</f>
        <v>609.67785789633911</v>
      </c>
    </row>
    <row r="19" spans="1:6" ht="18" x14ac:dyDescent="0.25">
      <c r="A19" s="6" t="s">
        <v>13</v>
      </c>
      <c r="B19" s="7">
        <f>[1]Employment!J20/1000</f>
        <v>4.5657897334880122</v>
      </c>
      <c r="C19" s="7">
        <f>[1]Employment!K20/1000</f>
        <v>4.8962365439865456</v>
      </c>
      <c r="D19" s="7">
        <f>[1]Employment!L20/1000</f>
        <v>3.9528130055980757</v>
      </c>
      <c r="E19" s="7">
        <f>[1]Employment!M20/1000</f>
        <v>5.0056033498131978</v>
      </c>
      <c r="F19" s="7">
        <f>[1]Employment!N20/1000</f>
        <v>5.1224776070685332</v>
      </c>
    </row>
    <row r="20" spans="1:6" ht="18" x14ac:dyDescent="0.25">
      <c r="A20" s="6" t="s">
        <v>14</v>
      </c>
      <c r="B20" s="7">
        <f>[1]Employment!J21/1000</f>
        <v>3.2186668351572103</v>
      </c>
      <c r="C20" s="7">
        <f>[1]Employment!K21/1000</f>
        <v>3.4850738962171217</v>
      </c>
      <c r="D20" s="7">
        <f>[1]Employment!L21/1000</f>
        <v>3.3076596464647294</v>
      </c>
      <c r="E20" s="7">
        <f>[1]Employment!M21/1000</f>
        <v>3.7104249051651599</v>
      </c>
      <c r="F20" s="7">
        <f>[1]Employment!N21/1000</f>
        <v>3.9551605083567174</v>
      </c>
    </row>
    <row r="21" spans="1:6" ht="18" x14ac:dyDescent="0.25">
      <c r="A21" s="10" t="s">
        <v>15</v>
      </c>
      <c r="B21" s="11">
        <f>[1]Employment!J22/1000</f>
        <v>0.15806498434419544</v>
      </c>
      <c r="C21" s="11">
        <f>[1]Employment!K22/1000</f>
        <v>0.17164227640261373</v>
      </c>
      <c r="D21" s="11">
        <f>[1]Employment!L22/1000</f>
        <v>0.15733384269426234</v>
      </c>
      <c r="E21" s="11">
        <f>[1]Employment!M22/1000</f>
        <v>0.17908224071001091</v>
      </c>
      <c r="F21" s="11">
        <f>[1]Employment!N22/1000</f>
        <v>0.20108267755625958</v>
      </c>
    </row>
    <row r="22" spans="1:6" ht="15.75" customHeight="1" x14ac:dyDescent="0.25">
      <c r="A22" s="6" t="s">
        <v>16</v>
      </c>
      <c r="B22" s="7">
        <f>[1]Employment!J23/1000</f>
        <v>39.879009606344923</v>
      </c>
      <c r="C22" s="7">
        <f>[1]Employment!K23/1000</f>
        <v>46.661637531259927</v>
      </c>
      <c r="D22" s="7">
        <f>[1]Employment!L23/1000</f>
        <v>46.901144949507767</v>
      </c>
      <c r="E22" s="7">
        <f>[1]Employment!M23/1000</f>
        <v>51.642816423573791</v>
      </c>
      <c r="F22" s="7">
        <f>[1]Employment!N23/1000</f>
        <v>56.134613293453022</v>
      </c>
    </row>
    <row r="23" spans="1:6" ht="18" x14ac:dyDescent="0.25">
      <c r="A23" s="6" t="s">
        <v>17</v>
      </c>
      <c r="B23" s="7">
        <f>[1]Employment!J25/1000</f>
        <v>3.4798334962482995</v>
      </c>
      <c r="C23" s="7">
        <f>[1]Employment!K25/1000</f>
        <v>3.6939243452887771</v>
      </c>
      <c r="D23" s="7">
        <f>[1]Employment!L25/1000</f>
        <v>3.7484095617372093</v>
      </c>
      <c r="E23" s="7">
        <f>[1]Employment!M25/1000</f>
        <v>4.1702801737615589</v>
      </c>
      <c r="F23" s="7">
        <f>[1]Employment!N25/1000</f>
        <v>4.0262329277517184</v>
      </c>
    </row>
    <row r="24" spans="1:6" ht="18" x14ac:dyDescent="0.25">
      <c r="A24" s="6" t="s">
        <v>18</v>
      </c>
      <c r="B24" s="7">
        <f>[1]Employment!J26/1000</f>
        <v>526.25369974676096</v>
      </c>
      <c r="C24" s="7">
        <f>[1]Employment!K26/1000</f>
        <v>612.0353880145293</v>
      </c>
      <c r="D24" s="7">
        <f>[1]Employment!L26/1000</f>
        <v>84.080328568374313</v>
      </c>
      <c r="E24" s="7">
        <f>[1]Employment!M26/1000</f>
        <v>82.46784046216105</v>
      </c>
      <c r="F24" s="7">
        <f>[1]Employment!N26/1000</f>
        <v>209.26722033333297</v>
      </c>
    </row>
    <row r="25" spans="1:6" ht="18" x14ac:dyDescent="0.25">
      <c r="A25" s="6" t="s">
        <v>19</v>
      </c>
      <c r="B25" s="7">
        <f>[1]Employment!J27/1000</f>
        <v>67.862474183671807</v>
      </c>
      <c r="C25" s="7">
        <f>[1]Employment!K27/1000</f>
        <v>76.853592416889029</v>
      </c>
      <c r="D25" s="7">
        <f>[1]Employment!L27/1000</f>
        <v>21.755710727262148</v>
      </c>
      <c r="E25" s="7">
        <f>[1]Employment!M27/1000</f>
        <v>13.250125666041722</v>
      </c>
      <c r="F25" s="7">
        <f>[1]Employment!N27/1000</f>
        <v>27.313280400457991</v>
      </c>
    </row>
    <row r="26" spans="1:6" ht="18" x14ac:dyDescent="0.25">
      <c r="A26" s="8"/>
      <c r="B26" s="12"/>
      <c r="C26" s="12"/>
      <c r="D26" s="12"/>
      <c r="E26" s="12"/>
      <c r="F26" s="12"/>
    </row>
    <row r="27" spans="1:6" ht="18" x14ac:dyDescent="0.25">
      <c r="A27" s="8" t="s">
        <v>20</v>
      </c>
      <c r="B27" s="13">
        <f t="shared" ref="B27:F27" si="3">SUM(B7,B10,B16)</f>
        <v>2415.4237885591097</v>
      </c>
      <c r="C27" s="13">
        <f t="shared" si="3"/>
        <v>2678.4929203678612</v>
      </c>
      <c r="D27" s="13">
        <f t="shared" si="3"/>
        <v>1921.5219471287387</v>
      </c>
      <c r="E27" s="13">
        <f>SUM(E7,E10,E16)</f>
        <v>2006.581288712458</v>
      </c>
      <c r="F27" s="13">
        <f t="shared" si="3"/>
        <v>2224.6899015781005</v>
      </c>
    </row>
    <row r="28" spans="1:6" ht="18" x14ac:dyDescent="0.25">
      <c r="A28" s="8"/>
      <c r="B28" s="14"/>
      <c r="C28" s="14"/>
      <c r="D28" s="14"/>
      <c r="E28" s="14"/>
      <c r="F28" s="14"/>
    </row>
    <row r="29" spans="1:6" ht="18.75" thickBot="1" x14ac:dyDescent="0.3">
      <c r="A29" s="8" t="s">
        <v>21</v>
      </c>
      <c r="B29" s="13">
        <f>41156534.75/1000</f>
        <v>41156.534749999999</v>
      </c>
      <c r="C29" s="13">
        <f>41938012.75/1000</f>
        <v>41938.012750000002</v>
      </c>
      <c r="D29" s="13">
        <f>39378898.75/1000</f>
        <v>39378.89875</v>
      </c>
      <c r="E29" s="13">
        <f>43989086.0833333/1000</f>
        <v>43989.086083333299</v>
      </c>
      <c r="F29" s="13">
        <f>[1]Employment!$N$31/1000</f>
        <v>46890.558500000006</v>
      </c>
    </row>
    <row r="30" spans="1:6" ht="18.75" thickBot="1" x14ac:dyDescent="0.3">
      <c r="A30" s="15" t="s">
        <v>22</v>
      </c>
      <c r="B30" s="16">
        <f>B27/B29*100</f>
        <v>5.8688706501441059</v>
      </c>
      <c r="C30" s="16">
        <f t="shared" ref="C30:E30" si="4">C27/C29*100</f>
        <v>6.3867902762461277</v>
      </c>
      <c r="D30" s="16">
        <f t="shared" si="4"/>
        <v>4.8795725836003445</v>
      </c>
      <c r="E30" s="16">
        <f t="shared" si="4"/>
        <v>4.5615434812880027</v>
      </c>
      <c r="F30" s="16">
        <f>F27/F29*100</f>
        <v>4.7444303773393957</v>
      </c>
    </row>
    <row r="31" spans="1:6" ht="18" x14ac:dyDescent="0.25">
      <c r="A31" s="17"/>
      <c r="B31" s="17"/>
      <c r="C31" s="17"/>
      <c r="D31" s="17"/>
      <c r="E31" s="17"/>
    </row>
    <row r="32" spans="1:6" ht="18" x14ac:dyDescent="0.25">
      <c r="A32" s="18" t="s">
        <v>23</v>
      </c>
      <c r="B32" s="19"/>
      <c r="C32" s="19"/>
      <c r="D32" s="19"/>
      <c r="E32" s="19"/>
    </row>
    <row r="33" spans="1:5" ht="15.75" x14ac:dyDescent="0.25">
      <c r="A33" s="20"/>
      <c r="B33" s="20"/>
      <c r="C33" s="20"/>
      <c r="D33" s="20"/>
      <c r="E33" s="20"/>
    </row>
    <row r="34" spans="1:5" x14ac:dyDescent="0.25">
      <c r="A34" s="21"/>
      <c r="B34" s="21"/>
      <c r="C34" s="22"/>
      <c r="D34" s="22"/>
      <c r="E34" s="22"/>
    </row>
  </sheetData>
  <mergeCells count="2">
    <mergeCell ref="A1:F1"/>
    <mergeCell ref="A2:E2"/>
  </mergeCells>
  <pageMargins left="0.25" right="0.25" top="0.75" bottom="0.75" header="0.3" footer="0.3"/>
  <pageSetup paperSize="9" scale="86" orientation="landscape" r:id="rId1"/>
  <rowBreaks count="1" manualBreakCount="1">
    <brk id="15" max="5" man="1"/>
  </rowBreaks>
  <colBreaks count="1" manualBreakCount="1">
    <brk id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Palencia</dc:creator>
  <cp:lastModifiedBy>Carlyn Palencia</cp:lastModifiedBy>
  <dcterms:created xsi:type="dcterms:W3CDTF">2023-10-24T01:53:30Z</dcterms:created>
  <dcterms:modified xsi:type="dcterms:W3CDTF">2023-10-24T01:53:55Z</dcterms:modified>
</cp:coreProperties>
</file>